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1E6E963A-6461-4B73-9168-6DBED70777D5}" xr6:coauthVersionLast="45" xr6:coauthVersionMax="45" xr10:uidLastSave="{00000000-0000-0000-0000-000000000000}"/>
  <bookViews>
    <workbookView xWindow="3640" yWindow="3640" windowWidth="19200" windowHeight="10073" tabRatio="835" activeTab="1" xr2:uid="{00000000-000D-0000-FFFF-FFFF00000000}"/>
  </bookViews>
  <sheets>
    <sheet name="Notes" sheetId="1" r:id="rId1"/>
    <sheet name="Asset Inventory" sheetId="2" r:id="rId2"/>
    <sheet name="Song Inventory" sheetId="3" r:id="rId3"/>
    <sheet name="Song Data" sheetId="4" r:id="rId4"/>
    <sheet name="Good Bottles Assets" sheetId="5" r:id="rId5"/>
    <sheet name="Produce Assets" sheetId="6" r:id="rId6"/>
    <sheet name="Liquid Bottle Assets" sheetId="7" r:id="rId7"/>
    <sheet name="Meat Assets" sheetId="8" r:id="rId8"/>
    <sheet name="GM Assets" sheetId="9" r:id="rId9"/>
    <sheet name="Books And Paper Assets" sheetId="10" r:id="rId10"/>
    <sheet name="Seafood and Frozen Assets" sheetId="11" r:id="rId11"/>
    <sheet name="Bread And Dairy Assets" sheetId="12" r:id="rId12"/>
    <sheet name="Food Assets" sheetId="13" r:id="rId13"/>
    <sheet name="Toys and Cleaners Assets" sheetId="14" r:id="rId14"/>
    <sheet name="City and Block Assets" sheetId="15" r:id="rId15"/>
    <sheet name="Fixture Assets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16" l="1"/>
  <c r="F123" i="16"/>
  <c r="F115" i="16"/>
  <c r="F114" i="16"/>
  <c r="G56" i="16"/>
  <c r="F56" i="16"/>
  <c r="H54" i="16"/>
  <c r="G54" i="16"/>
  <c r="F54" i="16"/>
  <c r="G53" i="16"/>
  <c r="F53" i="16"/>
  <c r="H53" i="16" s="1"/>
  <c r="G52" i="16"/>
  <c r="F52" i="16"/>
  <c r="H52" i="16" s="1"/>
  <c r="R51" i="16"/>
  <c r="G51" i="16"/>
  <c r="F51" i="16"/>
  <c r="R50" i="16"/>
  <c r="G50" i="16"/>
  <c r="F50" i="16"/>
  <c r="R49" i="16"/>
  <c r="G49" i="16"/>
  <c r="F49" i="16"/>
  <c r="R48" i="16"/>
  <c r="G48" i="16"/>
  <c r="F48" i="16"/>
  <c r="R47" i="16"/>
  <c r="G47" i="16"/>
  <c r="F47" i="16"/>
  <c r="R46" i="16"/>
  <c r="G46" i="16"/>
  <c r="F46" i="16"/>
  <c r="R45" i="16"/>
  <c r="G45" i="16"/>
  <c r="F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K73" i="15"/>
  <c r="J73" i="15"/>
  <c r="H73" i="15"/>
  <c r="G73" i="15"/>
  <c r="F73" i="15"/>
  <c r="K72" i="15"/>
  <c r="J72" i="15"/>
  <c r="H72" i="15"/>
  <c r="G72" i="15"/>
  <c r="F72" i="15"/>
  <c r="K71" i="15"/>
  <c r="J71" i="15"/>
  <c r="H71" i="15"/>
  <c r="G71" i="15"/>
  <c r="F71" i="15"/>
  <c r="K70" i="15"/>
  <c r="J70" i="15"/>
  <c r="H70" i="15"/>
  <c r="G70" i="15"/>
  <c r="F70" i="15"/>
  <c r="K69" i="15"/>
  <c r="J69" i="15"/>
  <c r="H69" i="15"/>
  <c r="G69" i="15"/>
  <c r="F69" i="15"/>
  <c r="K68" i="15"/>
  <c r="J68" i="15"/>
  <c r="H68" i="15"/>
  <c r="G68" i="15"/>
  <c r="F68" i="15"/>
  <c r="K67" i="15"/>
  <c r="J67" i="15"/>
  <c r="H67" i="15"/>
  <c r="G67" i="15"/>
  <c r="F67" i="15"/>
  <c r="K66" i="15"/>
  <c r="J66" i="15"/>
  <c r="H66" i="15"/>
  <c r="G66" i="15"/>
  <c r="F66" i="15"/>
  <c r="K65" i="15"/>
  <c r="J65" i="15"/>
  <c r="H65" i="15"/>
  <c r="G65" i="15"/>
  <c r="F65" i="15"/>
  <c r="K64" i="15"/>
  <c r="J64" i="15"/>
  <c r="H64" i="15"/>
  <c r="G64" i="15"/>
  <c r="F64" i="15"/>
  <c r="K63" i="15"/>
  <c r="J63" i="15"/>
  <c r="H63" i="15"/>
  <c r="G63" i="15"/>
  <c r="F63" i="15"/>
  <c r="K62" i="15"/>
  <c r="J62" i="15"/>
  <c r="H62" i="15"/>
  <c r="G62" i="15"/>
  <c r="F62" i="15"/>
  <c r="K61" i="15"/>
  <c r="J61" i="15"/>
  <c r="H61" i="15"/>
  <c r="G61" i="15"/>
  <c r="F61" i="15"/>
  <c r="K60" i="15"/>
  <c r="J60" i="15"/>
  <c r="H60" i="15"/>
  <c r="G60" i="15"/>
  <c r="F60" i="15"/>
  <c r="K59" i="15"/>
  <c r="J59" i="15"/>
  <c r="H59" i="15"/>
  <c r="G59" i="15"/>
  <c r="F59" i="15"/>
  <c r="K58" i="15"/>
  <c r="J58" i="15"/>
  <c r="H58" i="15"/>
  <c r="G58" i="15"/>
  <c r="F58" i="15"/>
  <c r="J57" i="15"/>
  <c r="H57" i="15"/>
  <c r="G57" i="15"/>
  <c r="F57" i="15"/>
  <c r="K56" i="15"/>
  <c r="J56" i="15"/>
  <c r="H56" i="15"/>
  <c r="G56" i="15"/>
  <c r="F56" i="15"/>
  <c r="K55" i="15"/>
  <c r="J55" i="15"/>
  <c r="H55" i="15"/>
  <c r="G55" i="15"/>
  <c r="F55" i="15"/>
  <c r="K54" i="15"/>
  <c r="J54" i="15"/>
  <c r="H54" i="15"/>
  <c r="G54" i="15"/>
  <c r="F54" i="15"/>
  <c r="K53" i="15"/>
  <c r="J53" i="15"/>
  <c r="H53" i="15"/>
  <c r="G53" i="15"/>
  <c r="F53" i="15"/>
  <c r="J52" i="15"/>
  <c r="H52" i="15"/>
  <c r="G52" i="15"/>
  <c r="F52" i="15"/>
  <c r="J51" i="15"/>
  <c r="H51" i="15"/>
  <c r="G51" i="15"/>
  <c r="F51" i="15"/>
  <c r="J50" i="15"/>
  <c r="H50" i="15"/>
  <c r="G50" i="15"/>
  <c r="F50" i="15"/>
  <c r="J49" i="15"/>
  <c r="H49" i="15"/>
  <c r="G49" i="15"/>
  <c r="F49" i="15"/>
  <c r="J48" i="15"/>
  <c r="I48" i="15"/>
  <c r="H48" i="15"/>
  <c r="F48" i="15"/>
  <c r="J47" i="15"/>
  <c r="I47" i="15"/>
  <c r="H47" i="15"/>
  <c r="F47" i="15"/>
  <c r="J46" i="15"/>
  <c r="I46" i="15"/>
  <c r="H46" i="15"/>
  <c r="F46" i="15"/>
  <c r="J45" i="15"/>
  <c r="I45" i="15"/>
  <c r="H45" i="15"/>
  <c r="F45" i="15"/>
  <c r="J44" i="15"/>
  <c r="I44" i="15"/>
  <c r="H44" i="15"/>
  <c r="F44" i="15"/>
  <c r="J43" i="15"/>
  <c r="I43" i="15"/>
  <c r="H43" i="15"/>
  <c r="F43" i="15"/>
  <c r="J42" i="15"/>
  <c r="H42" i="15"/>
  <c r="F42" i="15"/>
  <c r="J41" i="15"/>
  <c r="I41" i="15"/>
  <c r="H41" i="15"/>
  <c r="F41" i="15"/>
  <c r="J40" i="15"/>
  <c r="I40" i="15"/>
  <c r="H40" i="15"/>
  <c r="F40" i="15"/>
  <c r="J39" i="15"/>
  <c r="I39" i="15"/>
  <c r="H39" i="15"/>
  <c r="F39" i="15"/>
  <c r="J38" i="15"/>
  <c r="I38" i="15"/>
  <c r="H38" i="15"/>
  <c r="F38" i="15"/>
  <c r="J37" i="15"/>
  <c r="I37" i="15"/>
  <c r="H37" i="15"/>
  <c r="F37" i="15"/>
  <c r="J36" i="15"/>
  <c r="I36" i="15"/>
  <c r="H36" i="15"/>
  <c r="F36" i="15"/>
  <c r="J35" i="15"/>
  <c r="I35" i="15"/>
  <c r="H35" i="15"/>
  <c r="F35" i="15"/>
  <c r="J34" i="15"/>
  <c r="I34" i="15"/>
  <c r="H34" i="15"/>
  <c r="F34" i="15"/>
  <c r="J33" i="15"/>
  <c r="I33" i="15"/>
  <c r="H33" i="15"/>
  <c r="F33" i="15"/>
  <c r="J32" i="15"/>
  <c r="I32" i="15"/>
  <c r="H32" i="15"/>
  <c r="F32" i="15"/>
  <c r="J31" i="15"/>
  <c r="I31" i="15"/>
  <c r="H31" i="15"/>
  <c r="F31" i="15"/>
  <c r="J30" i="15"/>
  <c r="I30" i="15"/>
  <c r="H30" i="15"/>
  <c r="F30" i="15"/>
  <c r="J29" i="15"/>
  <c r="I29" i="15"/>
  <c r="H29" i="15"/>
  <c r="F29" i="15"/>
  <c r="I28" i="15"/>
  <c r="H28" i="15"/>
  <c r="J28" i="15" s="1"/>
  <c r="F28" i="15"/>
  <c r="J27" i="15"/>
  <c r="I27" i="15"/>
  <c r="H27" i="15"/>
  <c r="F27" i="15"/>
  <c r="J26" i="15"/>
  <c r="I26" i="15"/>
  <c r="H26" i="15"/>
  <c r="F26" i="15"/>
  <c r="J25" i="15"/>
  <c r="I25" i="15"/>
  <c r="H25" i="15"/>
  <c r="F25" i="15"/>
  <c r="J24" i="15"/>
  <c r="I24" i="15"/>
  <c r="H24" i="15"/>
  <c r="F24" i="15"/>
  <c r="J23" i="15"/>
  <c r="I23" i="15"/>
  <c r="H23" i="15"/>
  <c r="F23" i="15"/>
  <c r="J22" i="15"/>
  <c r="I22" i="15"/>
  <c r="H22" i="15"/>
  <c r="F22" i="15"/>
  <c r="J21" i="15"/>
  <c r="I21" i="15"/>
  <c r="H21" i="15"/>
  <c r="F21" i="15"/>
  <c r="J20" i="15"/>
  <c r="I20" i="15"/>
  <c r="H20" i="15"/>
  <c r="F20" i="15"/>
  <c r="J19" i="15"/>
  <c r="H19" i="15"/>
  <c r="F19" i="15"/>
  <c r="J18" i="15"/>
  <c r="I18" i="15"/>
  <c r="H18" i="15"/>
  <c r="F18" i="15"/>
  <c r="J17" i="15"/>
  <c r="H17" i="15"/>
  <c r="F17" i="15"/>
  <c r="I16" i="15"/>
  <c r="H16" i="15"/>
  <c r="J16" i="15" s="1"/>
  <c r="F16" i="15"/>
  <c r="J15" i="15"/>
  <c r="I15" i="15"/>
  <c r="H15" i="15"/>
  <c r="F15" i="15"/>
  <c r="J14" i="15"/>
  <c r="I14" i="15"/>
  <c r="H14" i="15"/>
  <c r="F14" i="15"/>
  <c r="J13" i="15"/>
  <c r="I13" i="15"/>
  <c r="H13" i="15"/>
  <c r="F13" i="15"/>
  <c r="J12" i="15"/>
  <c r="I12" i="15"/>
  <c r="H12" i="15"/>
  <c r="F12" i="15"/>
  <c r="J11" i="15"/>
  <c r="I11" i="15"/>
  <c r="H11" i="15"/>
  <c r="F11" i="15"/>
  <c r="J10" i="15"/>
  <c r="I10" i="15"/>
  <c r="H10" i="15"/>
  <c r="F10" i="15"/>
  <c r="J9" i="15"/>
  <c r="I9" i="15"/>
  <c r="H9" i="15"/>
  <c r="F9" i="15"/>
  <c r="J8" i="15"/>
  <c r="I8" i="15"/>
  <c r="H8" i="15"/>
  <c r="F8" i="15"/>
  <c r="J7" i="15"/>
  <c r="I7" i="15"/>
  <c r="H7" i="15"/>
  <c r="F7" i="15"/>
  <c r="I6" i="15"/>
  <c r="H6" i="15"/>
  <c r="J6" i="15" s="1"/>
  <c r="F6" i="15"/>
  <c r="H5" i="15"/>
  <c r="J5" i="15" s="1"/>
  <c r="F5" i="15"/>
  <c r="J4" i="15"/>
  <c r="I4" i="15"/>
  <c r="H4" i="15"/>
  <c r="F4" i="15"/>
  <c r="F81" i="14"/>
  <c r="AI81" i="14" s="1"/>
  <c r="AI80" i="14"/>
  <c r="F80" i="14"/>
  <c r="D80" i="14" s="1"/>
  <c r="F79" i="14"/>
  <c r="D79" i="14" s="1"/>
  <c r="F78" i="14"/>
  <c r="AI78" i="14" s="1"/>
  <c r="F77" i="14"/>
  <c r="AI77" i="14" s="1"/>
  <c r="F76" i="14"/>
  <c r="D76" i="14" s="1"/>
  <c r="F75" i="14"/>
  <c r="D75" i="14" s="1"/>
  <c r="F74" i="14"/>
  <c r="AI74" i="14" s="1"/>
  <c r="D74" i="14"/>
  <c r="F73" i="14"/>
  <c r="AI73" i="14" s="1"/>
  <c r="F72" i="14"/>
  <c r="D72" i="14" s="1"/>
  <c r="AI71" i="14"/>
  <c r="F71" i="14"/>
  <c r="D71" i="14" s="1"/>
  <c r="F70" i="14"/>
  <c r="AI70" i="14" s="1"/>
  <c r="F69" i="14"/>
  <c r="AI69" i="14" s="1"/>
  <c r="F68" i="14"/>
  <c r="D68" i="14" s="1"/>
  <c r="F67" i="14"/>
  <c r="D67" i="14" s="1"/>
  <c r="F66" i="14"/>
  <c r="AI66" i="14" s="1"/>
  <c r="F65" i="14"/>
  <c r="AI65" i="14" s="1"/>
  <c r="AI64" i="14"/>
  <c r="F64" i="14"/>
  <c r="D64" i="14" s="1"/>
  <c r="AI63" i="14"/>
  <c r="F63" i="14"/>
  <c r="D63" i="14" s="1"/>
  <c r="F62" i="14"/>
  <c r="AI62" i="14" s="1"/>
  <c r="F61" i="14"/>
  <c r="AI61" i="14" s="1"/>
  <c r="F60" i="14"/>
  <c r="D60" i="14" s="1"/>
  <c r="AI59" i="14"/>
  <c r="F59" i="14"/>
  <c r="D59" i="14" s="1"/>
  <c r="F58" i="14"/>
  <c r="AI58" i="14" s="1"/>
  <c r="F57" i="14"/>
  <c r="AI57" i="14" s="1"/>
  <c r="AI56" i="14"/>
  <c r="F56" i="14"/>
  <c r="D56" i="14" s="1"/>
  <c r="AI55" i="14"/>
  <c r="F55" i="14"/>
  <c r="D55" i="14" s="1"/>
  <c r="F54" i="14"/>
  <c r="AI54" i="14" s="1"/>
  <c r="F53" i="14"/>
  <c r="AI53" i="14" s="1"/>
  <c r="AI52" i="14"/>
  <c r="F52" i="14"/>
  <c r="D52" i="14" s="1"/>
  <c r="AI51" i="14"/>
  <c r="F51" i="14"/>
  <c r="D51" i="14" s="1"/>
  <c r="F50" i="14"/>
  <c r="AI50" i="14" s="1"/>
  <c r="D50" i="14"/>
  <c r="F49" i="14"/>
  <c r="AI49" i="14" s="1"/>
  <c r="AI48" i="14"/>
  <c r="F48" i="14"/>
  <c r="D48" i="14" s="1"/>
  <c r="AI47" i="14"/>
  <c r="F47" i="14"/>
  <c r="D47" i="14" s="1"/>
  <c r="F46" i="14"/>
  <c r="AI46" i="14" s="1"/>
  <c r="F45" i="14"/>
  <c r="AI45" i="14" s="1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84" i="13"/>
  <c r="AI84" i="13" s="1"/>
  <c r="F83" i="13"/>
  <c r="AI83" i="13" s="1"/>
  <c r="AI82" i="13"/>
  <c r="F82" i="13"/>
  <c r="D82" i="13"/>
  <c r="F81" i="13"/>
  <c r="AI81" i="13" s="1"/>
  <c r="F80" i="13"/>
  <c r="AI80" i="13" s="1"/>
  <c r="F79" i="13"/>
  <c r="AI79" i="13" s="1"/>
  <c r="AI78" i="13"/>
  <c r="F78" i="13"/>
  <c r="D78" i="13"/>
  <c r="F77" i="13"/>
  <c r="AI77" i="13" s="1"/>
  <c r="F76" i="13"/>
  <c r="AI76" i="13" s="1"/>
  <c r="F75" i="13"/>
  <c r="AI75" i="13" s="1"/>
  <c r="AI74" i="13"/>
  <c r="F74" i="13"/>
  <c r="D74" i="13"/>
  <c r="F73" i="13"/>
  <c r="AI73" i="13" s="1"/>
  <c r="F72" i="13"/>
  <c r="AI72" i="13" s="1"/>
  <c r="F71" i="13"/>
  <c r="AI71" i="13" s="1"/>
  <c r="F70" i="13"/>
  <c r="AI70" i="13" s="1"/>
  <c r="F69" i="13"/>
  <c r="AI69" i="13" s="1"/>
  <c r="F68" i="13"/>
  <c r="AI68" i="13" s="1"/>
  <c r="F67" i="13"/>
  <c r="AI67" i="13" s="1"/>
  <c r="AI66" i="13"/>
  <c r="F66" i="13"/>
  <c r="D66" i="13" s="1"/>
  <c r="F65" i="13"/>
  <c r="AI65" i="13" s="1"/>
  <c r="F64" i="13"/>
  <c r="AI64" i="13" s="1"/>
  <c r="F63" i="13"/>
  <c r="AI63" i="13" s="1"/>
  <c r="D63" i="13"/>
  <c r="F62" i="13"/>
  <c r="AI62" i="13" s="1"/>
  <c r="F61" i="13"/>
  <c r="AI61" i="13" s="1"/>
  <c r="F60" i="13"/>
  <c r="AI60" i="13" s="1"/>
  <c r="F59" i="13"/>
  <c r="AI59" i="13" s="1"/>
  <c r="F58" i="13"/>
  <c r="AI58" i="13" s="1"/>
  <c r="F57" i="13"/>
  <c r="AI57" i="13" s="1"/>
  <c r="F56" i="13"/>
  <c r="AI56" i="13" s="1"/>
  <c r="F55" i="13"/>
  <c r="AI55" i="13" s="1"/>
  <c r="D55" i="13"/>
  <c r="F54" i="13"/>
  <c r="AI54" i="13" s="1"/>
  <c r="F53" i="13"/>
  <c r="AI53" i="13" s="1"/>
  <c r="F52" i="13"/>
  <c r="AI52" i="13" s="1"/>
  <c r="F51" i="13"/>
  <c r="AI51" i="13" s="1"/>
  <c r="D51" i="13"/>
  <c r="F50" i="13"/>
  <c r="AI50" i="13" s="1"/>
  <c r="D50" i="13"/>
  <c r="F49" i="13"/>
  <c r="AI49" i="13" s="1"/>
  <c r="F48" i="13"/>
  <c r="AI48" i="13" s="1"/>
  <c r="F47" i="13"/>
  <c r="AI47" i="13" s="1"/>
  <c r="D47" i="13"/>
  <c r="F46" i="13"/>
  <c r="D46" i="13" s="1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F37" i="12"/>
  <c r="AI37" i="12" s="1"/>
  <c r="AI36" i="12"/>
  <c r="F36" i="12"/>
  <c r="D36" i="12"/>
  <c r="F35" i="12"/>
  <c r="AI35" i="12" s="1"/>
  <c r="F34" i="12"/>
  <c r="AI34" i="12" s="1"/>
  <c r="F33" i="12"/>
  <c r="AI33" i="12" s="1"/>
  <c r="F32" i="12"/>
  <c r="AI32" i="12" s="1"/>
  <c r="F31" i="12"/>
  <c r="AI31" i="12" s="1"/>
  <c r="F30" i="12"/>
  <c r="AI30" i="12" s="1"/>
  <c r="F29" i="12"/>
  <c r="AI29" i="12" s="1"/>
  <c r="AI28" i="12"/>
  <c r="F28" i="12"/>
  <c r="D28" i="12" s="1"/>
  <c r="F27" i="12"/>
  <c r="AI27" i="12" s="1"/>
  <c r="F26" i="12"/>
  <c r="AI26" i="12" s="1"/>
  <c r="F25" i="12"/>
  <c r="AI25" i="12" s="1"/>
  <c r="D25" i="12"/>
  <c r="F24" i="12"/>
  <c r="AI24" i="12" s="1"/>
  <c r="F23" i="12"/>
  <c r="AI23" i="12" s="1"/>
  <c r="F22" i="12"/>
  <c r="AI22" i="12" s="1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F49" i="11"/>
  <c r="AI49" i="11" s="1"/>
  <c r="F48" i="11"/>
  <c r="AI48" i="11" s="1"/>
  <c r="F47" i="11"/>
  <c r="AI47" i="11" s="1"/>
  <c r="AI46" i="11"/>
  <c r="F46" i="11"/>
  <c r="D46" i="11"/>
  <c r="F45" i="11"/>
  <c r="AI45" i="11" s="1"/>
  <c r="F44" i="11"/>
  <c r="AI44" i="11" s="1"/>
  <c r="F43" i="11"/>
  <c r="AI43" i="11" s="1"/>
  <c r="F42" i="11"/>
  <c r="AI42" i="11" s="1"/>
  <c r="F41" i="11"/>
  <c r="AI41" i="11" s="1"/>
  <c r="F40" i="11"/>
  <c r="AI40" i="11" s="1"/>
  <c r="D40" i="11"/>
  <c r="F39" i="11"/>
  <c r="AI39" i="11" s="1"/>
  <c r="F38" i="11"/>
  <c r="AI38" i="11" s="1"/>
  <c r="F37" i="11"/>
  <c r="AI37" i="11" s="1"/>
  <c r="F36" i="11"/>
  <c r="AI36" i="11" s="1"/>
  <c r="F35" i="11"/>
  <c r="AI35" i="11" s="1"/>
  <c r="AI34" i="11"/>
  <c r="F34" i="11"/>
  <c r="D34" i="11"/>
  <c r="F33" i="11"/>
  <c r="AI33" i="11" s="1"/>
  <c r="F32" i="11"/>
  <c r="AI32" i="11" s="1"/>
  <c r="F31" i="11"/>
  <c r="AI31" i="11" s="1"/>
  <c r="F30" i="11"/>
  <c r="AI30" i="11" s="1"/>
  <c r="F29" i="11"/>
  <c r="AI29" i="11" s="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AI40" i="10"/>
  <c r="F40" i="10"/>
  <c r="D40" i="10"/>
  <c r="F39" i="10"/>
  <c r="AI39" i="10" s="1"/>
  <c r="D39" i="10"/>
  <c r="F38" i="10"/>
  <c r="AI38" i="10" s="1"/>
  <c r="F37" i="10"/>
  <c r="AI37" i="10" s="1"/>
  <c r="AI36" i="10"/>
  <c r="F36" i="10"/>
  <c r="D36" i="10"/>
  <c r="F35" i="10"/>
  <c r="AI35" i="10" s="1"/>
  <c r="D35" i="10"/>
  <c r="F34" i="10"/>
  <c r="AI34" i="10" s="1"/>
  <c r="D34" i="10"/>
  <c r="F33" i="10"/>
  <c r="AI33" i="10" s="1"/>
  <c r="AI32" i="10"/>
  <c r="F32" i="10"/>
  <c r="D32" i="10" s="1"/>
  <c r="F31" i="10"/>
  <c r="AI31" i="10" s="1"/>
  <c r="F30" i="10"/>
  <c r="AI30" i="10" s="1"/>
  <c r="D30" i="10"/>
  <c r="F29" i="10"/>
  <c r="AI29" i="10" s="1"/>
  <c r="AI28" i="10"/>
  <c r="F28" i="10"/>
  <c r="D28" i="10"/>
  <c r="F27" i="10"/>
  <c r="AI27" i="10" s="1"/>
  <c r="D27" i="10"/>
  <c r="F26" i="10"/>
  <c r="AI26" i="10" s="1"/>
  <c r="F25" i="10"/>
  <c r="AI25" i="10" s="1"/>
  <c r="AI24" i="10"/>
  <c r="F24" i="10"/>
  <c r="D24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F80" i="9"/>
  <c r="AI80" i="9" s="1"/>
  <c r="F79" i="9"/>
  <c r="AI79" i="9" s="1"/>
  <c r="F78" i="9"/>
  <c r="D78" i="9" s="1"/>
  <c r="AI77" i="9"/>
  <c r="F77" i="9"/>
  <c r="D77" i="9"/>
  <c r="F76" i="9"/>
  <c r="AI76" i="9" s="1"/>
  <c r="F75" i="9"/>
  <c r="AI75" i="9" s="1"/>
  <c r="F74" i="9"/>
  <c r="D74" i="9" s="1"/>
  <c r="F73" i="9"/>
  <c r="AI73" i="9" s="1"/>
  <c r="F72" i="9"/>
  <c r="AI72" i="9" s="1"/>
  <c r="F71" i="9"/>
  <c r="AI71" i="9" s="1"/>
  <c r="F70" i="9"/>
  <c r="D70" i="9" s="1"/>
  <c r="AI69" i="9"/>
  <c r="F69" i="9"/>
  <c r="D69" i="9"/>
  <c r="F68" i="9"/>
  <c r="AI68" i="9" s="1"/>
  <c r="F67" i="9"/>
  <c r="AI67" i="9" s="1"/>
  <c r="F66" i="9"/>
  <c r="D66" i="9" s="1"/>
  <c r="F65" i="9"/>
  <c r="AI65" i="9" s="1"/>
  <c r="F64" i="9"/>
  <c r="AI64" i="9" s="1"/>
  <c r="F63" i="9"/>
  <c r="AI63" i="9" s="1"/>
  <c r="F62" i="9"/>
  <c r="D62" i="9" s="1"/>
  <c r="AI61" i="9"/>
  <c r="F61" i="9"/>
  <c r="D61" i="9"/>
  <c r="F60" i="9"/>
  <c r="AI60" i="9" s="1"/>
  <c r="F59" i="9"/>
  <c r="AI59" i="9" s="1"/>
  <c r="F58" i="9"/>
  <c r="D58" i="9" s="1"/>
  <c r="F57" i="9"/>
  <c r="AI57" i="9" s="1"/>
  <c r="F56" i="9"/>
  <c r="AI56" i="9" s="1"/>
  <c r="F55" i="9"/>
  <c r="AI55" i="9" s="1"/>
  <c r="F54" i="9"/>
  <c r="D54" i="9" s="1"/>
  <c r="AI53" i="9"/>
  <c r="F53" i="9"/>
  <c r="D53" i="9"/>
  <c r="F52" i="9"/>
  <c r="AI52" i="9" s="1"/>
  <c r="F51" i="9"/>
  <c r="AI51" i="9" s="1"/>
  <c r="F50" i="9"/>
  <c r="D50" i="9" s="1"/>
  <c r="F49" i="9"/>
  <c r="AI49" i="9" s="1"/>
  <c r="F48" i="9"/>
  <c r="AI48" i="9" s="1"/>
  <c r="F47" i="9"/>
  <c r="AI47" i="9" s="1"/>
  <c r="F46" i="9"/>
  <c r="D46" i="9" s="1"/>
  <c r="AI45" i="9"/>
  <c r="F45" i="9"/>
  <c r="D45" i="9"/>
  <c r="F44" i="9"/>
  <c r="AI44" i="9" s="1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R27" i="9"/>
  <c r="G27" i="9"/>
  <c r="F27" i="9"/>
  <c r="R26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F40" i="8"/>
  <c r="AI40" i="8" s="1"/>
  <c r="D40" i="8"/>
  <c r="F39" i="8"/>
  <c r="AI39" i="8" s="1"/>
  <c r="D39" i="8"/>
  <c r="F38" i="8"/>
  <c r="AI38" i="8" s="1"/>
  <c r="D38" i="8"/>
  <c r="AI37" i="8"/>
  <c r="F37" i="8"/>
  <c r="D37" i="8"/>
  <c r="AI36" i="8"/>
  <c r="F36" i="8"/>
  <c r="D36" i="8"/>
  <c r="F35" i="8"/>
  <c r="AI35" i="8" s="1"/>
  <c r="D35" i="8"/>
  <c r="AI34" i="8"/>
  <c r="F34" i="8"/>
  <c r="D34" i="8"/>
  <c r="F33" i="8"/>
  <c r="AI33" i="8" s="1"/>
  <c r="D33" i="8"/>
  <c r="F32" i="8"/>
  <c r="AI32" i="8" s="1"/>
  <c r="D32" i="8"/>
  <c r="F31" i="8"/>
  <c r="AI31" i="8" s="1"/>
  <c r="D31" i="8"/>
  <c r="F30" i="8"/>
  <c r="AI30" i="8" s="1"/>
  <c r="D30" i="8"/>
  <c r="AI29" i="8"/>
  <c r="F29" i="8"/>
  <c r="D29" i="8"/>
  <c r="AI28" i="8"/>
  <c r="F28" i="8"/>
  <c r="D28" i="8"/>
  <c r="F27" i="8"/>
  <c r="AI27" i="8" s="1"/>
  <c r="D27" i="8"/>
  <c r="AI26" i="8"/>
  <c r="F26" i="8"/>
  <c r="D26" i="8"/>
  <c r="F25" i="8"/>
  <c r="AI25" i="8" s="1"/>
  <c r="D25" i="8"/>
  <c r="AI24" i="8"/>
  <c r="F24" i="8"/>
  <c r="D24" i="8"/>
  <c r="F23" i="8"/>
  <c r="AI23" i="8" s="1"/>
  <c r="D23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69" i="7"/>
  <c r="AI69" i="7" s="1"/>
  <c r="AI68" i="7"/>
  <c r="F68" i="7"/>
  <c r="D68" i="7"/>
  <c r="F67" i="7"/>
  <c r="D67" i="7" s="1"/>
  <c r="F66" i="7"/>
  <c r="AI66" i="7" s="1"/>
  <c r="AI65" i="7"/>
  <c r="F65" i="7"/>
  <c r="D65" i="7" s="1"/>
  <c r="AI64" i="7"/>
  <c r="F64" i="7"/>
  <c r="D64" i="7"/>
  <c r="F63" i="7"/>
  <c r="AI63" i="7" s="1"/>
  <c r="F62" i="7"/>
  <c r="AI62" i="7" s="1"/>
  <c r="AI61" i="7"/>
  <c r="F61" i="7"/>
  <c r="D61" i="7"/>
  <c r="F60" i="7"/>
  <c r="AI60" i="7" s="1"/>
  <c r="D60" i="7"/>
  <c r="F59" i="7"/>
  <c r="AI59" i="7" s="1"/>
  <c r="F58" i="7"/>
  <c r="AI58" i="7" s="1"/>
  <c r="F57" i="7"/>
  <c r="D57" i="7" s="1"/>
  <c r="F56" i="7"/>
  <c r="AI56" i="7" s="1"/>
  <c r="F55" i="7"/>
  <c r="AI55" i="7" s="1"/>
  <c r="F54" i="7"/>
  <c r="AI54" i="7" s="1"/>
  <c r="F53" i="7"/>
  <c r="AI53" i="7" s="1"/>
  <c r="AI52" i="7"/>
  <c r="F52" i="7"/>
  <c r="D52" i="7" s="1"/>
  <c r="AI51" i="7"/>
  <c r="F51" i="7"/>
  <c r="D51" i="7" s="1"/>
  <c r="F50" i="7"/>
  <c r="AI50" i="7" s="1"/>
  <c r="F49" i="7"/>
  <c r="AI49" i="7" s="1"/>
  <c r="AI48" i="7"/>
  <c r="F48" i="7"/>
  <c r="D48" i="7"/>
  <c r="AI47" i="7"/>
  <c r="F47" i="7"/>
  <c r="D47" i="7"/>
  <c r="F46" i="7"/>
  <c r="AI46" i="7" s="1"/>
  <c r="F45" i="7"/>
  <c r="AI45" i="7" s="1"/>
  <c r="AI44" i="7"/>
  <c r="F44" i="7"/>
  <c r="D44" i="7"/>
  <c r="F43" i="7"/>
  <c r="D43" i="7" s="1"/>
  <c r="F42" i="7"/>
  <c r="AI42" i="7" s="1"/>
  <c r="AI41" i="7"/>
  <c r="F41" i="7"/>
  <c r="D41" i="7" s="1"/>
  <c r="AI40" i="7"/>
  <c r="F40" i="7"/>
  <c r="D40" i="7"/>
  <c r="F39" i="7"/>
  <c r="AI39" i="7" s="1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F76" i="6"/>
  <c r="D76" i="6"/>
  <c r="F75" i="6"/>
  <c r="D75" i="6" s="1"/>
  <c r="F74" i="6"/>
  <c r="D74" i="6" s="1"/>
  <c r="F73" i="6"/>
  <c r="D73" i="6"/>
  <c r="F72" i="6"/>
  <c r="D72" i="6"/>
  <c r="F71" i="6"/>
  <c r="D71" i="6"/>
  <c r="F70" i="6"/>
  <c r="D70" i="6" s="1"/>
  <c r="F69" i="6"/>
  <c r="D69" i="6" s="1"/>
  <c r="F68" i="6"/>
  <c r="D68" i="6" s="1"/>
  <c r="F67" i="6"/>
  <c r="D67" i="6" s="1"/>
  <c r="F66" i="6"/>
  <c r="D66" i="6" s="1"/>
  <c r="F65" i="6"/>
  <c r="D65" i="6" s="1"/>
  <c r="F64" i="6"/>
  <c r="D64" i="6" s="1"/>
  <c r="F63" i="6"/>
  <c r="D63" i="6"/>
  <c r="F62" i="6"/>
  <c r="D62" i="6" s="1"/>
  <c r="F61" i="6"/>
  <c r="D61" i="6"/>
  <c r="F60" i="6"/>
  <c r="D60" i="6"/>
  <c r="F59" i="6"/>
  <c r="D59" i="6"/>
  <c r="F58" i="6"/>
  <c r="D58" i="6"/>
  <c r="F57" i="6"/>
  <c r="D57" i="6" s="1"/>
  <c r="F56" i="6"/>
  <c r="D56" i="6" s="1"/>
  <c r="F55" i="6"/>
  <c r="D55" i="6" s="1"/>
  <c r="F54" i="6"/>
  <c r="D54" i="6" s="1"/>
  <c r="F53" i="6"/>
  <c r="D53" i="6" s="1"/>
  <c r="F52" i="6"/>
  <c r="F51" i="6"/>
  <c r="F50" i="6"/>
  <c r="AS49" i="6"/>
  <c r="K49" i="6"/>
  <c r="H49" i="6"/>
  <c r="D48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I11" i="6"/>
  <c r="H11" i="6"/>
  <c r="R11" i="6" s="1"/>
  <c r="G11" i="6"/>
  <c r="F11" i="6"/>
  <c r="I10" i="6"/>
  <c r="H10" i="6"/>
  <c r="R10" i="6" s="1"/>
  <c r="G10" i="6"/>
  <c r="F10" i="6"/>
  <c r="I9" i="6"/>
  <c r="H9" i="6"/>
  <c r="R9" i="6" s="1"/>
  <c r="G9" i="6"/>
  <c r="F9" i="6"/>
  <c r="I8" i="6"/>
  <c r="H8" i="6"/>
  <c r="R8" i="6" s="1"/>
  <c r="G8" i="6"/>
  <c r="F8" i="6"/>
  <c r="I7" i="6"/>
  <c r="H7" i="6"/>
  <c r="R7" i="6" s="1"/>
  <c r="G7" i="6"/>
  <c r="F7" i="6"/>
  <c r="AH39" i="5"/>
  <c r="F39" i="5"/>
  <c r="AI39" i="5" s="1"/>
  <c r="D39" i="5"/>
  <c r="AH38" i="5"/>
  <c r="F38" i="5"/>
  <c r="AI38" i="5" s="1"/>
  <c r="D38" i="5"/>
  <c r="AH37" i="5"/>
  <c r="F37" i="5"/>
  <c r="AI37" i="5" s="1"/>
  <c r="D37" i="5"/>
  <c r="AH36" i="5"/>
  <c r="F36" i="5"/>
  <c r="AI36" i="5" s="1"/>
  <c r="D36" i="5"/>
  <c r="AH35" i="5"/>
  <c r="F35" i="5"/>
  <c r="AI35" i="5" s="1"/>
  <c r="D35" i="5"/>
  <c r="AH34" i="5"/>
  <c r="F34" i="5"/>
  <c r="AI34" i="5" s="1"/>
  <c r="D34" i="5"/>
  <c r="AH33" i="5"/>
  <c r="F33" i="5"/>
  <c r="AI33" i="5" s="1"/>
  <c r="D33" i="5"/>
  <c r="AH32" i="5"/>
  <c r="F32" i="5"/>
  <c r="AI32" i="5" s="1"/>
  <c r="D32" i="5"/>
  <c r="AH31" i="5"/>
  <c r="F31" i="5"/>
  <c r="AI31" i="5" s="1"/>
  <c r="D31" i="5"/>
  <c r="AH30" i="5"/>
  <c r="F30" i="5"/>
  <c r="AI30" i="5" s="1"/>
  <c r="D30" i="5"/>
  <c r="AI29" i="5"/>
  <c r="AH29" i="5"/>
  <c r="F29" i="5"/>
  <c r="D29" i="5"/>
  <c r="AH28" i="5"/>
  <c r="F28" i="5"/>
  <c r="AI28" i="5" s="1"/>
  <c r="D28" i="5"/>
  <c r="AI27" i="5"/>
  <c r="AH27" i="5"/>
  <c r="F27" i="5"/>
  <c r="D27" i="5"/>
  <c r="AI26" i="5"/>
  <c r="AH26" i="5"/>
  <c r="F26" i="5"/>
  <c r="D26" i="5"/>
  <c r="AH25" i="5"/>
  <c r="F25" i="5"/>
  <c r="AI25" i="5" s="1"/>
  <c r="D25" i="5"/>
  <c r="AH24" i="5"/>
  <c r="F24" i="5"/>
  <c r="AI24" i="5" s="1"/>
  <c r="D24" i="5"/>
  <c r="AH23" i="5"/>
  <c r="F23" i="5"/>
  <c r="AI23" i="5" s="1"/>
  <c r="D23" i="5"/>
  <c r="R19" i="5"/>
  <c r="I19" i="5"/>
  <c r="H19" i="5"/>
  <c r="G19" i="5"/>
  <c r="F19" i="5"/>
  <c r="R18" i="5"/>
  <c r="I18" i="5"/>
  <c r="H18" i="5"/>
  <c r="G18" i="5"/>
  <c r="F18" i="5"/>
  <c r="R17" i="5"/>
  <c r="I17" i="5"/>
  <c r="H17" i="5"/>
  <c r="G17" i="5"/>
  <c r="F17" i="5"/>
  <c r="R16" i="5"/>
  <c r="I16" i="5"/>
  <c r="H16" i="5"/>
  <c r="G16" i="5"/>
  <c r="F16" i="5"/>
  <c r="R15" i="5"/>
  <c r="I15" i="5"/>
  <c r="H15" i="5"/>
  <c r="G15" i="5"/>
  <c r="F15" i="5"/>
  <c r="R14" i="5"/>
  <c r="I14" i="5"/>
  <c r="H14" i="5"/>
  <c r="G14" i="5"/>
  <c r="F14" i="5"/>
  <c r="R13" i="5"/>
  <c r="I13" i="5"/>
  <c r="H13" i="5"/>
  <c r="G13" i="5"/>
  <c r="F13" i="5"/>
  <c r="R12" i="5"/>
  <c r="I12" i="5"/>
  <c r="H12" i="5"/>
  <c r="G12" i="5"/>
  <c r="F12" i="5"/>
  <c r="R11" i="5"/>
  <c r="I11" i="5"/>
  <c r="H11" i="5"/>
  <c r="G11" i="5"/>
  <c r="F11" i="5"/>
  <c r="R10" i="5"/>
  <c r="I10" i="5"/>
  <c r="H10" i="5"/>
  <c r="G10" i="5"/>
  <c r="F10" i="5"/>
  <c r="R9" i="5"/>
  <c r="I9" i="5"/>
  <c r="H9" i="5"/>
  <c r="G9" i="5"/>
  <c r="F9" i="5"/>
  <c r="R8" i="5"/>
  <c r="I8" i="5"/>
  <c r="H8" i="5"/>
  <c r="G8" i="5"/>
  <c r="F8" i="5"/>
  <c r="R7" i="5"/>
  <c r="I7" i="5"/>
  <c r="H7" i="5"/>
  <c r="G7" i="5"/>
  <c r="F7" i="5"/>
  <c r="R6" i="5"/>
  <c r="I6" i="5"/>
  <c r="H6" i="5"/>
  <c r="G6" i="5"/>
  <c r="F6" i="5"/>
  <c r="R5" i="5"/>
  <c r="I5" i="5"/>
  <c r="H5" i="5"/>
  <c r="G5" i="5"/>
  <c r="F5" i="5"/>
  <c r="R4" i="5"/>
  <c r="I4" i="5"/>
  <c r="H4" i="5"/>
  <c r="G4" i="5"/>
  <c r="F4" i="5"/>
  <c r="R3" i="5"/>
  <c r="I3" i="5"/>
  <c r="H3" i="5"/>
  <c r="G3" i="5"/>
  <c r="F3" i="5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F66" i="4"/>
  <c r="E66" i="4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E53" i="4"/>
  <c r="F53" i="4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E20" i="2"/>
  <c r="D6" i="3"/>
  <c r="D8" i="3"/>
  <c r="E17" i="2"/>
  <c r="E26" i="2"/>
  <c r="E13" i="2"/>
  <c r="E9" i="2"/>
  <c r="E15" i="2"/>
  <c r="F41" i="4" a="1"/>
  <c r="E14" i="2"/>
  <c r="E18" i="2"/>
  <c r="F90" i="4" a="1"/>
  <c r="D116" i="4"/>
  <c r="E4" i="2" a="1"/>
  <c r="D4" i="3"/>
  <c r="E22" i="2"/>
  <c r="D42" i="4"/>
  <c r="D46" i="4"/>
  <c r="E3" i="2" a="1"/>
  <c r="F16" i="4" a="1"/>
  <c r="E10" i="2"/>
  <c r="D105" i="4"/>
  <c r="D44" i="4"/>
  <c r="D120" i="4"/>
  <c r="D112" i="4"/>
  <c r="E8" i="2"/>
  <c r="E5" i="2"/>
  <c r="E7" i="2"/>
  <c r="D96" i="4"/>
  <c r="E19" i="2"/>
  <c r="D45" i="4"/>
  <c r="E6" i="2"/>
  <c r="E24" i="2"/>
  <c r="D107" i="4"/>
  <c r="D104" i="4"/>
  <c r="D109" i="4"/>
  <c r="D115" i="4"/>
  <c r="E27" i="2"/>
  <c r="D110" i="4"/>
  <c r="D43" i="4"/>
  <c r="D117" i="4"/>
  <c r="D48" i="4"/>
  <c r="E23" i="2"/>
  <c r="E12" i="2"/>
  <c r="E16" i="2"/>
  <c r="D98" i="4"/>
  <c r="E21" i="2"/>
  <c r="E11" i="2"/>
  <c r="D108" i="4"/>
  <c r="D106" i="4"/>
  <c r="D23" i="4"/>
  <c r="E25" i="2"/>
  <c r="D100" i="4"/>
  <c r="D111" i="4"/>
  <c r="D113" i="4"/>
  <c r="D101" i="4"/>
  <c r="D92" i="4"/>
  <c r="D121" i="4"/>
  <c r="D99" i="4"/>
  <c r="D94" i="4"/>
  <c r="D114" i="4"/>
  <c r="D95" i="4"/>
  <c r="D97" i="4"/>
  <c r="D103" i="4"/>
  <c r="D102" i="4"/>
  <c r="D118" i="4"/>
  <c r="D93" i="4"/>
  <c r="D91" i="4"/>
  <c r="D19" i="4"/>
  <c r="D21" i="4"/>
  <c r="D22" i="4"/>
  <c r="E3" i="2" l="1"/>
  <c r="D39" i="7"/>
  <c r="AI43" i="7"/>
  <c r="D53" i="7"/>
  <c r="AI57" i="7"/>
  <c r="D63" i="7"/>
  <c r="AI67" i="7"/>
  <c r="D30" i="11"/>
  <c r="D36" i="11"/>
  <c r="D42" i="11"/>
  <c r="D48" i="11"/>
  <c r="D29" i="12"/>
  <c r="AI46" i="13"/>
  <c r="D54" i="13"/>
  <c r="D67" i="13"/>
  <c r="D54" i="14"/>
  <c r="AI60" i="14"/>
  <c r="AI67" i="14"/>
  <c r="D49" i="7"/>
  <c r="D59" i="7"/>
  <c r="D37" i="11"/>
  <c r="D49" i="11"/>
  <c r="D24" i="12"/>
  <c r="D37" i="12"/>
  <c r="D62" i="13"/>
  <c r="D75" i="13"/>
  <c r="D62" i="14"/>
  <c r="AI68" i="14"/>
  <c r="AI75" i="14"/>
  <c r="D45" i="7"/>
  <c r="D55" i="7"/>
  <c r="D69" i="7"/>
  <c r="D32" i="11"/>
  <c r="D38" i="11"/>
  <c r="D44" i="11"/>
  <c r="D32" i="12"/>
  <c r="D70" i="13"/>
  <c r="D83" i="13"/>
  <c r="D70" i="14"/>
  <c r="AI76" i="14"/>
  <c r="D33" i="11"/>
  <c r="D45" i="11"/>
  <c r="D78" i="14"/>
  <c r="D56" i="7"/>
  <c r="D49" i="9"/>
  <c r="D57" i="9"/>
  <c r="D65" i="9"/>
  <c r="D73" i="9"/>
  <c r="D31" i="10"/>
  <c r="D33" i="12"/>
  <c r="D58" i="13"/>
  <c r="D71" i="13"/>
  <c r="D58" i="14"/>
  <c r="D26" i="10"/>
  <c r="D38" i="10"/>
  <c r="D79" i="13"/>
  <c r="D66" i="14"/>
  <c r="AI72" i="14"/>
  <c r="AI79" i="14"/>
  <c r="D29" i="11"/>
  <c r="D41" i="11"/>
  <c r="D59" i="13"/>
  <c r="D46" i="14"/>
  <c r="E4" i="2"/>
  <c r="F90" i="4"/>
  <c r="F41" i="4"/>
  <c r="F16" i="4"/>
  <c r="AI46" i="9"/>
  <c r="AI50" i="9"/>
  <c r="AI54" i="9"/>
  <c r="AI58" i="9"/>
  <c r="AI62" i="9"/>
  <c r="AI66" i="9"/>
  <c r="AI70" i="9"/>
  <c r="AI74" i="9"/>
  <c r="AI78" i="9"/>
  <c r="D47" i="9"/>
  <c r="D51" i="9"/>
  <c r="D55" i="9"/>
  <c r="D59" i="9"/>
  <c r="D63" i="9"/>
  <c r="D67" i="9"/>
  <c r="D71" i="9"/>
  <c r="D75" i="9"/>
  <c r="D79" i="9"/>
  <c r="D22" i="12"/>
  <c r="D26" i="12"/>
  <c r="D30" i="12"/>
  <c r="D34" i="12"/>
  <c r="D48" i="13"/>
  <c r="D52" i="13"/>
  <c r="D56" i="13"/>
  <c r="D60" i="13"/>
  <c r="D64" i="13"/>
  <c r="D68" i="13"/>
  <c r="D72" i="13"/>
  <c r="D76" i="13"/>
  <c r="D80" i="13"/>
  <c r="D84" i="13"/>
  <c r="D44" i="9"/>
  <c r="D48" i="9"/>
  <c r="D52" i="9"/>
  <c r="D56" i="9"/>
  <c r="D60" i="9"/>
  <c r="D64" i="9"/>
  <c r="D68" i="9"/>
  <c r="D72" i="9"/>
  <c r="D76" i="9"/>
  <c r="D80" i="9"/>
  <c r="D23" i="12"/>
  <c r="D27" i="12"/>
  <c r="D31" i="12"/>
  <c r="D35" i="12"/>
  <c r="D49" i="13"/>
  <c r="D53" i="13"/>
  <c r="D57" i="13"/>
  <c r="D61" i="13"/>
  <c r="D65" i="13"/>
  <c r="D69" i="13"/>
  <c r="D73" i="13"/>
  <c r="D77" i="13"/>
  <c r="D81" i="13"/>
  <c r="D42" i="7"/>
  <c r="D46" i="7"/>
  <c r="D50" i="7"/>
  <c r="D54" i="7"/>
  <c r="D58" i="7"/>
  <c r="D62" i="7"/>
  <c r="D66" i="7"/>
  <c r="D45" i="14"/>
  <c r="D49" i="14"/>
  <c r="D53" i="14"/>
  <c r="D57" i="14"/>
  <c r="D61" i="14"/>
  <c r="D65" i="14"/>
  <c r="D69" i="14"/>
  <c r="D73" i="14"/>
  <c r="D77" i="14"/>
  <c r="D81" i="14"/>
  <c r="D25" i="10"/>
  <c r="D29" i="10"/>
  <c r="D33" i="10"/>
  <c r="D37" i="10"/>
  <c r="D31" i="11"/>
  <c r="D35" i="11"/>
  <c r="D39" i="11"/>
  <c r="D43" i="11"/>
  <c r="D47" i="11"/>
  <c r="A9" i="2" a="1"/>
  <c r="A22" i="2" a="1"/>
  <c r="G30" i="4"/>
  <c r="G35" i="4"/>
  <c r="G33" i="4"/>
  <c r="G76" i="4"/>
  <c r="C7" i="2" a="1"/>
  <c r="G56" i="4"/>
  <c r="C21" i="2"/>
  <c r="B17" i="2"/>
  <c r="A7" i="2" a="1"/>
  <c r="G70" i="4"/>
  <c r="G75" i="4"/>
  <c r="C22" i="2"/>
  <c r="C16" i="2"/>
  <c r="A16" i="2" a="1"/>
  <c r="B7" i="2"/>
  <c r="C13" i="2"/>
  <c r="C18" i="2"/>
  <c r="B19" i="2"/>
  <c r="G57" i="4"/>
  <c r="A10" i="2" a="1"/>
  <c r="B4" i="2"/>
  <c r="B5" i="2" a="1"/>
  <c r="B27" i="2"/>
  <c r="G61" i="4"/>
  <c r="G62" i="4"/>
  <c r="G29" i="4"/>
  <c r="G79" i="4"/>
  <c r="G58" i="4"/>
  <c r="B22" i="2"/>
  <c r="C3" i="2"/>
  <c r="B8" i="2"/>
  <c r="B15" i="2"/>
  <c r="G65" i="4"/>
  <c r="G8" i="4"/>
  <c r="D17" i="4"/>
  <c r="A14" i="2" a="1"/>
  <c r="C11" i="2"/>
  <c r="G81" i="4"/>
  <c r="B21" i="2"/>
  <c r="C9" i="2"/>
  <c r="A13" i="2" a="1"/>
  <c r="C5" i="2" a="1"/>
  <c r="G77" i="4"/>
  <c r="C15" i="2"/>
  <c r="B9" i="2"/>
  <c r="A23" i="2" a="1"/>
  <c r="C19" i="2"/>
  <c r="G80" i="4"/>
  <c r="D18" i="4"/>
  <c r="A24" i="2" a="1"/>
  <c r="A27" i="2" a="1"/>
  <c r="A11" i="2" a="1"/>
  <c r="B20" i="2"/>
  <c r="C6" i="2" a="1"/>
  <c r="G83" i="4"/>
  <c r="G66" i="4"/>
  <c r="G68" i="4"/>
  <c r="A12" i="2" a="1"/>
  <c r="A8" i="2" a="1"/>
  <c r="C25" i="2"/>
  <c r="G73" i="4"/>
  <c r="D16" i="4" a="1"/>
  <c r="D47" i="4"/>
  <c r="G59" i="4"/>
  <c r="A3" i="2" a="1"/>
  <c r="A4" i="2" a="1"/>
  <c r="D20" i="4"/>
  <c r="A15" i="2" a="1"/>
  <c r="A17" i="2" a="1"/>
  <c r="A25" i="2" a="1"/>
  <c r="A26" i="2" a="1"/>
  <c r="A20" i="2" a="1"/>
  <c r="G63" i="4"/>
  <c r="B23" i="2"/>
  <c r="G67" i="4"/>
  <c r="G32" i="4"/>
  <c r="G54" i="4"/>
  <c r="B14" i="2" a="1"/>
  <c r="D41" i="4"/>
  <c r="B25" i="2"/>
  <c r="B24" i="2"/>
  <c r="D90" i="4"/>
  <c r="C23" i="2"/>
  <c r="G64" i="4"/>
  <c r="B16" i="2"/>
  <c r="G6" i="4"/>
  <c r="G55" i="4"/>
  <c r="B10" i="2" a="1"/>
  <c r="G74" i="4"/>
  <c r="B13" i="2"/>
  <c r="C14" i="2"/>
  <c r="A21" i="2" a="1"/>
  <c r="C27" i="2"/>
  <c r="G10" i="4"/>
  <c r="D119" i="4"/>
  <c r="B18" i="2"/>
  <c r="G84" i="4"/>
  <c r="C8" i="2"/>
  <c r="G71" i="4"/>
  <c r="C12" i="2" a="1"/>
  <c r="B6" i="2"/>
  <c r="G78" i="4"/>
  <c r="G60" i="4"/>
  <c r="C4" i="2" a="1"/>
  <c r="B26" i="2"/>
  <c r="C10" i="2"/>
  <c r="A6" i="2" a="1"/>
  <c r="C26" i="2"/>
  <c r="C24" i="2"/>
  <c r="G72" i="4"/>
  <c r="A5" i="2" a="1"/>
  <c r="G69" i="4"/>
  <c r="A19" i="2" a="1"/>
  <c r="G9" i="4"/>
  <c r="G7" i="4"/>
  <c r="G31" i="4"/>
  <c r="B12" i="2" a="1"/>
  <c r="B3" i="2"/>
  <c r="C17" i="2"/>
  <c r="B11" i="2" a="1"/>
  <c r="A18" i="2" a="1"/>
  <c r="C20" i="2"/>
  <c r="A9" i="2" l="1"/>
  <c r="A21" i="2"/>
  <c r="B12" i="2"/>
  <c r="A13" i="2"/>
  <c r="A23" i="2"/>
  <c r="A12" i="2"/>
  <c r="A19" i="2"/>
  <c r="A16" i="2"/>
  <c r="B14" i="2"/>
  <c r="B10" i="2"/>
  <c r="B5" i="2"/>
  <c r="A7" i="2"/>
  <c r="A20" i="2"/>
  <c r="A14" i="2"/>
  <c r="A5" i="2"/>
  <c r="A26" i="2"/>
  <c r="A8" i="2"/>
  <c r="A17" i="2"/>
  <c r="A27" i="2"/>
  <c r="A24" i="2"/>
  <c r="A25" i="2"/>
  <c r="A22" i="2"/>
  <c r="A11" i="2"/>
  <c r="A6" i="2"/>
  <c r="A18" i="2"/>
  <c r="A15" i="2"/>
  <c r="A10" i="2"/>
  <c r="A4" i="2"/>
  <c r="A3" i="2"/>
  <c r="B11" i="2"/>
  <c r="C12" i="2"/>
  <c r="C6" i="2"/>
  <c r="C5" i="2"/>
  <c r="C7" i="2"/>
  <c r="C4" i="2"/>
  <c r="D16" i="4"/>
  <c r="G53" i="4"/>
  <c r="G34" i="4"/>
  <c r="G82" i="4"/>
  <c r="G28" i="4"/>
  <c r="G3" i="4"/>
  <c r="G5" i="4"/>
  <c r="G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<sst xmlns="http://schemas.openxmlformats.org/spreadsheetml/2006/main" count="4594" uniqueCount="1057">
  <si>
    <t>project ids</t>
  </si>
  <si>
    <t>public url</t>
  </si>
  <si>
    <t>token</t>
  </si>
  <si>
    <t>groceryblocks2</t>
  </si>
  <si>
    <t>groceryblocks.com</t>
  </si>
  <si>
    <t>groceryblocks</t>
  </si>
  <si>
    <t>husker-ac595</t>
  </si>
  <si>
    <t>sceneblocks.com</t>
  </si>
  <si>
    <t>sceneblocks</t>
  </si>
  <si>
    <t>handtopbuilder</t>
  </si>
  <si>
    <t>builder</t>
  </si>
  <si>
    <t>handtop.com</t>
  </si>
  <si>
    <t>braingrafter</t>
  </si>
  <si>
    <t>groceryscenes.com</t>
  </si>
  <si>
    <t>groceryscenes</t>
  </si>
  <si>
    <t>groceryblocks@handtop.com</t>
  </si>
  <si>
    <t>Sheet Name</t>
  </si>
  <si>
    <t>Range</t>
  </si>
  <si>
    <t>Description</t>
  </si>
  <si>
    <t>meshes</t>
  </si>
  <si>
    <t>materials</t>
  </si>
  <si>
    <t>blocks</t>
  </si>
  <si>
    <t>display blocks</t>
  </si>
  <si>
    <t>Star Wars 8 band</t>
  </si>
  <si>
    <t>Star Wars 16 band</t>
  </si>
  <si>
    <t>Star Wars 32 band</t>
  </si>
  <si>
    <t>Cantina 8 band</t>
  </si>
  <si>
    <t>Cantina 16 band</t>
  </si>
  <si>
    <t>Cantina 32 band</t>
  </si>
  <si>
    <t>starwars</t>
  </si>
  <si>
    <t>asset</t>
  </si>
  <si>
    <t>name</t>
  </si>
  <si>
    <t>blockflag</t>
  </si>
  <si>
    <t>genericblockdata</t>
  </si>
  <si>
    <t>block</t>
  </si>
  <si>
    <t>song fft data</t>
  </si>
  <si>
    <t>[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,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,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,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,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,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,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,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]</t>
  </si>
  <si>
    <t>8 max band values</t>
  </si>
  <si>
    <t>8 freq bands</t>
  </si>
  <si>
    <t>1200hz</t>
  </si>
  <si>
    <t>2400hz</t>
  </si>
  <si>
    <t>3600hz</t>
  </si>
  <si>
    <t>cantina</t>
  </si>
  <si>
    <t>[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,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,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,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,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,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,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,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]</t>
  </si>
  <si>
    <t>starwars32</t>
  </si>
  <si>
    <t>max band values</t>
  </si>
  <si>
    <t>freq bands</t>
  </si>
  <si>
    <t>300hz</t>
  </si>
  <si>
    <t>600hz</t>
  </si>
  <si>
    <t>900hz</t>
  </si>
  <si>
    <t>step 1</t>
  </si>
  <si>
    <t>result csv:</t>
  </si>
  <si>
    <t>materialname</t>
  </si>
  <si>
    <t>meshpath</t>
  </si>
  <si>
    <t>texturepath</t>
  </si>
  <si>
    <t>bmppath</t>
  </si>
  <si>
    <t>ambient</t>
  </si>
  <si>
    <t>diffuse</t>
  </si>
  <si>
    <t>emissive</t>
  </si>
  <si>
    <t>shapetype</t>
  </si>
  <si>
    <t>tessellation</t>
  </si>
  <si>
    <t>width</t>
  </si>
  <si>
    <t>height</t>
  </si>
  <si>
    <t>depth</t>
  </si>
  <si>
    <t>specularpath</t>
  </si>
  <si>
    <t>specularpower</t>
  </si>
  <si>
    <t>hasalpha</t>
  </si>
  <si>
    <t>meshtexture</t>
  </si>
  <si>
    <t>baileys</t>
  </si>
  <si>
    <t>x</t>
  </si>
  <si>
    <t>becherovka</t>
  </si>
  <si>
    <t>chivas</t>
  </si>
  <si>
    <t>cointreau</t>
  </si>
  <si>
    <t>crema_di_limoncino</t>
  </si>
  <si>
    <t>curacao</t>
  </si>
  <si>
    <t>havana_club</t>
  </si>
  <si>
    <t>jackdaniels</t>
  </si>
  <si>
    <t>jagermeister</t>
  </si>
  <si>
    <t>jameson</t>
  </si>
  <si>
    <t>kahlua</t>
  </si>
  <si>
    <t>malibu</t>
  </si>
  <si>
    <t>martel</t>
  </si>
  <si>
    <t>olmeca</t>
  </si>
  <si>
    <t>pernod</t>
  </si>
  <si>
    <t>ramazzotti</t>
  </si>
  <si>
    <t>sortilege</t>
  </si>
  <si>
    <t>Display blocks</t>
  </si>
  <si>
    <t>childname</t>
  </si>
  <si>
    <t>childtype</t>
  </si>
  <si>
    <t>childcount</t>
  </si>
  <si>
    <t>childscale</t>
  </si>
  <si>
    <t>childrenwide</t>
  </si>
  <si>
    <t>childrendeep</t>
  </si>
  <si>
    <t>childrenhigh</t>
  </si>
  <si>
    <t>childradius</t>
  </si>
  <si>
    <t>layerheight</t>
  </si>
  <si>
    <t>layerrotation</t>
  </si>
  <si>
    <t>childx</t>
  </si>
  <si>
    <t>childy</t>
  </si>
  <si>
    <t>childz</t>
  </si>
  <si>
    <t>childrx</t>
  </si>
  <si>
    <t>childry</t>
  </si>
  <si>
    <t>childrz</t>
  </si>
  <si>
    <t>childdeltax</t>
  </si>
  <si>
    <t>childdeltay</t>
  </si>
  <si>
    <t>childdeltaz</t>
  </si>
  <si>
    <t>childdeltarx</t>
  </si>
  <si>
    <t>childdeltary</t>
  </si>
  <si>
    <t>childdeltarz</t>
  </si>
  <si>
    <t>childname2</t>
  </si>
  <si>
    <t>childtype2</t>
  </si>
  <si>
    <t>childscale2</t>
  </si>
  <si>
    <t>productname</t>
  </si>
  <si>
    <t>producttext2</t>
  </si>
  <si>
    <t>productprice</t>
  </si>
  <si>
    <t>productpricetext</t>
  </si>
  <si>
    <t>productimage</t>
  </si>
  <si>
    <t>y</t>
  </si>
  <si>
    <t>z</t>
  </si>
  <si>
    <t>rx</t>
  </si>
  <si>
    <t>ry</t>
  </si>
  <si>
    <t>rz</t>
  </si>
  <si>
    <t>sx</t>
  </si>
  <si>
    <t>sy</t>
  </si>
  <si>
    <t>sz</t>
  </si>
  <si>
    <t>parent</t>
  </si>
  <si>
    <t>displayblock</t>
  </si>
  <si>
    <t>mesh</t>
  </si>
  <si>
    <t>305deg</t>
  </si>
  <si>
    <t>Baileys</t>
  </si>
  <si>
    <t>165deg</t>
  </si>
  <si>
    <t>Becherovka</t>
  </si>
  <si>
    <t>270deg</t>
  </si>
  <si>
    <t>Chivas</t>
  </si>
  <si>
    <t>125deg</t>
  </si>
  <si>
    <t>Cointreau</t>
  </si>
  <si>
    <t>295deg</t>
  </si>
  <si>
    <t>Crema Di Limoncino</t>
  </si>
  <si>
    <t>110deg</t>
  </si>
  <si>
    <t>Curacao</t>
  </si>
  <si>
    <t>200deg</t>
  </si>
  <si>
    <t>Havana Club</t>
  </si>
  <si>
    <t>90deg</t>
  </si>
  <si>
    <t>Jack Daniels</t>
  </si>
  <si>
    <t>342deg</t>
  </si>
  <si>
    <t>Jagermeister</t>
  </si>
  <si>
    <t>75deg</t>
  </si>
  <si>
    <t>Jameson</t>
  </si>
  <si>
    <t>215deg</t>
  </si>
  <si>
    <t>Kahlua</t>
  </si>
  <si>
    <t>15deg</t>
  </si>
  <si>
    <t>Malibu</t>
  </si>
  <si>
    <t>0deg</t>
  </si>
  <si>
    <t>Martel</t>
  </si>
  <si>
    <t>145deg</t>
  </si>
  <si>
    <t>Olmeca</t>
  </si>
  <si>
    <t>255deg</t>
  </si>
  <si>
    <t>Pernod</t>
  </si>
  <si>
    <t>35deg</t>
  </si>
  <si>
    <t>Ramazzotti</t>
  </si>
  <si>
    <t>180deg</t>
  </si>
  <si>
    <t>Sortilege</t>
  </si>
  <si>
    <t>product_asparagus</t>
  </si>
  <si>
    <t>sb:product/product_asparagus.babylon</t>
  </si>
  <si>
    <t>sb:product/vegetables_D.jpg</t>
  </si>
  <si>
    <t>sb:product/vegetables_N.jpg</t>
  </si>
  <si>
    <t>sb:product/vegetables_S.png</t>
  </si>
  <si>
    <t>product_artichoke</t>
  </si>
  <si>
    <t>sb:product/product_artichoke.babylon</t>
  </si>
  <si>
    <t>product_ananas_body</t>
  </si>
  <si>
    <t>sb:product/product_ananas_body.babylon</t>
  </si>
  <si>
    <t>sb:product/product_ananas_body_D.jpg</t>
  </si>
  <si>
    <t>sb:product/product_ananas_body_N.jpg</t>
  </si>
  <si>
    <t>product_ananas_top</t>
  </si>
  <si>
    <t>sb:product/product_ananas_top.babylon</t>
  </si>
  <si>
    <t>sb:product/product_ananas_top_D.png</t>
  </si>
  <si>
    <t>sb:product/product_ananas_top_N.png</t>
  </si>
  <si>
    <t>product_salad</t>
  </si>
  <si>
    <t>product_tulip_yellow</t>
  </si>
  <si>
    <t>product_tulip_purple</t>
  </si>
  <si>
    <t>product_tulip_pink</t>
  </si>
  <si>
    <t>product_califlower</t>
  </si>
  <si>
    <t>product_apple</t>
  </si>
  <si>
    <t>product_tomato</t>
  </si>
  <si>
    <t>product_avocado</t>
  </si>
  <si>
    <t>product_pear</t>
  </si>
  <si>
    <t>product_milk_veg_b2</t>
  </si>
  <si>
    <t>product_shallot</t>
  </si>
  <si>
    <t>product_banana</t>
  </si>
  <si>
    <t>product_carrot</t>
  </si>
  <si>
    <t>product_courget</t>
  </si>
  <si>
    <t>product_eggbox</t>
  </si>
  <si>
    <t>product_eggplant</t>
  </si>
  <si>
    <t>product_garlic</t>
  </si>
  <si>
    <t>product_green_pepper</t>
  </si>
  <si>
    <t>product_melon</t>
  </si>
  <si>
    <t>product_onion</t>
  </si>
  <si>
    <t>product_leek</t>
  </si>
  <si>
    <t>product_orange</t>
  </si>
  <si>
    <t>product_potatoes</t>
  </si>
  <si>
    <t>product_red_pepper</t>
  </si>
  <si>
    <t>product_strawberries</t>
  </si>
  <si>
    <t>Yellow Onions</t>
  </si>
  <si>
    <t>$.89 per lb</t>
  </si>
  <si>
    <t>sb:productsignimages/yellowonion.jpg</t>
  </si>
  <si>
    <t>blockchild</t>
  </si>
  <si>
    <t/>
  </si>
  <si>
    <t>DISPLAY Asparagus bunch of 10</t>
  </si>
  <si>
    <t>Asparagus Bunch (big)</t>
  </si>
  <si>
    <t>$2.99 per bunch</t>
  </si>
  <si>
    <t>sb:productsignimages/asparagus.jpg</t>
  </si>
  <si>
    <t>DISPLAY Asparagus bunch of 6</t>
  </si>
  <si>
    <t>Asparagus Bunch (small)</t>
  </si>
  <si>
    <t>$1.99 per bunch</t>
  </si>
  <si>
    <t>DISPLAY Artichoke</t>
  </si>
  <si>
    <t>Artichoke</t>
  </si>
  <si>
    <t>$1.89 each</t>
  </si>
  <si>
    <t>sb:productsignimages/artichoke.jpg</t>
  </si>
  <si>
    <t>5deg</t>
  </si>
  <si>
    <t>Green Salad</t>
  </si>
  <si>
    <t>$3.99 each</t>
  </si>
  <si>
    <t>sb:productsignimages/greensalad.jpg</t>
  </si>
  <si>
    <t>Yellow Tulips</t>
  </si>
  <si>
    <t>$9.99 for 8</t>
  </si>
  <si>
    <t>sb:productsignimages/yellowtulips.jpg</t>
  </si>
  <si>
    <t>Purple Tulips</t>
  </si>
  <si>
    <t>sb:productsignimages/purpletulips.jpg</t>
  </si>
  <si>
    <t>20deg</t>
  </si>
  <si>
    <t>Pink Tulips</t>
  </si>
  <si>
    <t>sb:productsignimages/pinktulips.jpg</t>
  </si>
  <si>
    <t>30deg</t>
  </si>
  <si>
    <t>California Califlower</t>
  </si>
  <si>
    <t>$.99 each</t>
  </si>
  <si>
    <t>sb:productsignimages/califlower.jpg</t>
  </si>
  <si>
    <t>Gala Apples</t>
  </si>
  <si>
    <t>$.69 per lb</t>
  </si>
  <si>
    <t>sb:productsignimages/apple_gala.jpg</t>
  </si>
  <si>
    <t>Greenhouse Tomatoes</t>
  </si>
  <si>
    <t>$.79 per lb</t>
  </si>
  <si>
    <t>sb:productsignimages/greenhousetomato.jpg</t>
  </si>
  <si>
    <t>Haas Avocados</t>
  </si>
  <si>
    <t>$.50 each</t>
  </si>
  <si>
    <t>sb:productsignimages/avocado.jpg</t>
  </si>
  <si>
    <t>Bartlet Pears</t>
  </si>
  <si>
    <t>$.99 per lb</t>
  </si>
  <si>
    <t>sb:productsignimages/bartletpear.jpg</t>
  </si>
  <si>
    <t>Latte Vegan Milk</t>
  </si>
  <si>
    <t>sb:productsignimages/product_milk_veg_b2.jpg</t>
  </si>
  <si>
    <t>Fresh Shallots</t>
  </si>
  <si>
    <t>$1.49 per lb</t>
  </si>
  <si>
    <t>sb:productsignimages/shallot.jpg</t>
  </si>
  <si>
    <t>Bananas from Peru</t>
  </si>
  <si>
    <t>$.59 per lb</t>
  </si>
  <si>
    <t>sb:productsignimages/banana.jpg</t>
  </si>
  <si>
    <t>Topless Carrots</t>
  </si>
  <si>
    <t>$1.29 per lb</t>
  </si>
  <si>
    <t>sb:productsignimages/carrots.jpg</t>
  </si>
  <si>
    <t>25deg</t>
  </si>
  <si>
    <t>Summer Zucchini</t>
  </si>
  <si>
    <t>$.49 per lb</t>
  </si>
  <si>
    <t>sb:productsignimages/zucchini.jpg</t>
  </si>
  <si>
    <t>Free Range Eggs</t>
  </si>
  <si>
    <t>$.59 for 6</t>
  </si>
  <si>
    <t>sb:productsignimages/browneggs.jpg</t>
  </si>
  <si>
    <t>Whole Eggplant</t>
  </si>
  <si>
    <t>sb:productsignimages/eggplant.jpg</t>
  </si>
  <si>
    <t>Fresh Garlic</t>
  </si>
  <si>
    <t>$.79 each</t>
  </si>
  <si>
    <t>sb:productsignimages/garlic.jpg</t>
  </si>
  <si>
    <t>Green Peppers</t>
  </si>
  <si>
    <t>5 for $5</t>
  </si>
  <si>
    <t>sb:productsignimages/greenpepper.jpg</t>
  </si>
  <si>
    <t>Charentais Melons</t>
  </si>
  <si>
    <t>$1.59 each</t>
  </si>
  <si>
    <t>sb:productsignimages/melon_charentais.jpg</t>
  </si>
  <si>
    <t>Trimmed Leeks</t>
  </si>
  <si>
    <t>sb:productsignimages/leek.jpg</t>
  </si>
  <si>
    <t>Oranges</t>
  </si>
  <si>
    <t>sb:productsignimages/navelorange.jpg</t>
  </si>
  <si>
    <t>Russet Potatoes lb</t>
  </si>
  <si>
    <t>$2.50 for 10lb</t>
  </si>
  <si>
    <t>sb:productsignimages/russetpotato.jpg</t>
  </si>
  <si>
    <t>Red Peppers</t>
  </si>
  <si>
    <t>3 for $3</t>
  </si>
  <si>
    <t>sb:productsignimages/redpepper.jpg</t>
  </si>
  <si>
    <t>Strawberries 8 oz</t>
  </si>
  <si>
    <t>$1.99 for 8 oz</t>
  </si>
  <si>
    <t>sb:productsignimages/strawberries.jpg</t>
  </si>
  <si>
    <t>product_beer1</t>
  </si>
  <si>
    <t>sb:product/bottles_alcohol_D.jpg</t>
  </si>
  <si>
    <t>sb:product/bottles_alcohol_N.jpg</t>
  </si>
  <si>
    <t>sb:product/bottles_alcohol_S.png</t>
  </si>
  <si>
    <t>product_beer2</t>
  </si>
  <si>
    <t>product_beer3</t>
  </si>
  <si>
    <t>product_wine1</t>
  </si>
  <si>
    <t>product_wine2</t>
  </si>
  <si>
    <t>product_wine3</t>
  </si>
  <si>
    <t>product_whiskey1</t>
  </si>
  <si>
    <t>product_whiskey2</t>
  </si>
  <si>
    <t>product_pastis</t>
  </si>
  <si>
    <t>product_rum</t>
  </si>
  <si>
    <t>product_vodka</t>
  </si>
  <si>
    <t>product_malibu</t>
  </si>
  <si>
    <t>product_redwine1</t>
  </si>
  <si>
    <t>product_redwine2</t>
  </si>
  <si>
    <t>product_redwine3</t>
  </si>
  <si>
    <t>product_orange_j</t>
  </si>
  <si>
    <t>sb:product/bottles_liquid1_D.jpg</t>
  </si>
  <si>
    <t>sb:product/bottles_liquid1_N.jpg</t>
  </si>
  <si>
    <t>sb:product/bottles_liquid1_S.png</t>
  </si>
  <si>
    <t>product_milkb</t>
  </si>
  <si>
    <t>product_milk</t>
  </si>
  <si>
    <t>product_cola6pack</t>
  </si>
  <si>
    <t>product_cola2liter</t>
  </si>
  <si>
    <t>product_waterpack3</t>
  </si>
  <si>
    <t>product_waterpack</t>
  </si>
  <si>
    <t>product_waterb</t>
  </si>
  <si>
    <t>product_waterpack2_2</t>
  </si>
  <si>
    <t>sb:product/bottles_liquid2_D.jpg</t>
  </si>
  <si>
    <t>sb:product/bottles_liquid2_N.jpg</t>
  </si>
  <si>
    <t>sb:product/bottles_liquid2_S.png</t>
  </si>
  <si>
    <t>product_waterb_2</t>
  </si>
  <si>
    <t>product_soda2_2</t>
  </si>
  <si>
    <t>product_soda1_2</t>
  </si>
  <si>
    <t>product_orange_j3_2</t>
  </si>
  <si>
    <t>product_orange_j2_2</t>
  </si>
  <si>
    <t>product_juice_exotic_2</t>
  </si>
  <si>
    <t>product_juice_exotic2_2</t>
  </si>
  <si>
    <t>productdescription</t>
  </si>
  <si>
    <t>Blond Beer</t>
  </si>
  <si>
    <t>$12.99 for 12</t>
  </si>
  <si>
    <t>Bebeer</t>
  </si>
  <si>
    <t>$3.99 for 6</t>
  </si>
  <si>
    <t>Brave Beer</t>
  </si>
  <si>
    <t>$8.99 for 6</t>
  </si>
  <si>
    <t>Pinot Blanc</t>
  </si>
  <si>
    <t>$6.99 / liter</t>
  </si>
  <si>
    <t>Riesling</t>
  </si>
  <si>
    <t>$2.99 / liter</t>
  </si>
  <si>
    <t>Chateau</t>
  </si>
  <si>
    <t>$4.99 / liter</t>
  </si>
  <si>
    <t>Barrel Whiskey</t>
  </si>
  <si>
    <t>$19.99 / liter</t>
  </si>
  <si>
    <t>Scotch Whiskey</t>
  </si>
  <si>
    <t>$29.99 / liter</t>
  </si>
  <si>
    <t>Pastis</t>
  </si>
  <si>
    <t>$11.99 per bottle</t>
  </si>
  <si>
    <t>Armagnac Brandy</t>
  </si>
  <si>
    <t>$22.99 / liter</t>
  </si>
  <si>
    <t>Vodka</t>
  </si>
  <si>
    <t>$9.99 / liter</t>
  </si>
  <si>
    <t>Tahiti Rum</t>
  </si>
  <si>
    <t>$25.99 / liter</t>
  </si>
  <si>
    <t>Red Red Vine</t>
  </si>
  <si>
    <t>$15.99 / liter</t>
  </si>
  <si>
    <t>Mourvedre</t>
  </si>
  <si>
    <t>$12.99 / liter</t>
  </si>
  <si>
    <t>Merlot</t>
  </si>
  <si>
    <t>$8.99 / liter</t>
  </si>
  <si>
    <t>Orange Juice Large</t>
  </si>
  <si>
    <t>Whole Milk</t>
  </si>
  <si>
    <t>Milk - 3.5%</t>
  </si>
  <si>
    <t>Cola - 6 @ 12oz</t>
  </si>
  <si>
    <t>Cola - 2 liter</t>
  </si>
  <si>
    <t>French Bubbles</t>
  </si>
  <si>
    <t>Water - 6 @ 12oz</t>
  </si>
  <si>
    <t>Water - 12oz</t>
  </si>
  <si>
    <t>Water - 6 @ 16oz</t>
  </si>
  <si>
    <t>Water - 16oz</t>
  </si>
  <si>
    <t>Orange Soda</t>
  </si>
  <si>
    <t>Lemon Soda</t>
  </si>
  <si>
    <t>Orange Juice Kids</t>
  </si>
  <si>
    <t>Orange Juice Small</t>
  </si>
  <si>
    <t>Tropical Juice</t>
  </si>
  <si>
    <t>Nectar Juice</t>
  </si>
  <si>
    <t>product_chicken</t>
  </si>
  <si>
    <t>sb:product/meat_D.jpg</t>
  </si>
  <si>
    <t>sb:product/meat_N.jpg</t>
  </si>
  <si>
    <t>product_sausage1</t>
  </si>
  <si>
    <t>product_sausage2</t>
  </si>
  <si>
    <t>product_sausage3</t>
  </si>
  <si>
    <t>product_sausageset1</t>
  </si>
  <si>
    <t>product_sausageset2</t>
  </si>
  <si>
    <t>product_sausageset3</t>
  </si>
  <si>
    <t>product_pork1</t>
  </si>
  <si>
    <t>product_pork2</t>
  </si>
  <si>
    <t>product_pork3</t>
  </si>
  <si>
    <t>product_pork4</t>
  </si>
  <si>
    <t>product_beef1</t>
  </si>
  <si>
    <t>product_beef2</t>
  </si>
  <si>
    <t>product_beef3</t>
  </si>
  <si>
    <t>product_beef4</t>
  </si>
  <si>
    <t>product_beef5</t>
  </si>
  <si>
    <t>product_beef6</t>
  </si>
  <si>
    <t>product_beef7</t>
  </si>
  <si>
    <t>Whole Chicken</t>
  </si>
  <si>
    <t>$1.29 / kg</t>
  </si>
  <si>
    <t>Polish Sausage</t>
  </si>
  <si>
    <t>$.79 / 500g</t>
  </si>
  <si>
    <t>Bratwurst</t>
  </si>
  <si>
    <t>$.49 / 500g</t>
  </si>
  <si>
    <t>Italian Sausage</t>
  </si>
  <si>
    <t>$.89 / 500g</t>
  </si>
  <si>
    <t>Saucisse (3 pk)</t>
  </si>
  <si>
    <t>$3.99 / pack</t>
  </si>
  <si>
    <t>Chipolatas (10 pk)</t>
  </si>
  <si>
    <t>$6.99 / pack</t>
  </si>
  <si>
    <t>Smoked Sausage</t>
  </si>
  <si>
    <t>$.89 / kg</t>
  </si>
  <si>
    <t>Pork Chops</t>
  </si>
  <si>
    <t>$.49 / 250g</t>
  </si>
  <si>
    <t>Pork Chops (Thick)</t>
  </si>
  <si>
    <t>$.39 / 250g</t>
  </si>
  <si>
    <t>Pork Tenderloin</t>
  </si>
  <si>
    <t>$.89 / 250g</t>
  </si>
  <si>
    <t>Pork Steak</t>
  </si>
  <si>
    <t>$8.99 / 3pk</t>
  </si>
  <si>
    <t>Chopped Steak</t>
  </si>
  <si>
    <t>$2.99 / kg</t>
  </si>
  <si>
    <t>Round Steak</t>
  </si>
  <si>
    <t>$1.99 / kg</t>
  </si>
  <si>
    <t>Stringed Steak</t>
  </si>
  <si>
    <t>Sirloin</t>
  </si>
  <si>
    <t>$4.99 / kg</t>
  </si>
  <si>
    <t>Roast</t>
  </si>
  <si>
    <t>$6.99 / kg</t>
  </si>
  <si>
    <t>Strip w/ Bone</t>
  </si>
  <si>
    <t>Flat Steak</t>
  </si>
  <si>
    <t>$1.99 / 250g</t>
  </si>
  <si>
    <t>product_custard</t>
  </si>
  <si>
    <t>sb:product/grocery_D.jpg</t>
  </si>
  <si>
    <t>product_freshcream</t>
  </si>
  <si>
    <t>product_vinegar</t>
  </si>
  <si>
    <t>product_saltshaker</t>
  </si>
  <si>
    <t>product_peppershaker</t>
  </si>
  <si>
    <t>product_oliveoil</t>
  </si>
  <si>
    <t>product_pickles</t>
  </si>
  <si>
    <t>product_mustard</t>
  </si>
  <si>
    <t>product_mayo1</t>
  </si>
  <si>
    <t>product_mayo2</t>
  </si>
  <si>
    <t>product_ketchup</t>
  </si>
  <si>
    <t>product_knickers</t>
  </si>
  <si>
    <t>sb:product/clothing_D.jpg</t>
  </si>
  <si>
    <t>product_undergarment1</t>
  </si>
  <si>
    <t>product_undergarment2</t>
  </si>
  <si>
    <t>product_undergarment3</t>
  </si>
  <si>
    <t>product_undergarment4</t>
  </si>
  <si>
    <t>product_tshirt1</t>
  </si>
  <si>
    <t>product_tshirt2</t>
  </si>
  <si>
    <t>product_hanger</t>
  </si>
  <si>
    <t>product_slippers1</t>
  </si>
  <si>
    <t>product_slippers2</t>
  </si>
  <si>
    <t>product_socks1</t>
  </si>
  <si>
    <t>product_socks2</t>
  </si>
  <si>
    <t>product_tanktop</t>
  </si>
  <si>
    <t>sb:product/tanktop_D.png</t>
  </si>
  <si>
    <t>product_tshirt_smartchild</t>
  </si>
  <si>
    <t>sb:product/tshirtchildren_D.png</t>
  </si>
  <si>
    <t>product_frypan1</t>
  </si>
  <si>
    <t>sb:product/kitchen_props_D.jpg</t>
  </si>
  <si>
    <t>sb:product/kitchen_props_N.jpg</t>
  </si>
  <si>
    <t>sb:product/kitchen_props_S.png</t>
  </si>
  <si>
    <t>product_frypan2</t>
  </si>
  <si>
    <t>product_largespoon</t>
  </si>
  <si>
    <t>product_pan1</t>
  </si>
  <si>
    <t>product_pan2</t>
  </si>
  <si>
    <t>product_pan3</t>
  </si>
  <si>
    <t>product_kitchenknifeset</t>
  </si>
  <si>
    <t>product_kitchenknife1</t>
  </si>
  <si>
    <t>product_kitchenknife2</t>
  </si>
  <si>
    <t>product_bdaycandles1</t>
  </si>
  <si>
    <t>product_bdaycandles2</t>
  </si>
  <si>
    <t>product_scissors</t>
  </si>
  <si>
    <t>Delight Custard</t>
  </si>
  <si>
    <t>You and Me Cream</t>
  </si>
  <si>
    <t>$3.99 / 3pk</t>
  </si>
  <si>
    <t>Red Wine Vinegar</t>
  </si>
  <si>
    <t>Salt Shaker</t>
  </si>
  <si>
    <t>Pepper Shaker</t>
  </si>
  <si>
    <t>Olive Oil</t>
  </si>
  <si>
    <t>Pickles</t>
  </si>
  <si>
    <t>$4.99 / 0.5 liter</t>
  </si>
  <si>
    <t>Mustard</t>
  </si>
  <si>
    <t>$1.99 / 200 mL</t>
  </si>
  <si>
    <t>Mayo Tube</t>
  </si>
  <si>
    <t>$4.99 / tube</t>
  </si>
  <si>
    <t>Mayo Jar</t>
  </si>
  <si>
    <t>$2.99 / jar</t>
  </si>
  <si>
    <t>Salad Dressing</t>
  </si>
  <si>
    <t>$1.99 / liter</t>
  </si>
  <si>
    <t>Knickers - female</t>
  </si>
  <si>
    <t>Underwear - female</t>
  </si>
  <si>
    <t>Underwear Large - female</t>
  </si>
  <si>
    <t>Underwear Small - female</t>
  </si>
  <si>
    <t>Underwear - male</t>
  </si>
  <si>
    <t>T-Shirt - Teal</t>
  </si>
  <si>
    <t>T-Shirt - Gray</t>
  </si>
  <si>
    <t>Black Hanger</t>
  </si>
  <si>
    <t>Pink Slippers</t>
  </si>
  <si>
    <t>Black Slippers</t>
  </si>
  <si>
    <t>Christmas Socks</t>
  </si>
  <si>
    <t>Work Socks</t>
  </si>
  <si>
    <t>Pink Tanktop</t>
  </si>
  <si>
    <t>Children TShirt</t>
  </si>
  <si>
    <t>Stir Fry Pan</t>
  </si>
  <si>
    <t>Skillet</t>
  </si>
  <si>
    <t>Fry pan - long handle</t>
  </si>
  <si>
    <t>Pan - 4 liter</t>
  </si>
  <si>
    <t>Pan - 3 liter/black</t>
  </si>
  <si>
    <t>Pan - 3 liter/white</t>
  </si>
  <si>
    <t>Knifeset (6)</t>
  </si>
  <si>
    <t>Butter Knife</t>
  </si>
  <si>
    <t>Paring Knife</t>
  </si>
  <si>
    <t>Birthday Candles (girl)</t>
  </si>
  <si>
    <t>Birthday Candles (boy)</t>
  </si>
  <si>
    <t>Scissors</t>
  </si>
  <si>
    <t>product_book1</t>
  </si>
  <si>
    <t>sb:product/books_D.jpg</t>
  </si>
  <si>
    <t>product_book2</t>
  </si>
  <si>
    <t>product_book3</t>
  </si>
  <si>
    <t>product_book4</t>
  </si>
  <si>
    <t>product_book5</t>
  </si>
  <si>
    <t>product_book6</t>
  </si>
  <si>
    <t>product_book7</t>
  </si>
  <si>
    <t>product_book8</t>
  </si>
  <si>
    <t>product_book9</t>
  </si>
  <si>
    <t>product_book10</t>
  </si>
  <si>
    <t>product_book11</t>
  </si>
  <si>
    <t>product_papersheet</t>
  </si>
  <si>
    <t>sb:product/paper_pencil_D.jpg</t>
  </si>
  <si>
    <t>product_pencil24_02</t>
  </si>
  <si>
    <t>product_pencil12_02</t>
  </si>
  <si>
    <t>product_pencil12_01</t>
  </si>
  <si>
    <t>product_pencil6_0_1</t>
  </si>
  <si>
    <t>product_pencilcolor</t>
  </si>
  <si>
    <t>Book: Un Village</t>
  </si>
  <si>
    <t>Book: Cuisine Easy</t>
  </si>
  <si>
    <t>Book: Jamille by Coly</t>
  </si>
  <si>
    <t>Book: Gill (for children)</t>
  </si>
  <si>
    <t>Book: La Petite Pince</t>
  </si>
  <si>
    <t>Book: Atlas</t>
  </si>
  <si>
    <t>Book: Wines</t>
  </si>
  <si>
    <t>Book: Larry Tropeur</t>
  </si>
  <si>
    <t>Book: Coloring - snails</t>
  </si>
  <si>
    <t>Book: Coloring - cows</t>
  </si>
  <si>
    <t>Book: Marlin (for children)</t>
  </si>
  <si>
    <t>A4 Paper</t>
  </si>
  <si>
    <t>$4.99 / 500 sht</t>
  </si>
  <si>
    <t>Loiseau - 24 cnt</t>
  </si>
  <si>
    <t>Loiseau - 12 cnt</t>
  </si>
  <si>
    <t>Washable Crayons - 12cnt</t>
  </si>
  <si>
    <t>Washable Crayons - 6cnt</t>
  </si>
  <si>
    <t>Color Pencil (N)</t>
  </si>
  <si>
    <t>product_cod</t>
  </si>
  <si>
    <t>sb:product/sea_products_D.jpg</t>
  </si>
  <si>
    <t>sb:product/sea_products_N.jpg</t>
  </si>
  <si>
    <t>sb:product/sea_products_S.png</t>
  </si>
  <si>
    <t>product_codfillet1</t>
  </si>
  <si>
    <t>product_codfillet2</t>
  </si>
  <si>
    <t>product_fish1</t>
  </si>
  <si>
    <t>product_fish2</t>
  </si>
  <si>
    <t>product_shrimp1</t>
  </si>
  <si>
    <t>product_shrimp2</t>
  </si>
  <si>
    <t>product_salmon</t>
  </si>
  <si>
    <t>product_salmonfillet</t>
  </si>
  <si>
    <t>product_crab</t>
  </si>
  <si>
    <t>product_frozenbeans</t>
  </si>
  <si>
    <t>sb:product/fresh_frozen_D.jpg</t>
  </si>
  <si>
    <t>product_frozenbeef</t>
  </si>
  <si>
    <t>product_frozencarrots</t>
  </si>
  <si>
    <t>product_frozenchips1</t>
  </si>
  <si>
    <t>product_frozenchips2</t>
  </si>
  <si>
    <t>product_frozenfish1</t>
  </si>
  <si>
    <t>product_frozenfish2</t>
  </si>
  <si>
    <t>product_frozenfish3</t>
  </si>
  <si>
    <t>product_frozenpizza1</t>
  </si>
  <si>
    <t>product_frozenpizza2</t>
  </si>
  <si>
    <t>product_frozenpizza3</t>
  </si>
  <si>
    <t>Fresh Cod</t>
  </si>
  <si>
    <t>$3.99 / kg</t>
  </si>
  <si>
    <t>Cod Fillet</t>
  </si>
  <si>
    <t>Preferred Cod Fillet</t>
  </si>
  <si>
    <t>Whole Carp</t>
  </si>
  <si>
    <t>$1.49 / kg</t>
  </si>
  <si>
    <t>Whole Snapper</t>
  </si>
  <si>
    <t>$2.49 / kg</t>
  </si>
  <si>
    <t>Fresh Shrimp</t>
  </si>
  <si>
    <t>Bulk Shrimp</t>
  </si>
  <si>
    <t>Fresh Salmon</t>
  </si>
  <si>
    <t>$8.99 / kg</t>
  </si>
  <si>
    <t>Preferred Salmon</t>
  </si>
  <si>
    <t>$12.99 / kg</t>
  </si>
  <si>
    <t>Fresh Crab</t>
  </si>
  <si>
    <t>$15.99 / kg</t>
  </si>
  <si>
    <t>Frozen Beans</t>
  </si>
  <si>
    <t>Frozen Carrots</t>
  </si>
  <si>
    <t>Fries - 1kg</t>
  </si>
  <si>
    <t>Fries - 3kg</t>
  </si>
  <si>
    <t>Alaska Cod</t>
  </si>
  <si>
    <t>Greenland Salmon</t>
  </si>
  <si>
    <t>Fish Fillets</t>
  </si>
  <si>
    <t>Bolognese Pizza</t>
  </si>
  <si>
    <t>Luigi Pizza</t>
  </si>
  <si>
    <t>Pizzeria Pizza</t>
  </si>
  <si>
    <t>product_bread1</t>
  </si>
  <si>
    <t>sb:product/bread_D.jpg</t>
  </si>
  <si>
    <t>sb:product/bread_N.jpg</t>
  </si>
  <si>
    <t>sb:product/bread_S.png</t>
  </si>
  <si>
    <t>product_bread2</t>
  </si>
  <si>
    <t>product_bread3</t>
  </si>
  <si>
    <t>product_bread4</t>
  </si>
  <si>
    <t>product_bread5</t>
  </si>
  <si>
    <t>product_cheese1</t>
  </si>
  <si>
    <t>sb:product/dairy_D.jpg</t>
  </si>
  <si>
    <t>sb:product/dairy_S.png</t>
  </si>
  <si>
    <t>product_cheese2</t>
  </si>
  <si>
    <t>product_cheese3</t>
  </si>
  <si>
    <t>product_cheese4</t>
  </si>
  <si>
    <t>product_cheese5</t>
  </si>
  <si>
    <t>product_cheese6</t>
  </si>
  <si>
    <t>product_cheese7</t>
  </si>
  <si>
    <t>product_yogurt1</t>
  </si>
  <si>
    <t>product_yogurt2</t>
  </si>
  <si>
    <t>product_butter1</t>
  </si>
  <si>
    <t>product_butter2</t>
  </si>
  <si>
    <t>Sourbread Loaf</t>
  </si>
  <si>
    <t>$2.99 / lb</t>
  </si>
  <si>
    <t>French Bagguette</t>
  </si>
  <si>
    <t>$1.99 / loaf</t>
  </si>
  <si>
    <t>French Bread</t>
  </si>
  <si>
    <t>Fortified Bread</t>
  </si>
  <si>
    <t>Croissants - 8</t>
  </si>
  <si>
    <t>Best Monk Cheese</t>
  </si>
  <si>
    <t>$5.99 / kg</t>
  </si>
  <si>
    <t>Goat Cheese</t>
  </si>
  <si>
    <t>$4.99 / lb</t>
  </si>
  <si>
    <t>Minister Cheese</t>
  </si>
  <si>
    <t>$3.99 / lb</t>
  </si>
  <si>
    <t>San Peter Cheese</t>
  </si>
  <si>
    <t>$5.99 / pkg</t>
  </si>
  <si>
    <t>Camembert</t>
  </si>
  <si>
    <t>$2.99 / wheel</t>
  </si>
  <si>
    <t>Camembert (Normandy)</t>
  </si>
  <si>
    <t>$3.99 / wheel</t>
  </si>
  <si>
    <t>Aged Yellow Cheese</t>
  </si>
  <si>
    <t>Nature Yogurt</t>
  </si>
  <si>
    <t>Fruit Yogurt</t>
  </si>
  <si>
    <t>Minister Butter</t>
  </si>
  <si>
    <t>Salted Butter Cream</t>
  </si>
  <si>
    <t>$1.99 / lb</t>
  </si>
  <si>
    <t>product_food1_1</t>
  </si>
  <si>
    <t>sb:product/food_01_D.jpg</t>
  </si>
  <si>
    <t>sb:product/food_01_S.png</t>
  </si>
  <si>
    <t>product_food2_1</t>
  </si>
  <si>
    <t>product_food3_1</t>
  </si>
  <si>
    <t>product_food4_1</t>
  </si>
  <si>
    <t>product_food5_1</t>
  </si>
  <si>
    <t>product_food6_1</t>
  </si>
  <si>
    <t>product_food7_1</t>
  </si>
  <si>
    <t>product_food8_1</t>
  </si>
  <si>
    <t>product_food9_1</t>
  </si>
  <si>
    <t>product_food10_1</t>
  </si>
  <si>
    <t>product_food11_1</t>
  </si>
  <si>
    <t>product_food12_1</t>
  </si>
  <si>
    <t>product_food13_1</t>
  </si>
  <si>
    <t>product_food14_1</t>
  </si>
  <si>
    <t>product_food15_2</t>
  </si>
  <si>
    <t>sb:product/food_02_D.jpg</t>
  </si>
  <si>
    <t>sb:product/food_02_S.png</t>
  </si>
  <si>
    <t>product_food16_2</t>
  </si>
  <si>
    <t>product_food17_2</t>
  </si>
  <si>
    <t>product_food18_2</t>
  </si>
  <si>
    <t>product_food19_2</t>
  </si>
  <si>
    <t>product_food20_2</t>
  </si>
  <si>
    <t>product_food21_2</t>
  </si>
  <si>
    <t>product_food22_2</t>
  </si>
  <si>
    <t>product_food23_2</t>
  </si>
  <si>
    <t>product_food24_2</t>
  </si>
  <si>
    <t>product_food25_2</t>
  </si>
  <si>
    <t>product_food26_2</t>
  </si>
  <si>
    <t>product_food27_2</t>
  </si>
  <si>
    <t>product_food28_2</t>
  </si>
  <si>
    <t>product_food29_2</t>
  </si>
  <si>
    <t>product_food30_2</t>
  </si>
  <si>
    <t>product_food31_2</t>
  </si>
  <si>
    <t>product_food32_2</t>
  </si>
  <si>
    <t>product_food33_2</t>
  </si>
  <si>
    <t>product_food34_2</t>
  </si>
  <si>
    <t>product_food35_2</t>
  </si>
  <si>
    <t>product_food36_2</t>
  </si>
  <si>
    <t>product_foodcat1_1</t>
  </si>
  <si>
    <t>product_foodcat2_1</t>
  </si>
  <si>
    <t>product_fooddog_1</t>
  </si>
  <si>
    <t>Jelly</t>
  </si>
  <si>
    <t>$.59 per jar</t>
  </si>
  <si>
    <t>La Terrine Forestiere</t>
  </si>
  <si>
    <t>Klinger Peas</t>
  </si>
  <si>
    <t>Klinger Green Beans</t>
  </si>
  <si>
    <t>Jeanini Ravioli</t>
  </si>
  <si>
    <t>Bolognaise Ravioli</t>
  </si>
  <si>
    <t>Saucisse Lentille</t>
  </si>
  <si>
    <t>Cassoulet</t>
  </si>
  <si>
    <t>Choucroute</t>
  </si>
  <si>
    <t>Vegetable Soup</t>
  </si>
  <si>
    <t>Sardines (4 pack)</t>
  </si>
  <si>
    <t>3 Minute Pasta</t>
  </si>
  <si>
    <t>Penne Pasta</t>
  </si>
  <si>
    <t>Mash Potatoes</t>
  </si>
  <si>
    <t>Coffee Expresso</t>
  </si>
  <si>
    <t>$8.99 / lb</t>
  </si>
  <si>
    <t>Chococo</t>
  </si>
  <si>
    <t>Strawberry Jelly</t>
  </si>
  <si>
    <t>Sugar Cubes</t>
  </si>
  <si>
    <t>Hello Candy</t>
  </si>
  <si>
    <t>Frost Candy</t>
  </si>
  <si>
    <t>Flour</t>
  </si>
  <si>
    <t>$.89 / lb</t>
  </si>
  <si>
    <t>Gateau Chocolate</t>
  </si>
  <si>
    <t>Cereal - Multi Grain</t>
  </si>
  <si>
    <t>Cereal - Green Dog</t>
  </si>
  <si>
    <t>Strawberry Cakes</t>
  </si>
  <si>
    <t>Candi Bars</t>
  </si>
  <si>
    <t>Chocolate Bar</t>
  </si>
  <si>
    <t>Angel Cookies</t>
  </si>
  <si>
    <t>Tasties Cookies</t>
  </si>
  <si>
    <t>Bretagne Cookies</t>
  </si>
  <si>
    <t>Dried Potatoes</t>
  </si>
  <si>
    <t>Cheese Puffs</t>
  </si>
  <si>
    <t>Coconut Snacks</t>
  </si>
  <si>
    <t>Orange Tea</t>
  </si>
  <si>
    <t>Ice Tea Bags</t>
  </si>
  <si>
    <t>Suji Rusk Biscuits</t>
  </si>
  <si>
    <t>Cat Food (3 cans)</t>
  </si>
  <si>
    <t>Cat Food (bag)</t>
  </si>
  <si>
    <t>Dog Food (3 cans)</t>
  </si>
  <si>
    <t>product_toyboy1</t>
  </si>
  <si>
    <t>sb:product/toys_D.jpg</t>
  </si>
  <si>
    <t>product_toyboy2</t>
  </si>
  <si>
    <t>product_toyboy3</t>
  </si>
  <si>
    <t>product_toyboy4</t>
  </si>
  <si>
    <t>product_toyboy5</t>
  </si>
  <si>
    <t>product_toygirl1</t>
  </si>
  <si>
    <t>product_toygirl2</t>
  </si>
  <si>
    <t>product_toygirl3</t>
  </si>
  <si>
    <t>product_game_1</t>
  </si>
  <si>
    <t>product_game_2</t>
  </si>
  <si>
    <t>product_game_3</t>
  </si>
  <si>
    <t>product_game_4</t>
  </si>
  <si>
    <t>product_game_5</t>
  </si>
  <si>
    <t>product_game_6</t>
  </si>
  <si>
    <t>product_game_7</t>
  </si>
  <si>
    <t>product_teddybear</t>
  </si>
  <si>
    <t>product_babywipe</t>
  </si>
  <si>
    <t>sb:product/diverse_products_D.jpg</t>
  </si>
  <si>
    <t>product_bleach1</t>
  </si>
  <si>
    <t>product_bleach2</t>
  </si>
  <si>
    <t>product_cleaner</t>
  </si>
  <si>
    <t>product_diapers</t>
  </si>
  <si>
    <t>product_shampoo</t>
  </si>
  <si>
    <t>product_laundrydetergent</t>
  </si>
  <si>
    <t>product_toiletpaper</t>
  </si>
  <si>
    <t>product_deodorant</t>
  </si>
  <si>
    <t>product_toothbrush</t>
  </si>
  <si>
    <t>product_toothpaste</t>
  </si>
  <si>
    <t>product_shaver</t>
  </si>
  <si>
    <t>product_klenex</t>
  </si>
  <si>
    <t>product_hairgel</t>
  </si>
  <si>
    <t>product_dishwashingliquid1</t>
  </si>
  <si>
    <t>product_dishwashingliquid2</t>
  </si>
  <si>
    <t>product_papertowels</t>
  </si>
  <si>
    <t>product_plasticfilm</t>
  </si>
  <si>
    <t>product_soap</t>
  </si>
  <si>
    <t>product_wcblock</t>
  </si>
  <si>
    <t>product_hairspray</t>
  </si>
  <si>
    <t>Action Figure - Blue</t>
  </si>
  <si>
    <t>Toy Dart Guns</t>
  </si>
  <si>
    <t>Action Figure - Yellow</t>
  </si>
  <si>
    <t>Lego Toy</t>
  </si>
  <si>
    <t>RC Truck</t>
  </si>
  <si>
    <t>Barbie Doll</t>
  </si>
  <si>
    <t>Baby Doll</t>
  </si>
  <si>
    <t>Action Figure - Green</t>
  </si>
  <si>
    <t>Mystery Game</t>
  </si>
  <si>
    <t>Tycoon Game</t>
  </si>
  <si>
    <t>Word Game</t>
  </si>
  <si>
    <t>Guessing Game</t>
  </si>
  <si>
    <t>Lego Game</t>
  </si>
  <si>
    <t>Puzzle Game</t>
  </si>
  <si>
    <t>Kite Game</t>
  </si>
  <si>
    <t>Washable Teddy</t>
  </si>
  <si>
    <t>Baby Wipes</t>
  </si>
  <si>
    <t>Bleach for industrial</t>
  </si>
  <si>
    <t>$3.99 / 4 ltr</t>
  </si>
  <si>
    <t>Bleach for home</t>
  </si>
  <si>
    <t>$1.99 / 4 ltr</t>
  </si>
  <si>
    <t>Cream Cleaner</t>
  </si>
  <si>
    <t>Stretchy Sides Diapers</t>
  </si>
  <si>
    <t>Zinc Shampoo</t>
  </si>
  <si>
    <t>Clothes Detergent</t>
  </si>
  <si>
    <t>Toilet Paper - 12 rolls</t>
  </si>
  <si>
    <t>Deodorant - 200ml</t>
  </si>
  <si>
    <t>Toothbrush - Electric</t>
  </si>
  <si>
    <t>Toothpaste - 4pk</t>
  </si>
  <si>
    <t>Razor - 20pk</t>
  </si>
  <si>
    <t>Klenex Box</t>
  </si>
  <si>
    <t>Hair Gel</t>
  </si>
  <si>
    <t>Dish Soap - Pink</t>
  </si>
  <si>
    <t>Dish Soap - Green</t>
  </si>
  <si>
    <t>Papertowls - 3 pack</t>
  </si>
  <si>
    <t>Plastic Wrap</t>
  </si>
  <si>
    <t>Body Wash</t>
  </si>
  <si>
    <t>Toilet Block</t>
  </si>
  <si>
    <t>Hair Spray</t>
  </si>
  <si>
    <t>emissivepath</t>
  </si>
  <si>
    <t>Concrete</t>
  </si>
  <si>
    <t>sb:minecraft/softbox.babylon</t>
  </si>
  <si>
    <t>FireBlock</t>
  </si>
  <si>
    <t>Flakes</t>
  </si>
  <si>
    <t>Grass</t>
  </si>
  <si>
    <t>GroundDried</t>
  </si>
  <si>
    <t>GroundWGrass</t>
  </si>
  <si>
    <t>GroundWGrass2</t>
  </si>
  <si>
    <t>GroundWGrass3</t>
  </si>
  <si>
    <t>GroundWGrass4</t>
  </si>
  <si>
    <t>GroundWGrass5</t>
  </si>
  <si>
    <t>GroundWGrass6</t>
  </si>
  <si>
    <t>Ground</t>
  </si>
  <si>
    <t>Ice</t>
  </si>
  <si>
    <t>Ice_Trans</t>
  </si>
  <si>
    <t>Items</t>
  </si>
  <si>
    <t>Lava</t>
  </si>
  <si>
    <t>Rocks</t>
  </si>
  <si>
    <t>RockWGrass_1</t>
  </si>
  <si>
    <t>RockWGrass_2</t>
  </si>
  <si>
    <t>RockWGrass_3</t>
  </si>
  <si>
    <t>RockWGrass_4</t>
  </si>
  <si>
    <t>RockWGrass_5</t>
  </si>
  <si>
    <t>RockWGrass_6</t>
  </si>
  <si>
    <t>Rock_2</t>
  </si>
  <si>
    <t>Sand</t>
  </si>
  <si>
    <t>Snow</t>
  </si>
  <si>
    <t>SoilWGrass_1</t>
  </si>
  <si>
    <t>SoilWGrass_2</t>
  </si>
  <si>
    <t>SoilWGrass_3</t>
  </si>
  <si>
    <t>SoilWGrass_4</t>
  </si>
  <si>
    <t>SoilWGrass_5</t>
  </si>
  <si>
    <t>SoilWGrass_6</t>
  </si>
  <si>
    <t>Soil</t>
  </si>
  <si>
    <t>Stone_2</t>
  </si>
  <si>
    <t>Stone_3</t>
  </si>
  <si>
    <t>Stone_4</t>
  </si>
  <si>
    <t>Stone</t>
  </si>
  <si>
    <t>TreesAndPlants</t>
  </si>
  <si>
    <t>Water</t>
  </si>
  <si>
    <t>WoodenBalk</t>
  </si>
  <si>
    <t>WoodenBalkLight</t>
  </si>
  <si>
    <t>WoodenBalkDark</t>
  </si>
  <si>
    <t>Wood</t>
  </si>
  <si>
    <t>Wood_Dark</t>
  </si>
  <si>
    <t>Wood_Light</t>
  </si>
  <si>
    <t>shortbridge</t>
  </si>
  <si>
    <t>house1</t>
  </si>
  <si>
    <t>windmillbase</t>
  </si>
  <si>
    <t>windmillblade</t>
  </si>
  <si>
    <t>ambulance</t>
  </si>
  <si>
    <t>aptstack1</t>
  </si>
  <si>
    <t>aptstack2</t>
  </si>
  <si>
    <t>aptstack3</t>
  </si>
  <si>
    <t>buildingofficesmall1</t>
  </si>
  <si>
    <t>buildingofficesmall2</t>
  </si>
  <si>
    <t>buildingoldlarge</t>
  </si>
  <si>
    <t>buildingoldlarge2</t>
  </si>
  <si>
    <t>buildingstation3</t>
  </si>
  <si>
    <t>carmuscle</t>
  </si>
  <si>
    <t>carpolice</t>
  </si>
  <si>
    <t>carsedan</t>
  </si>
  <si>
    <t>cartaxi</t>
  </si>
  <si>
    <t>carvan</t>
  </si>
  <si>
    <t>mailbox</t>
  </si>
  <si>
    <t>mediumcar</t>
  </si>
  <si>
    <t>newspaperstand</t>
  </si>
  <si>
    <t>parkbench</t>
  </si>
  <si>
    <t>shopcorner2</t>
  </si>
  <si>
    <t>shopgarage</t>
  </si>
  <si>
    <t>watertower</t>
  </si>
  <si>
    <t>windmill</t>
  </si>
  <si>
    <t>frametime</t>
  </si>
  <si>
    <t>frameorder</t>
  </si>
  <si>
    <t>windmillanim</t>
  </si>
  <si>
    <t>windmillbladewrap</t>
  </si>
  <si>
    <t>-90deg</t>
  </si>
  <si>
    <t>blockchildframe</t>
  </si>
  <si>
    <t>360deg</t>
  </si>
  <si>
    <t>10s</t>
  </si>
  <si>
    <t>shape</t>
  </si>
  <si>
    <t>signpost</t>
  </si>
  <si>
    <t>box</t>
  </si>
  <si>
    <t>signboard</t>
  </si>
  <si>
    <t>fruitstandsignpost</t>
  </si>
  <si>
    <t>circuit_metal1</t>
  </si>
  <si>
    <t>cylinder</t>
  </si>
  <si>
    <t>fruitstandsign</t>
  </si>
  <si>
    <t>circuit_metal2</t>
  </si>
  <si>
    <t>fruitstandfoot</t>
  </si>
  <si>
    <t>fruitstandbase</t>
  </si>
  <si>
    <t>circuit_wood2</t>
  </si>
  <si>
    <t>fruitstandsurface</t>
  </si>
  <si>
    <t>circuit_wood1</t>
  </si>
  <si>
    <t>plane</t>
  </si>
  <si>
    <t>flowerstandbase</t>
  </si>
  <si>
    <t>flowerstandback</t>
  </si>
  <si>
    <t>flowerstandshelf</t>
  </si>
  <si>
    <t>standardstandbase</t>
  </si>
  <si>
    <t>sb:standardstandbase.babylon</t>
  </si>
  <si>
    <t>standardstandmetal</t>
  </si>
  <si>
    <t>sb:standardstandmetal.babylon</t>
  </si>
  <si>
    <t>standcratebottomcrates</t>
  </si>
  <si>
    <t>sb:standcratebottomcrates.babylon</t>
  </si>
  <si>
    <t>standcratebottombase</t>
  </si>
  <si>
    <t>sb:standcratebottombase.babylon</t>
  </si>
  <si>
    <t>standcratebottomshelf</t>
  </si>
  <si>
    <t>sb:standcratebottomshelf.babylon</t>
  </si>
  <si>
    <t>standpegsshelves</t>
  </si>
  <si>
    <t>sb:standpegsshelves.babylon</t>
  </si>
  <si>
    <t>standpegspegs</t>
  </si>
  <si>
    <t>sb:standpegspegs.babylon</t>
  </si>
  <si>
    <t>standpegsbase</t>
  </si>
  <si>
    <t>sb:standpegsbase.babylon</t>
  </si>
  <si>
    <t>fruitstandmantle</t>
  </si>
  <si>
    <t>sb:fruitstandmantle.babylon</t>
  </si>
  <si>
    <t>flowerstandmetal</t>
  </si>
  <si>
    <t>sb:flowerstandmetal.babylon</t>
  </si>
  <si>
    <t>metalmeshstand</t>
  </si>
  <si>
    <t>sb:metalmeshstand.babylon</t>
  </si>
  <si>
    <t>fridgestand</t>
  </si>
  <si>
    <t>sb:fridgestand.babylon</t>
  </si>
  <si>
    <t>register</t>
  </si>
  <si>
    <t>registermaterial</t>
  </si>
  <si>
    <t>sb:market/register.babylon</t>
  </si>
  <si>
    <t>sb:market/register_D.jpg</t>
  </si>
  <si>
    <t>fixture_fishshopprice</t>
  </si>
  <si>
    <t>circuit_sign_info</t>
  </si>
  <si>
    <t>fixture_fishshopinfo1</t>
  </si>
  <si>
    <t>fixture_fishshopinfo2</t>
  </si>
  <si>
    <t>fixture_butchershopprice</t>
  </si>
  <si>
    <t>fixture_butchershopinfo1</t>
  </si>
  <si>
    <t>fixture_butchershopinfo2</t>
  </si>
  <si>
    <t>fixture_butchershopinfo3</t>
  </si>
  <si>
    <t>fixture_butchershopinfo4</t>
  </si>
  <si>
    <t>fixture_delidoordoors</t>
  </si>
  <si>
    <t>fixture_delidoorhandles</t>
  </si>
  <si>
    <t>fixture_delidoorwindows</t>
  </si>
  <si>
    <t>fixture_delidoorframe</t>
  </si>
  <si>
    <t>fixture_doorhandle</t>
  </si>
  <si>
    <t>fixture_doorframe</t>
  </si>
  <si>
    <t>fixture_fishshopbackwall</t>
  </si>
  <si>
    <t>fixture_vent</t>
  </si>
  <si>
    <t>fixture_ceilinglightbuilbs</t>
  </si>
  <si>
    <t>color: 2, 2, 2</t>
  </si>
  <si>
    <t>fixture_ceilinglightshell</t>
  </si>
  <si>
    <t>fixture_butcherybackwall</t>
  </si>
  <si>
    <t>fixture_carton1</t>
  </si>
  <si>
    <t>sb:product/carton_D.jpg</t>
  </si>
  <si>
    <t>fixture_carton2</t>
  </si>
  <si>
    <t>fixture_carton3</t>
  </si>
  <si>
    <t>fixture_carton4</t>
  </si>
  <si>
    <t>fixture_carton5</t>
  </si>
  <si>
    <t>fixture_carton6</t>
  </si>
  <si>
    <t>fixture_vehicles</t>
  </si>
  <si>
    <t>sb:product/fixture_vehicles_D.jpg</t>
  </si>
  <si>
    <t>rectangletable</t>
  </si>
  <si>
    <t>sb:market/rectangletable_D.jpg</t>
  </si>
  <si>
    <t>pedestaltable</t>
  </si>
  <si>
    <t>sb:market/pedestaltable_D.jpg</t>
  </si>
  <si>
    <t>globestand</t>
  </si>
  <si>
    <t>sb:market/globestand_D.jpg</t>
  </si>
  <si>
    <t>globesphere</t>
  </si>
  <si>
    <t>globeshape</t>
  </si>
  <si>
    <t>sphere</t>
  </si>
  <si>
    <t>extinguisher</t>
  </si>
  <si>
    <t>sb:extinguisher_D.jpg</t>
  </si>
  <si>
    <t>sb:extinguisher_N.jpg</t>
  </si>
  <si>
    <t>sb:extinguisher_S.png</t>
  </si>
  <si>
    <t>texture</t>
  </si>
  <si>
    <t>speculartexture</t>
  </si>
  <si>
    <t>bumptexture</t>
  </si>
  <si>
    <t>scaleu</t>
  </si>
  <si>
    <t>scalev</t>
  </si>
  <si>
    <t>emissivetexture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</si>
  <si>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</si>
  <si>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</si>
  <si>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</si>
  <si>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</si>
  <si>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</si>
  <si>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</si>
  <si>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</si>
  <si>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</si>
  <si>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</si>
  <si>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</si>
  <si>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</si>
  <si>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</si>
  <si>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</si>
  <si>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sb:matpack/brickwall16_D.jpg</t>
  </si>
  <si>
    <t>sb:matpack/brickwall16_S.jpg</t>
  </si>
  <si>
    <t>sb:matpack/brickwall16_N.jpg</t>
  </si>
  <si>
    <t>wood2</t>
  </si>
  <si>
    <t>sb:matpack/wood2_D.jpg</t>
  </si>
  <si>
    <t>sb:matpack/wood2_S.jpg</t>
  </si>
  <si>
    <t>sb:matpack/wood2_N.jpg</t>
  </si>
  <si>
    <t>metal1</t>
  </si>
  <si>
    <t>sb:matpack/metal1_D.jpg</t>
  </si>
  <si>
    <t>sb:matpack/metal1_S.jpg</t>
  </si>
  <si>
    <t>sb:matpack/metal1_N.jpg</t>
  </si>
  <si>
    <t>sb:matpack/wood3_D.jpg</t>
  </si>
  <si>
    <t>sb:matpack/wood3_S.jpg</t>
  </si>
  <si>
    <t>sb:matpack/wood3_N.jpg</t>
  </si>
  <si>
    <t>circuit_trim1</t>
  </si>
  <si>
    <t>sb:matpack/wood5_D.jpg</t>
  </si>
  <si>
    <t>sb:matpack/wood5_S.jpg</t>
  </si>
  <si>
    <t>sb:matpack/wood5_N.jpg</t>
  </si>
  <si>
    <t>circuit_trim2</t>
  </si>
  <si>
    <t>sb:matpack/wood4_D.jpg</t>
  </si>
  <si>
    <t>sb:matpack/wood4_S.jpg</t>
  </si>
  <si>
    <t>sb:matpack/wood4_N.jpg</t>
  </si>
  <si>
    <t>sb:matpack/metal2_D.jpg</t>
  </si>
  <si>
    <t>sb:matpack/metal2_S.jpg</t>
  </si>
  <si>
    <t>sb:matpack/metal2_N.jpg</t>
  </si>
  <si>
    <t>circuit_tile1</t>
  </si>
  <si>
    <t>sb:matpack/floor5_D.jpg</t>
  </si>
  <si>
    <t>sb:matpack/floor5_S.jpg</t>
  </si>
  <si>
    <t>sb:matpack/floor5_N.jpg</t>
  </si>
  <si>
    <t>circuit_tile2</t>
  </si>
  <si>
    <t>sb:butchery_infos_D.jpg</t>
  </si>
  <si>
    <t>metal2</t>
  </si>
  <si>
    <t>wood3</t>
  </si>
  <si>
    <t>wood1</t>
  </si>
  <si>
    <t>sb:matpack/wood1_D.jpg</t>
  </si>
  <si>
    <t>sb:matpack/wood1_S.jpg</t>
  </si>
  <si>
    <t>sb:matpack/wood1_N.jpg</t>
  </si>
  <si>
    <t>floor5</t>
  </si>
  <si>
    <t>sb:market/earthmap_D.jpg</t>
  </si>
  <si>
    <t>sb:market/earthmap_S.jpg</t>
  </si>
  <si>
    <t>sb:market/earthmap_N.jpg</t>
  </si>
  <si>
    <t>fruitstandnative</t>
  </si>
  <si>
    <t>70deg</t>
  </si>
  <si>
    <t>fixture_flowerstand</t>
  </si>
  <si>
    <t>fixture_standard</t>
  </si>
  <si>
    <t>fixture_cratebottom</t>
  </si>
  <si>
    <t>fixture_pegstand</t>
  </si>
  <si>
    <t>fixture_delidoors</t>
  </si>
  <si>
    <t>fixture_deliwall</t>
  </si>
  <si>
    <t>fixture_fruitstand</t>
  </si>
  <si>
    <t>spinningglobe</t>
  </si>
  <si>
    <t>2s</t>
  </si>
  <si>
    <t>190deg</t>
  </si>
  <si>
    <t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t>
  </si>
  <si>
    <t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</si>
</sst>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Roboto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9" fontId="1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CellRangeFromRangeString"/>
      <definedName name="getSheetFromRangeString"/>
      <definedName name="getStringForRange"/>
      <definedName name="getWBFromString"/>
      <definedName name="JSONArrayMax"/>
      <definedName name="JSONArraysToCells"/>
      <definedName name="JSONArraysToCells2"/>
      <definedName name="JSONArrayToPipe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top.com/" TargetMode="External"/><Relationship Id="rId2" Type="http://schemas.openxmlformats.org/officeDocument/2006/relationships/hyperlink" Target="http://sceneblocks.com/" TargetMode="External"/><Relationship Id="rId1" Type="http://schemas.openxmlformats.org/officeDocument/2006/relationships/hyperlink" Target="http://groceryblocks.com/" TargetMode="External"/><Relationship Id="rId4" Type="http://schemas.openxmlformats.org/officeDocument/2006/relationships/hyperlink" Target="http://groceryscen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workbookViewId="0">
      <selection activeCell="C18" sqref="C18"/>
    </sheetView>
  </sheetViews>
  <sheetFormatPr defaultColWidth="14.41015625" defaultRowHeight="15.75" customHeight="1"/>
  <cols>
    <col min="3" max="3" width="18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/>
      <c r="B2" s="3" t="s">
        <v>3</v>
      </c>
      <c r="C2" s="4" t="s">
        <v>4</v>
      </c>
      <c r="D2" s="1" t="s">
        <v>5</v>
      </c>
    </row>
    <row r="3" spans="1:4">
      <c r="A3" s="1"/>
      <c r="B3" s="1" t="s">
        <v>6</v>
      </c>
      <c r="C3" s="4" t="s">
        <v>7</v>
      </c>
      <c r="D3" s="1" t="s">
        <v>8</v>
      </c>
    </row>
    <row r="4" spans="1:4">
      <c r="A4" s="1"/>
      <c r="B4" s="1" t="s">
        <v>9</v>
      </c>
      <c r="C4" s="1"/>
      <c r="D4" s="1" t="s">
        <v>10</v>
      </c>
    </row>
    <row r="5" spans="1:4">
      <c r="A5" s="1"/>
      <c r="B5" s="1" t="s">
        <v>5</v>
      </c>
      <c r="C5" s="4" t="s">
        <v>11</v>
      </c>
      <c r="D5" s="1"/>
    </row>
    <row r="6" spans="1:4">
      <c r="A6" s="1"/>
      <c r="B6" s="1" t="s">
        <v>12</v>
      </c>
      <c r="C6" s="4" t="s">
        <v>13</v>
      </c>
      <c r="D6" s="1" t="s">
        <v>14</v>
      </c>
    </row>
    <row r="8" spans="1:4">
      <c r="B8" s="5" t="s">
        <v>15</v>
      </c>
      <c r="D8" s="5" t="s">
        <v>5</v>
      </c>
    </row>
  </sheetData>
  <dataConsolidate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2:BY27"/>
  <sheetViews>
    <sheetView tabSelected="1" workbookViewId="0">
      <selection activeCell="A3" sqref="A3"/>
    </sheetView>
  </sheetViews>
  <sheetFormatPr defaultColWidth="14.41015625" defaultRowHeight="15.75" customHeight="1"/>
  <cols>
    <col min="1" max="1" width="24.17578125" customWidth="1"/>
    <col min="2" max="2" width="41.8203125" customWidth="1"/>
    <col min="3" max="3" width="26.29296875" customWidth="1"/>
    <col min="4" max="4" width="22.1171875" customWidth="1"/>
    <col min="5" max="5" width="39.5859375" customWidth="1"/>
    <col min="6" max="6" width="41.1171875" customWidth="1"/>
  </cols>
  <sheetData>
    <row r="2" spans="1:77">
      <c r="A2" s="6"/>
      <c r="B2" s="7" t="s">
        <v>16</v>
      </c>
      <c r="C2" s="7" t="s">
        <v>17</v>
      </c>
      <c r="D2" s="7" t="s">
        <v>18</v>
      </c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>
      <c r="A3" t="str" cm="1">
        <f t="array" ref="A3">[1]!getWBFromString(E3)</f>
        <v>Assets Repo.xlsx</v>
      </c>
      <c r="B3" s="8" t="str">
        <f>[1]!getSheetFromRangeString(E3)</f>
        <v>Fixture Assets</v>
      </c>
      <c r="C3" s="8" t="str">
        <f>[1]!getCellRangeFromRangeString(E3)</f>
        <v>$D$2:$T$56</v>
      </c>
      <c r="D3" s="9" t="s">
        <v>19</v>
      </c>
      <c r="E3" s="5" t="str" cm="1">
        <f t="array" ref="E3">[1]!getStringForRange('Fixture Assets'!D2:T56)</f>
        <v>'[Assets Repo.xlsx]Fixture Assets'!$D$2:$T$56</v>
      </c>
    </row>
    <row r="4" spans="1:77">
      <c r="A4" t="str" cm="1">
        <f t="array" ref="A4">[1]!getWBFromString(E4)</f>
        <v>Assets Repo.xlsx</v>
      </c>
      <c r="B4" s="8" t="str">
        <f t="shared" ref="B4:B27" si="0">[1]!getSheetFromRangeString(E4)</f>
        <v>Fixture Assets</v>
      </c>
      <c r="C4" s="8" t="str" cm="1">
        <f t="array" ref="C4">[1]!getCellRangeFromRangeString(E4)</f>
        <v>$D$58:$M$78</v>
      </c>
      <c r="D4" s="9" t="s">
        <v>20</v>
      </c>
      <c r="E4" s="9" t="str" cm="1">
        <f t="array" ref="E4">[1]!getStringForRange('Fixture Assets'!D58:M78)</f>
        <v>'[Assets Repo.xlsx]Fixture Assets'!$D$58:$M$78</v>
      </c>
    </row>
    <row r="5" spans="1:77">
      <c r="A5" t="str" cm="1">
        <f t="array" ref="A5">[1]!getWBFromString(E5)</f>
        <v>Assets Repo.xlsx</v>
      </c>
      <c r="B5" s="8" t="str" cm="1">
        <f t="array" ref="B5">[1]!getSheetFromRangeString(E5)</f>
        <v>Fixture Assets</v>
      </c>
      <c r="C5" s="8" t="str" cm="1">
        <f t="array" ref="C5">[1]!getCellRangeFromRangeString(E5)</f>
        <v>$D$81:$V$125</v>
      </c>
      <c r="D5" s="9" t="s">
        <v>21</v>
      </c>
      <c r="E5" s="9" t="str">
        <f>[1]!getStringForRange('Fixture Assets'!D81:V125)</f>
        <v>'[Assets Repo.xlsx]Fixture Assets'!$D$81:$V$125</v>
      </c>
    </row>
    <row r="6" spans="1:77">
      <c r="A6" t="str" cm="1">
        <f t="array" ref="A6">[1]!getWBFromString(E6)</f>
        <v>Assets Repo.xlsx</v>
      </c>
      <c r="B6" s="8" t="str">
        <f t="shared" si="0"/>
        <v>Toys and Cleaners Assets</v>
      </c>
      <c r="C6" s="8" t="str" cm="1">
        <f t="array" ref="C6">[1]!getCellRangeFromRangeString(E6)</f>
        <v>$D$2:$T$39</v>
      </c>
      <c r="D6" s="9" t="s">
        <v>19</v>
      </c>
      <c r="E6" s="9" t="str">
        <f>[1]!getStringForRange('Toys and Cleaners Assets'!D2:T39)</f>
        <v>'[Assets Repo.xlsx]Toys and Cleaners Assets'!$D$2:$T$39</v>
      </c>
    </row>
    <row r="7" spans="1:77">
      <c r="A7" t="str" cm="1">
        <f t="array" ref="A7">[1]!getWBFromString(E7)</f>
        <v>Assets Repo.xlsx</v>
      </c>
      <c r="B7" s="8" t="str">
        <f t="shared" si="0"/>
        <v>Toys and Cleaners Assets</v>
      </c>
      <c r="C7" s="8" t="str" cm="1">
        <f t="array" ref="C7">[1]!getCellRangeFromRangeString(E7)</f>
        <v>$D$44:$AO$81</v>
      </c>
      <c r="D7" s="9" t="s">
        <v>22</v>
      </c>
      <c r="E7" s="9" t="str">
        <f>[1]!getStringForRange('Toys and Cleaners Assets'!D44:AO81)</f>
        <v>'[Assets Repo.xlsx]Toys and Cleaners Assets'!$D$44:$AO$81</v>
      </c>
    </row>
    <row r="8" spans="1:77">
      <c r="A8" t="str" cm="1">
        <f t="array" ref="A8">[1]!getWBFromString(E8)</f>
        <v>Assets Repo.xlsx</v>
      </c>
      <c r="B8" s="8" t="str">
        <f t="shared" si="0"/>
        <v>GM Assets</v>
      </c>
      <c r="C8" s="8" t="str">
        <f t="shared" ref="C8:C27" si="1">[1]!getCellRangeFromRangeString(E8)</f>
        <v>$D$2:$T$39</v>
      </c>
      <c r="D8" s="9" t="s">
        <v>19</v>
      </c>
      <c r="E8" s="9" t="str">
        <f>[1]!getStringForRange('GM Assets'!D2:T39)</f>
        <v>'[Assets Repo.xlsx]GM Assets'!$D$2:$T$39</v>
      </c>
    </row>
    <row r="9" spans="1:77">
      <c r="A9" t="str" cm="1">
        <f t="array" ref="A9">[1]!getWBFromString(E9)</f>
        <v>Assets Repo.xlsx</v>
      </c>
      <c r="B9" s="8" t="str">
        <f t="shared" si="0"/>
        <v>GM Assets</v>
      </c>
      <c r="C9" s="8" t="str">
        <f t="shared" si="1"/>
        <v>$D$43:$AO$80</v>
      </c>
      <c r="D9" s="9" t="s">
        <v>22</v>
      </c>
      <c r="E9" s="9" t="str">
        <f>[1]!getStringForRange('GM Assets'!D43:AO80)</f>
        <v>'[Assets Repo.xlsx]GM Assets'!$D$43:$AO$80</v>
      </c>
    </row>
    <row r="10" spans="1:77">
      <c r="A10" t="str" cm="1">
        <f t="array" ref="A10">[1]!getWBFromString(E10)</f>
        <v>Assets Repo.xlsx</v>
      </c>
      <c r="B10" s="8" t="str" cm="1">
        <f t="array" ref="B10">[1]!getSheetFromRangeString(E10)</f>
        <v>Liquid Bottle Assets</v>
      </c>
      <c r="C10" s="8" t="str">
        <f t="shared" si="1"/>
        <v>$D$2:$T$33</v>
      </c>
      <c r="D10" s="9" t="s">
        <v>19</v>
      </c>
      <c r="E10" s="9" t="str">
        <f>[1]!getStringForRange('Liquid Bottle Assets'!D2:T33)</f>
        <v>'[Assets Repo.xlsx]Liquid Bottle Assets'!$D$2:$T$33</v>
      </c>
    </row>
    <row r="11" spans="1:77">
      <c r="A11" t="str" cm="1">
        <f t="array" ref="A11">[1]!getWBFromString(E11)</f>
        <v>Assets Repo.xlsx</v>
      </c>
      <c r="B11" s="8" t="str" cm="1">
        <f t="array" ref="B11">[1]!getSheetFromRangeString(E11)</f>
        <v>Liquid Bottle Assets</v>
      </c>
      <c r="C11" s="8" t="str">
        <f t="shared" si="1"/>
        <v>$D$38:$AO$69</v>
      </c>
      <c r="D11" s="9" t="s">
        <v>22</v>
      </c>
      <c r="E11" s="9" t="str">
        <f>[1]!getStringForRange('Liquid Bottle Assets'!D38:AO69)</f>
        <v>'[Assets Repo.xlsx]Liquid Bottle Assets'!$D$38:$AO$69</v>
      </c>
    </row>
    <row r="12" spans="1:77">
      <c r="A12" t="str" cm="1">
        <f t="array" ref="A12">[1]!getWBFromString(E12)</f>
        <v>Assets Repo.xlsx</v>
      </c>
      <c r="B12" s="8" t="str" cm="1">
        <f t="array" ref="B12">[1]!getSheetFromRangeString(E12)</f>
        <v>Books And Paper Assets</v>
      </c>
      <c r="C12" s="8" t="str" cm="1">
        <f t="array" ref="C12">[1]!getCellRangeFromRangeString(E12)</f>
        <v>$D$2:$T$19</v>
      </c>
      <c r="D12" s="9" t="s">
        <v>19</v>
      </c>
      <c r="E12" s="9" t="str">
        <f>[1]!getStringForRange('Books And Paper Assets'!D2:T19)</f>
        <v>'[Assets Repo.xlsx]Books And Paper Assets'!$D$2:$T$19</v>
      </c>
    </row>
    <row r="13" spans="1:77">
      <c r="A13" t="str" cm="1">
        <f t="array" ref="A13">[1]!getWBFromString(E13)</f>
        <v>Assets Repo.xlsx</v>
      </c>
      <c r="B13" s="8" t="str">
        <f t="shared" si="0"/>
        <v>Books And Paper Assets</v>
      </c>
      <c r="C13" s="8" t="str">
        <f t="shared" si="1"/>
        <v>$D$23:$AO$40</v>
      </c>
      <c r="D13" s="9" t="s">
        <v>22</v>
      </c>
      <c r="E13" s="9" t="str">
        <f>[1]!getStringForRange('Books And Paper Assets'!D23:AO40)</f>
        <v>'[Assets Repo.xlsx]Books And Paper Assets'!$D$23:$AO$40</v>
      </c>
    </row>
    <row r="14" spans="1:77">
      <c r="A14" t="str" cm="1">
        <f t="array" ref="A14">[1]!getWBFromString(E14)</f>
        <v>Assets Repo.xlsx</v>
      </c>
      <c r="B14" s="8" t="str" cm="1">
        <f t="array" ref="B14">[1]!getSheetFromRangeString(E14)</f>
        <v>Seafood and Frozen Assets</v>
      </c>
      <c r="C14" s="8" t="str">
        <f t="shared" si="1"/>
        <v>$D$2:$T$23</v>
      </c>
      <c r="D14" s="9" t="s">
        <v>19</v>
      </c>
      <c r="E14" s="9" t="str">
        <f>[1]!getStringForRange('Seafood and Frozen Assets'!D2:T23)</f>
        <v>'[Assets Repo.xlsx]Seafood and Frozen Assets'!$D$2:$T$23</v>
      </c>
    </row>
    <row r="15" spans="1:77">
      <c r="A15" t="str" cm="1">
        <f t="array" ref="A15">[1]!getWBFromString(E15)</f>
        <v>Assets Repo.xlsx</v>
      </c>
      <c r="B15" s="8" t="str">
        <f t="shared" si="0"/>
        <v>Seafood and Frozen Assets</v>
      </c>
      <c r="C15" s="8" t="str">
        <f t="shared" si="1"/>
        <v>$D$28:$AO$49</v>
      </c>
      <c r="D15" s="9" t="s">
        <v>22</v>
      </c>
      <c r="E15" s="9" t="str">
        <f>[1]!getStringForRange('Seafood and Frozen Assets'!D28:AO49)</f>
        <v>'[Assets Repo.xlsx]Seafood and Frozen Assets'!$D$28:$AO$49</v>
      </c>
    </row>
    <row r="16" spans="1:77">
      <c r="A16" t="str" cm="1">
        <f t="array" ref="A16">[1]!getWBFromString(E16)</f>
        <v>Assets Repo.xlsx</v>
      </c>
      <c r="B16" s="8" t="str">
        <f t="shared" si="0"/>
        <v>Meat Assets</v>
      </c>
      <c r="C16" s="8" t="str">
        <f t="shared" si="1"/>
        <v>$D$2:$T$20</v>
      </c>
      <c r="D16" s="9" t="s">
        <v>19</v>
      </c>
      <c r="E16" s="9" t="str">
        <f>[1]!getStringForRange('Meat Assets'!D2:T20)</f>
        <v>'[Assets Repo.xlsx]Meat Assets'!$D$2:$T$20</v>
      </c>
    </row>
    <row r="17" spans="1:5">
      <c r="A17" t="str" cm="1">
        <f t="array" ref="A17">[1]!getWBFromString(E17)</f>
        <v>Assets Repo.xlsx</v>
      </c>
      <c r="B17" s="8" t="str">
        <f t="shared" si="0"/>
        <v>Meat Assets</v>
      </c>
      <c r="C17" s="8" t="str">
        <f t="shared" si="1"/>
        <v>$D$22:$AO$40</v>
      </c>
      <c r="D17" s="9" t="s">
        <v>22</v>
      </c>
      <c r="E17" s="9" t="str">
        <f>[1]!getStringForRange('Meat Assets'!D22:AO40)</f>
        <v>'[Assets Repo.xlsx]Meat Assets'!$D$22:$AO$40</v>
      </c>
    </row>
    <row r="18" spans="1:5">
      <c r="A18" t="str" cm="1">
        <f t="array" ref="A18">[1]!getWBFromString(E18)</f>
        <v>Assets Repo.xlsx</v>
      </c>
      <c r="B18" s="8" t="str">
        <f t="shared" si="0"/>
        <v>Food Assets</v>
      </c>
      <c r="C18" s="8" t="str">
        <f t="shared" si="1"/>
        <v>$D$2:$T$41</v>
      </c>
      <c r="D18" s="9" t="s">
        <v>19</v>
      </c>
      <c r="E18" s="9" t="str">
        <f>[1]!getStringForRange('Food Assets'!D2:T41)</f>
        <v>'[Assets Repo.xlsx]Food Assets'!$D$2:$T$41</v>
      </c>
    </row>
    <row r="19" spans="1:5">
      <c r="A19" t="str" cm="1">
        <f t="array" ref="A19">[1]!getWBFromString(E19)</f>
        <v>Assets Repo.xlsx</v>
      </c>
      <c r="B19" s="8" t="str">
        <f t="shared" si="0"/>
        <v>Food Assets</v>
      </c>
      <c r="C19" s="8" t="str">
        <f t="shared" si="1"/>
        <v>$D$45:$AO$84</v>
      </c>
      <c r="D19" s="9" t="s">
        <v>22</v>
      </c>
      <c r="E19" s="9" t="str">
        <f>[1]!getStringForRange('Food Assets'!D45:AO84)</f>
        <v>'[Assets Repo.xlsx]Food Assets'!$D$45:$AO$84</v>
      </c>
    </row>
    <row r="20" spans="1:5">
      <c r="A20" t="str" cm="1">
        <f t="array" ref="A20">[1]!getWBFromString(E20)</f>
        <v>Assets Repo.xlsx</v>
      </c>
      <c r="B20" s="8" t="str">
        <f t="shared" si="0"/>
        <v>Bread And Dairy Assets</v>
      </c>
      <c r="C20" s="8" t="str">
        <f t="shared" si="1"/>
        <v>$D$2:$T$18</v>
      </c>
      <c r="D20" s="9" t="s">
        <v>19</v>
      </c>
      <c r="E20" s="9" t="str">
        <f>[1]!getStringForRange('Bread And Dairy Assets'!D2:T18)</f>
        <v>'[Assets Repo.xlsx]Bread And Dairy Assets'!$D$2:$T$18</v>
      </c>
    </row>
    <row r="21" spans="1:5">
      <c r="A21" t="str" cm="1">
        <f t="array" ref="A21">[1]!getWBFromString(E21)</f>
        <v>Assets Repo.xlsx</v>
      </c>
      <c r="B21" s="8" t="str">
        <f t="shared" si="0"/>
        <v>Bread And Dairy Assets</v>
      </c>
      <c r="C21" s="8" t="str">
        <f t="shared" si="1"/>
        <v>$D$21:$AO$37</v>
      </c>
      <c r="D21" s="9" t="s">
        <v>22</v>
      </c>
      <c r="E21" s="9" t="str">
        <f>[1]!getStringForRange('Bread And Dairy Assets'!D21:AO37)</f>
        <v>'[Assets Repo.xlsx]Bread And Dairy Assets'!$D$21:$AO$37</v>
      </c>
    </row>
    <row r="22" spans="1:5">
      <c r="A22" t="str" cm="1">
        <f t="array" ref="A22">[1]!getWBFromString(E22)</f>
        <v>Assets Repo.xlsx</v>
      </c>
      <c r="B22" s="8" t="str">
        <f t="shared" si="0"/>
        <v>Produce Assets</v>
      </c>
      <c r="C22" s="8" t="str">
        <f t="shared" si="1"/>
        <v>$D$2:$T$31</v>
      </c>
      <c r="D22" s="8" t="s">
        <v>19</v>
      </c>
      <c r="E22" s="9" t="str">
        <f>[1]!getStringForRange('Produce Assets'!D2:T31)</f>
        <v>'[Assets Repo.xlsx]Produce Assets'!$D$2:$T$31</v>
      </c>
    </row>
    <row r="23" spans="1:5">
      <c r="A23" t="str" cm="1">
        <f t="array" ref="A23">[1]!getWBFromString(E23)</f>
        <v>Assets Repo.xlsx</v>
      </c>
      <c r="B23" s="8" t="str">
        <f t="shared" si="0"/>
        <v>Produce Assets</v>
      </c>
      <c r="C23" s="8" t="str">
        <f t="shared" si="1"/>
        <v>$D$47:$AS$76</v>
      </c>
      <c r="D23" s="8" t="s">
        <v>22</v>
      </c>
      <c r="E23" s="9" t="str">
        <f>[1]!getStringForRange('Produce Assets'!D47:AS76)</f>
        <v>'[Assets Repo.xlsx]Produce Assets'!$D$47:$AS$76</v>
      </c>
    </row>
    <row r="24" spans="1:5">
      <c r="A24" t="str" cm="1">
        <f t="array" ref="A24">[1]!getWBFromString(E24)</f>
        <v>Assets Repo.xlsx</v>
      </c>
      <c r="B24" s="8" t="str">
        <f t="shared" si="0"/>
        <v>City and Block Assets</v>
      </c>
      <c r="C24" s="8" t="str">
        <f t="shared" si="1"/>
        <v>$D$3:$L$73</v>
      </c>
      <c r="D24" s="5" t="s">
        <v>19</v>
      </c>
      <c r="E24" s="8" t="str">
        <f>[1]!getStringForRange('City and Block Assets'!D3:L73)</f>
        <v>'[Assets Repo.xlsx]City and Block Assets'!$D$3:$L$73</v>
      </c>
    </row>
    <row r="25" spans="1:5">
      <c r="A25" t="str" cm="1">
        <f t="array" ref="A25">[1]!getWBFromString(E25)</f>
        <v>Assets Repo.xlsx</v>
      </c>
      <c r="B25" s="8" t="str">
        <f t="shared" si="0"/>
        <v>City and Block Assets</v>
      </c>
      <c r="C25" s="8" t="str">
        <f t="shared" si="1"/>
        <v>$D$75:$W$80</v>
      </c>
      <c r="D25" s="5" t="s">
        <v>21</v>
      </c>
      <c r="E25" s="8" t="str">
        <f>[1]!getStringForRange('City and Block Assets'!D75:W80)</f>
        <v>'[Assets Repo.xlsx]City and Block Assets'!$D$75:$W$80</v>
      </c>
    </row>
    <row r="26" spans="1:5">
      <c r="A26" t="str" cm="1">
        <f t="array" ref="A26">[1]!getWBFromString(E26)</f>
        <v>Assets Repo.xlsx</v>
      </c>
      <c r="B26" s="8" t="str">
        <f t="shared" si="0"/>
        <v>Good Bottles Assets</v>
      </c>
      <c r="C26" s="8" t="str">
        <f t="shared" si="1"/>
        <v>$D$2:$T$19</v>
      </c>
      <c r="D26" s="5" t="s">
        <v>21</v>
      </c>
      <c r="E26" s="8" t="str">
        <f>[1]!getStringForRange('Good Bottles Assets'!D2:T19)</f>
        <v>'[Assets Repo.xlsx]Good Bottles Assets'!$D$2:$T$19</v>
      </c>
    </row>
    <row r="27" spans="1:5">
      <c r="A27" t="str" cm="1">
        <f t="array" ref="A27">[1]!getWBFromString(E27)</f>
        <v>Assets Repo.xlsx</v>
      </c>
      <c r="B27" s="8" t="str">
        <f t="shared" si="0"/>
        <v>Good Bottles Assets</v>
      </c>
      <c r="C27" s="8" t="str">
        <f t="shared" si="1"/>
        <v>$D$22:$AS$39</v>
      </c>
      <c r="D27" s="5" t="s">
        <v>21</v>
      </c>
      <c r="E27" s="8" t="str">
        <f>[1]!getStringForRange('Good Bottles Assets'!D22:AS39)</f>
        <v>'[Assets Repo.xlsx]Good Bottles Assets'!$D$22:$AS$39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4:D10"/>
  <sheetViews>
    <sheetView workbookViewId="0"/>
  </sheetViews>
  <sheetFormatPr defaultColWidth="14.41015625" defaultRowHeight="15.75" customHeight="1"/>
  <sheetData>
    <row r="4" spans="2:4">
      <c r="B4" s="9" t="s">
        <v>23</v>
      </c>
      <c r="D4" s="9" t="str">
        <f>[1]!getStringForRange('Song Data'!D2:G10)</f>
        <v>'[Assets Repo.xlsx]Song Data'!$D$2:$G$10</v>
      </c>
    </row>
    <row r="5" spans="2:4">
      <c r="B5" s="9" t="s">
        <v>24</v>
      </c>
    </row>
    <row r="6" spans="2:4">
      <c r="B6" s="9" t="s">
        <v>25</v>
      </c>
      <c r="D6" s="8" t="str">
        <f>[1]!getStringForRange('Song Data'!D52:G84)</f>
        <v>'[Assets Repo.xlsx]Song Data'!$D$52:$G$84</v>
      </c>
    </row>
    <row r="8" spans="2:4">
      <c r="B8" s="9" t="s">
        <v>26</v>
      </c>
      <c r="D8" s="9" t="str">
        <f>[1]!getStringForRange('Song Data'!D27:G35)</f>
        <v>'[Assets Repo.xlsx]Song Data'!$D$27:$G$35</v>
      </c>
    </row>
    <row r="9" spans="2:4">
      <c r="B9" s="9" t="s">
        <v>27</v>
      </c>
    </row>
    <row r="10" spans="2:4">
      <c r="B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C2:G121"/>
  <sheetViews>
    <sheetView workbookViewId="0">
      <selection activeCell="F13" sqref="F13"/>
    </sheetView>
  </sheetViews>
  <sheetFormatPr defaultColWidth="14.41015625" defaultRowHeight="15.75" customHeight="1"/>
  <cols>
    <col min="5" max="5" width="26.41015625" customWidth="1"/>
    <col min="6" max="6" width="27.1171875" customWidth="1"/>
  </cols>
  <sheetData>
    <row r="2" spans="3:7" ht="12.7"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3:7" ht="12.7">
      <c r="D3" s="8" t="s">
        <v>34</v>
      </c>
      <c r="E3" s="8" t="str">
        <f>CONCATENATE(C2, "frequencyblock", 1)</f>
        <v>starwarsfrequencyblock1</v>
      </c>
      <c r="F3" s="8" t="str">
        <f>CONCATENATE(C2, "frequencyblock", 1)</f>
        <v>starwarsfrequencyblock1</v>
      </c>
      <c r="G3" s="8" t="str">
        <f t="shared" ref="G3:G10" si="0">[1]!JSONArrayToPipeData(F16, D16)</f>
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</c>
    </row>
    <row r="4" spans="3:7" ht="12.7">
      <c r="D4" s="8" t="s">
        <v>34</v>
      </c>
      <c r="E4" s="8" t="str">
        <f>CONCATENATE(C2, "frequencyblock", 2)</f>
        <v>starwarsfrequencyblock2</v>
      </c>
      <c r="F4" s="8" t="str">
        <f>CONCATENATE(C2, "frequencyblock", 2)</f>
        <v>starwarsfrequencyblock2</v>
      </c>
      <c r="G4" s="8" t="str">
        <f t="shared" si="0"/>
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</c>
    </row>
    <row r="5" spans="3:7" ht="12.7">
      <c r="D5" s="8" t="s">
        <v>34</v>
      </c>
      <c r="E5" s="8" t="str">
        <f>CONCATENATE(C2, "frequencyblock", 3)</f>
        <v>starwarsfrequencyblock3</v>
      </c>
      <c r="F5" s="8" t="str">
        <f>CONCATENATE(C2, "frequencyblock", 3)</f>
        <v>starwarsfrequencyblock3</v>
      </c>
      <c r="G5" s="8" t="str">
        <f t="shared" si="0"/>
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</c>
    </row>
    <row r="6" spans="3:7" ht="12.7">
      <c r="D6" s="8" t="s">
        <v>34</v>
      </c>
      <c r="E6" s="8" t="str">
        <f>CONCATENATE(C2, "frequencyblock", 4)</f>
        <v>starwarsfrequencyblock4</v>
      </c>
      <c r="F6" s="8" t="str">
        <f>CONCATENATE(C2, "frequencyblock", 4)</f>
        <v>starwarsfrequencyblock4</v>
      </c>
      <c r="G6" s="8" t="str">
        <f t="shared" si="0"/>
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</c>
    </row>
    <row r="7" spans="3:7" ht="12.7">
      <c r="D7" s="8" t="s">
        <v>34</v>
      </c>
      <c r="E7" s="8" t="str">
        <f>CONCATENATE(C2, "frequencyblock", 5)</f>
        <v>starwarsfrequencyblock5</v>
      </c>
      <c r="F7" s="8" t="str">
        <f>CONCATENATE(C2, "frequencyblock", 5)</f>
        <v>starwarsfrequencyblock5</v>
      </c>
      <c r="G7" s="8" t="str">
        <f t="shared" si="0"/>
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</c>
    </row>
    <row r="8" spans="3:7" ht="12.7">
      <c r="D8" s="8" t="s">
        <v>34</v>
      </c>
      <c r="E8" s="8" t="str">
        <f>CONCATENATE(C2, "frequencyblock", 6)</f>
        <v>starwarsfrequencyblock6</v>
      </c>
      <c r="F8" s="8" t="str">
        <f>CONCATENATE(C2, "frequencyblock", 6)</f>
        <v>starwarsfrequencyblock6</v>
      </c>
      <c r="G8" s="8" t="str">
        <f t="shared" si="0"/>
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</c>
    </row>
    <row r="9" spans="3:7" ht="12.7">
      <c r="D9" s="8" t="s">
        <v>34</v>
      </c>
      <c r="E9" s="8" t="str">
        <f>CONCATENATE(C2, "frequencyblock", 7)</f>
        <v>starwarsfrequencyblock7</v>
      </c>
      <c r="F9" s="8" t="str">
        <f>CONCATENATE(C2, "frequencyblock", 7)</f>
        <v>starwarsfrequencyblock7</v>
      </c>
      <c r="G9" s="8" t="str">
        <f t="shared" si="0"/>
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</c>
    </row>
    <row r="10" spans="3:7" ht="12.7">
      <c r="D10" s="8" t="s">
        <v>34</v>
      </c>
      <c r="E10" s="8" t="str">
        <f>CONCATENATE(C2, "frequencyblock", 8)</f>
        <v>starwarsfrequencyblock8</v>
      </c>
      <c r="F10" s="8" t="str">
        <f>CONCATENATE(C2, "frequencyblock", 8)</f>
        <v>starwarsfrequencyblock8</v>
      </c>
      <c r="G10" s="8" t="str">
        <f t="shared" si="0"/>
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</c>
    </row>
    <row r="13" spans="3:7" ht="12.7">
      <c r="D13" s="8" t="s">
        <v>35</v>
      </c>
    </row>
    <row r="14" spans="3:7" ht="12.7">
      <c r="D14" s="8" t="s">
        <v>36</v>
      </c>
    </row>
    <row r="15" spans="3:7" ht="12.7">
      <c r="D15" s="8" t="s">
        <v>37</v>
      </c>
      <c r="F15" s="8" t="s">
        <v>38</v>
      </c>
    </row>
    <row r="16" spans="3:7" ht="12.7">
      <c r="C16" s="8" t="s">
        <v>39</v>
      </c>
      <c r="D16" s="8" cm="1">
        <f t="array" ref="D16">[1]!JSONArrayMax(F16)</f>
        <v>20.2</v>
      </c>
      <c r="F16" s="8" t="str" cm="1">
        <f t="array" ref="F16:F23">[1]!JSONArraysToCells(D14)</f>
        <v>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</v>
      </c>
    </row>
    <row r="17" spans="3:7" ht="12.7">
      <c r="C17" s="8" t="s">
        <v>40</v>
      </c>
      <c r="D17" s="8">
        <f t="shared" ref="D17:D23" si="1">[1]!JSONArrayMax(F17)</f>
        <v>9</v>
      </c>
      <c r="F17" t="str">
        <v>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</v>
      </c>
    </row>
    <row r="18" spans="3:7" ht="12.7">
      <c r="C18" s="8" t="s">
        <v>41</v>
      </c>
      <c r="D18" s="8">
        <f t="shared" si="1"/>
        <v>6.7</v>
      </c>
      <c r="F18" t="str">
        <v>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</v>
      </c>
    </row>
    <row r="19" spans="3:7" ht="12.7">
      <c r="D19" s="8">
        <f t="shared" si="1"/>
        <v>5.9</v>
      </c>
      <c r="F19" t="str">
        <v>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</v>
      </c>
    </row>
    <row r="20" spans="3:7" ht="12.7">
      <c r="D20" s="8">
        <f t="shared" si="1"/>
        <v>6</v>
      </c>
      <c r="F20" t="str">
        <v>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</v>
      </c>
    </row>
    <row r="21" spans="3:7" ht="12.7">
      <c r="D21" s="8">
        <f t="shared" si="1"/>
        <v>6.6</v>
      </c>
      <c r="F21" t="str">
        <v>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</v>
      </c>
    </row>
    <row r="22" spans="3:7" ht="12.7">
      <c r="D22" s="8">
        <f t="shared" si="1"/>
        <v>8.1</v>
      </c>
      <c r="F22" t="str">
        <v>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</v>
      </c>
    </row>
    <row r="23" spans="3:7" ht="12.7">
      <c r="D23" s="8">
        <f t="shared" si="1"/>
        <v>12.6</v>
      </c>
      <c r="F23" t="str">
        <v>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</v>
      </c>
    </row>
    <row r="27" spans="3:7" ht="12.7">
      <c r="C27" s="8" t="s">
        <v>42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3:7" ht="12.7">
      <c r="D28" s="8" t="s">
        <v>34</v>
      </c>
      <c r="E28" s="8" t="str">
        <f>CONCATENATE(C27, "frequencyblock", 1)</f>
        <v>cantinafrequencyblock1</v>
      </c>
      <c r="F28" s="8" t="str">
        <f>CONCATENATE(C27, "frequencyblock", 1)</f>
        <v>cantinafrequencyblock1</v>
      </c>
      <c r="G28" s="8" t="str">
        <f t="shared" ref="G28:G35" si="2">[1]!JSONArrayToPipeData(F41, D41)</f>
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</c>
    </row>
    <row r="29" spans="3:7" ht="12.7">
      <c r="D29" s="8" t="s">
        <v>34</v>
      </c>
      <c r="E29" s="8" t="str">
        <f>CONCATENATE(C27, "frequencyblock", 2)</f>
        <v>cantinafrequencyblock2</v>
      </c>
      <c r="F29" s="8" t="str">
        <f>CONCATENATE(C27, "frequencyblock", 2)</f>
        <v>cantinafrequencyblock2</v>
      </c>
      <c r="G29" s="8" t="str">
        <f t="shared" si="2"/>
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</c>
    </row>
    <row r="30" spans="3:7" ht="12.7">
      <c r="D30" s="8" t="s">
        <v>34</v>
      </c>
      <c r="E30" s="8" t="str">
        <f>CONCATENATE(C27, "frequencyblock", 3)</f>
        <v>cantinafrequencyblock3</v>
      </c>
      <c r="F30" s="8" t="str">
        <f>CONCATENATE(C27, "frequencyblock", 3)</f>
        <v>cantinafrequencyblock3</v>
      </c>
      <c r="G30" s="8" t="str">
        <f t="shared" si="2"/>
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</c>
    </row>
    <row r="31" spans="3:7" ht="12.7">
      <c r="D31" s="8" t="s">
        <v>34</v>
      </c>
      <c r="E31" s="8" t="str">
        <f>CONCATENATE(C27, "frequencyblock", 4)</f>
        <v>cantinafrequencyblock4</v>
      </c>
      <c r="F31" s="8" t="str">
        <f>CONCATENATE(C27, "frequencyblock", 4)</f>
        <v>cantinafrequencyblock4</v>
      </c>
      <c r="G31" s="8" t="str">
        <f t="shared" si="2"/>
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</c>
    </row>
    <row r="32" spans="3:7" ht="12.7">
      <c r="D32" s="8" t="s">
        <v>34</v>
      </c>
      <c r="E32" s="8" t="str">
        <f>CONCATENATE(C27, "frequencyblock", 5)</f>
        <v>cantinafrequencyblock5</v>
      </c>
      <c r="F32" s="8" t="str">
        <f>CONCATENATE(C27, "frequencyblock", 5)</f>
        <v>cantinafrequencyblock5</v>
      </c>
      <c r="G32" s="8" t="str">
        <f t="shared" si="2"/>
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</c>
    </row>
    <row r="33" spans="4:7" ht="12.7">
      <c r="D33" s="8" t="s">
        <v>34</v>
      </c>
      <c r="E33" s="8" t="str">
        <f>CONCATENATE(C27, "frequencyblock", 6)</f>
        <v>cantinafrequencyblock6</v>
      </c>
      <c r="F33" s="8" t="str">
        <f>CONCATENATE(C27, "frequencyblock", 6)</f>
        <v>cantinafrequencyblock6</v>
      </c>
      <c r="G33" s="8" t="str">
        <f t="shared" si="2"/>
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</c>
    </row>
    <row r="34" spans="4:7" ht="12.7">
      <c r="D34" s="8" t="s">
        <v>34</v>
      </c>
      <c r="E34" s="8" t="str">
        <f>CONCATENATE(C27, "frequencyblock", 7)</f>
        <v>cantinafrequencyblock7</v>
      </c>
      <c r="F34" s="8" t="str">
        <f>CONCATENATE(C27, "frequencyblock", 7)</f>
        <v>cantinafrequencyblock7</v>
      </c>
      <c r="G34" s="8" t="str">
        <f t="shared" si="2"/>
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</c>
    </row>
    <row r="35" spans="4:7" ht="12.7">
      <c r="D35" s="8" t="s">
        <v>34</v>
      </c>
      <c r="E35" s="8" t="str">
        <f>CONCATENATE(C27, "frequencyblock", 8)</f>
        <v>cantinafrequencyblock8</v>
      </c>
      <c r="F35" s="8" t="str">
        <f>CONCATENATE(C27, "frequencyblock", 8)</f>
        <v>cantinafrequencyblock8</v>
      </c>
      <c r="G35" s="8" t="str">
        <f t="shared" si="2"/>
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</c>
    </row>
    <row r="38" spans="4:7" ht="12.7">
      <c r="D38" s="8" t="s">
        <v>35</v>
      </c>
    </row>
    <row r="39" spans="4:7" ht="12.7">
      <c r="D39" s="8" t="s">
        <v>43</v>
      </c>
    </row>
    <row r="40" spans="4:7" ht="12.7">
      <c r="D40" s="8" t="s">
        <v>37</v>
      </c>
      <c r="F40" s="8" t="s">
        <v>38</v>
      </c>
    </row>
    <row r="41" spans="4:7" ht="12.7">
      <c r="D41" s="8">
        <f t="shared" ref="D41:D48" si="3">[1]!JSONArrayMax(F41)</f>
        <v>25.1</v>
      </c>
      <c r="F41" s="8" t="str" cm="1">
        <f t="array" ref="F41:F48">[1]!JSONArraysToCells(D39)</f>
        <v>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</v>
      </c>
    </row>
    <row r="42" spans="4:7" ht="12.7">
      <c r="D42" s="8">
        <f t="shared" si="3"/>
        <v>8.6</v>
      </c>
      <c r="F42" t="str">
        <v>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</v>
      </c>
    </row>
    <row r="43" spans="4:7" ht="12.7">
      <c r="D43" s="8">
        <f t="shared" si="3"/>
        <v>6.8</v>
      </c>
      <c r="F43" t="str">
        <v>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</v>
      </c>
    </row>
    <row r="44" spans="4:7" ht="12.7">
      <c r="D44" s="8">
        <f t="shared" si="3"/>
        <v>7.2</v>
      </c>
      <c r="F44" t="str">
        <v>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</v>
      </c>
    </row>
    <row r="45" spans="4:7" ht="12.7">
      <c r="D45" s="8">
        <f t="shared" si="3"/>
        <v>6.8</v>
      </c>
      <c r="F45" t="str">
        <v>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</v>
      </c>
    </row>
    <row r="46" spans="4:7" ht="12.7">
      <c r="D46" s="8">
        <f t="shared" si="3"/>
        <v>6.5</v>
      </c>
      <c r="F46" t="str">
        <v>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</v>
      </c>
    </row>
    <row r="47" spans="4:7" ht="12.7">
      <c r="D47" s="8">
        <f t="shared" si="3"/>
        <v>8.4</v>
      </c>
      <c r="F47" t="str">
        <v>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</v>
      </c>
    </row>
    <row r="48" spans="4:7" ht="12.7">
      <c r="D48" s="8">
        <f t="shared" si="3"/>
        <v>12.9</v>
      </c>
      <c r="F48" t="str">
        <v>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</v>
      </c>
    </row>
    <row r="52" spans="3:7" ht="12.7">
      <c r="C52" s="5" t="s">
        <v>44</v>
      </c>
      <c r="D52" s="8" t="s">
        <v>30</v>
      </c>
      <c r="E52" s="8" t="s">
        <v>31</v>
      </c>
      <c r="F52" s="8" t="s">
        <v>32</v>
      </c>
      <c r="G52" s="8" t="s">
        <v>33</v>
      </c>
    </row>
    <row r="53" spans="3:7" ht="12.7">
      <c r="C53" s="5">
        <v>1</v>
      </c>
      <c r="D53" s="8" t="s">
        <v>34</v>
      </c>
      <c r="E53" s="8" t="str">
        <f t="shared" ref="E53:E84" si="4">$C$52 &amp;  "frequencyblock" &amp; C53</f>
        <v>starwars32frequencyblock1</v>
      </c>
      <c r="F53" s="8" t="str">
        <f t="shared" ref="F53:F84" si="5">E53</f>
        <v>starwars32frequencyblock1</v>
      </c>
      <c r="G53" s="8" t="str">
        <f t="shared" ref="G53:G84" si="6">[1]!JSONArrayToPipeData(F90, D90)</f>
        <v>0|18|85|97|87|86|84|84|91|87|87|85|83|82|82|91|90|90|89|89|82|84|83|88|92|88|95|91|99|97|93|89|90|87|88|90|89|93|93|93|93|89|94|93|91|86|93|96|97|97|95|91|92|90|82|89|94|92|93|92|87|82|86|94|89|87|92|86|84|95|89|79|84|88|86|86|96|92|90|91|94|94|89|92|90|85|91|86|91|94|94|92|88|91|90|94|90|92|92|93|94|90|94|97|97|98|99|96|90|91|89|91|92|90|91|95|87|88|91|91|92|96|92|93|93|92|91|86|90|89|92|96|94|91|91|93|92|94|94|91|92|90|88|89|90|90|91|88|94|91|93|91|92|91|91|95|93|94|95|93|95|97|96|97|95|98|95|99|97|95|97|95|92|95|92|95|94|93|88|92|91|90|90|98|100|98|96|96|99|98|99|94|97|97|93|93|98|97|93|92|89|90|92|91|88|91|86|92|92|90|88|89|87|90|92|95|94|97|96|99|96|91|93|93|97|98|95|92|92|94|92|92|90|90|90|93|91|93|91|92|86|90|90|91|85|85|87|89|88|87|87|87|87|91|91|92|90|92|90|92|95|93|92|88|91|95|83|80|81|86|94|95|93|95|91|90|89|93|97|91|90|91|92|92|92|92|94|95|95|93|97|93|98|97|94|93|96|96|92|88|83|85|86|96|90|92|98|88|87|94|88|88|93|96|88|93|96|95|90|96|94|88|89|95|94|93|92|95|97|93|94|98|93|94|91|95|100|100|97|92|94|98|95|94|97|96|90|95|92|92|93|99|98|97|97|94|92|89|93|93</v>
      </c>
    </row>
    <row r="54" spans="3:7" ht="12.7">
      <c r="C54" s="5">
        <v>2</v>
      </c>
      <c r="D54" s="8" t="s">
        <v>34</v>
      </c>
      <c r="E54" s="8" t="str">
        <f t="shared" si="4"/>
        <v>starwars32frequencyblock2</v>
      </c>
      <c r="F54" s="8" t="str">
        <f t="shared" si="5"/>
        <v>starwars32frequencyblock2</v>
      </c>
      <c r="G54" s="8" t="str">
        <f t="shared" si="6"/>
        <v>0|9|51|58|66|71|75|72|70|80|75|80|84|100|92|75|73|82|85|87|89|94|82|83|78|89|53|72|51|65|68|78|76|80|78|80|74|77|70|83|82|85|78|76|77|84|77|71|58|72|72|80|73|62|66|61|63|66|78|82|77|61|59|61|56|73|76|75|85|69|72|64|74|69|64|72|70|67|73|63|74|66|82|65|68|64|67|69|71|73|75|64|77|80|78|72|72|72|75|63|56|60|72|69|66|72|68|70|63|67|68|61|70|79|69|61|62|64|68|70|68|62|67|73|68|68|66|69|72|66|73|70|66|72|69|69|78|77|75|70|78|66|75|78|73|73|67|72|75|75|72|75|75|64|62|61|59|70|73|73|67|65|77|72|80|70|81|72|80|70|65|75|72|74|73|75|80|77|89|85|72|82|83|84|75|72|72|72|71|68|70|80|77|84|83|74|77|80|82|78|80|78|80|77|92|96|73|72|66|91|89|91|94|82|85|80|82|80|87|73|69|69|70|77|69|72|78|84|73|75|81|80|77|83|81|77|73|78|79|82|84|77|73|72|74|89|78|69|68|82|69|68|65|69|70|65|73|79|79|75|75|82|83|84|84|86|75|75|77|70|70|66|76|65|58|67|64|62|79|71|78|75|71|69|80|80|72|78|73|71|72|74|69|67|74|79|67|70|69|63|53|56|65|64|78|80|80|80|76|70|84|85|83|80|79|72|72|73|56|61|56|48|48|56|68|68|65|81|75|72|71|69|57|66|73|45|60|69|72|78|74|77|81|70|69|78|80|75|78|75|77|70|76|78|66|70|68|73|75|72</v>
      </c>
    </row>
    <row r="55" spans="3:7" ht="12.7">
      <c r="C55" s="5">
        <v>3</v>
      </c>
      <c r="D55" s="8" t="s">
        <v>34</v>
      </c>
      <c r="E55" s="8" t="str">
        <f t="shared" si="4"/>
        <v>starwars32frequencyblock3</v>
      </c>
      <c r="F55" s="8" t="str">
        <f t="shared" si="5"/>
        <v>starwars32frequencyblock3</v>
      </c>
      <c r="G55" s="8" t="str">
        <f t="shared" si="6"/>
        <v>0|7|48|53|63|77|75|88|70|75|85|75|82|58|64|73|82|80|80|69|78|76|100|80|73|78|68|77|65|72|70|72|75|88|84|76|73|66|65|68|72|70|68|67|84|89|71|62|58|68|72|78|88|79|85|76|66|78|81|82|92|99|84|69|91|89|84|89|84|63|85|88|78|71|80|82|61|68|61|82|68|73|73|74|86|79|75|79|72|66|68|68|74|71|78|84|82|75|70|70|75|65|78|66|66|65|61|76|78|85|84|92|73|80|85|69|86|78|76|73|72|62|68|71|77|76|72|81|74|73|68|75|76|75|74|80|64|76|82|82|70|78|82|78|78|79|78|73|74|74|73|71|62|68|65|64|61|72|72|72|78|75|69|67|68|70|63|65|73|65|67|68|72|68|62|68|74|72|62|70|68|62|65|65|68|65|62|57|68|70|71|68|65|68|75|72|72|70|67|68|67|67|65|65|65|70|88|78|76|68|68|66|71|72|74|76|80|75|68|68|72|81|75|78|72|70|72|72|78|71|68|66|65|65|72|62|68|68|62|64|73|78|72|71|82|78|92|71|73|79|85|73|85|80|80|69|80|68|68|70|67|72|66|73|76|75|78|76|95|80|78|72|66|70|62|67|78|75|72|76|76|74|84|89|73|74|79|76|73|78|65|59|62|70|70|67|68|73|93|63|66|58|59|60|65|72|68|72|73|64|60|59|61|63|68|58|68|63|62|63|62|62|62|64|73|64|65|71|62|68|62|68|68|69|69|63|65|56|64|74|68|66|64|64|58|70|61|72|68|67|74|64|70|65|56|68|65|67|75|76</v>
      </c>
    </row>
    <row r="56" spans="3:7" ht="12.7">
      <c r="C56" s="5">
        <v>4</v>
      </c>
      <c r="D56" s="8" t="s">
        <v>34</v>
      </c>
      <c r="E56" s="8" t="str">
        <f t="shared" si="4"/>
        <v>starwars32frequencyblock4</v>
      </c>
      <c r="F56" s="8" t="str">
        <f t="shared" si="5"/>
        <v>starwars32frequencyblock4</v>
      </c>
      <c r="G56" s="8" t="str">
        <f t="shared" si="6"/>
        <v>0|9|48|65|66|74|82|71|66|73|69|71|71|68|72|65|68|74|73|72|66|84|79|68|69|86|65|74|60|67|67|66|78|73|82|73|64|71|62|73|72|71|76|69|76|82|72|67|62|68|73|77|90|66|74|79|74|70|71|76|81|86|75|80|79|76|78|80|80|76|76|65|68|72|62|66|66|73|79|85|68|77|81|73|69|69|66|61|67|68|68|80|78|73|76|79|76|83|76|71|67|68|74|63|67|66|62|62|76|77|72|73|72|63|73|78|78|90|77|76|76|67|71|69|80|68|73|64|63|76|74|71|74|72|80|71|66|73|83|68|68|64|68|71|72|81|76|82|76|73|76|92|81|63|64|66|71|68|77|82|73|78|77|73|80|84|75|66|73|76|74|87|90|87|92|85|74|73|76|85|100|85|90|73|75|71|72|66|66|78|73|70|76|76|79|85|82|78|79|81|93|89|92|94|78|71|76|66|70|75|100|83|80|100|76|74|76|74|72|71|77|80|74|74|74|73|74|77|79|84|86|76|80|79|77|67|67|68|83|87|81|73|74|80|73|86|84|71|67|65|80|70|64|71|76|64|78|78|71|76|79|71|73|84|75|77|77|85|71|80|69|73|69|70|70|71|81|73|72|75|82|78|75|76|70|87|82|71|72|70|69|63|63|64|69|73|65|70|79|65|66|67|81|66|71|69|69|73|74|65|68|70|66|66|89|94|82|70|62|68|65|62|56|60|65|69|76|59|79|85|78|72|62|62|72|60|63|64|67|71|66|62|76|85|71|72|90|83|82|82|87|76|71|64|62|66|74|71|75|78</v>
      </c>
    </row>
    <row r="57" spans="3:7" ht="12.7">
      <c r="C57" s="5">
        <v>5</v>
      </c>
      <c r="D57" s="8" t="s">
        <v>34</v>
      </c>
      <c r="E57" s="8" t="str">
        <f t="shared" si="4"/>
        <v>starwars32frequencyblock5</v>
      </c>
      <c r="F57" s="8" t="str">
        <f t="shared" si="5"/>
        <v>starwars32frequencyblock5</v>
      </c>
      <c r="G57" s="8" t="str">
        <f t="shared" si="6"/>
        <v>0|6|51|65|79|77|73|79|74|84|82|72|79|64|77|78|79|84|78|74|72|82|74|70|70|89|70|76|64|73|78|78|73|76|78|79|78|72|70|71|73|73|66|72|71|84|72|61|68|69|69|71|79|82|84|76|71|86|67|70|84|90|82|70|81|76|77|89|81|73|82|97|71|78|76|81|69|77|71|79|77|70|80|72|82|90|84|82|73|74|69|76|86|71|76|78|80|66|70|65|65|68|69|69|64|64|63|72|73|80|82|78|76|69|78|74|82|88|86|71|73|65|73|69|76|84|84|82|80|84|82|74|74|76|80|80|68|77|80|84|79|79|80|73|80|81|71|82|76|73|77|72|68|69|81|63|73|69|68|77|80|80|74|74|78|65|63|68|65|77|73|73|72|76|78|74|78|76|76|73|81|76|81|84|68|72|71|63|63|82|73|76|69|76|81|84|71|67|71|65|78|78|83|84|78|83|90|87|100|95|79|81|77|82|72|73|81|70|71|66|74|74|76|81|73|74|82|72|76|73|73|73|76|73|74|76|68|73|69|80|70|76|70|67|74|83|78|76|78|72|82|84|83|77|77|73|76|78|68|69|71|68|65|74|86|79|77|81|83|90|78|76|67|68|67|70|65|72|69|86|87|76|86|82|85|86|83|79|72|74|70|71|68|70|76|74|68|73|72|81|87|89|86|67|73|78|76|78|79|64|71|70|63|66|73|76|70|71|59|66|73|61|60|65|68|67|67|66|73|74|68|71|81|71|67|60|63|63|74|76|71|78|69|70|65|70|81|77|69|76|69|65|63|61|65|65|68|70|77|81</v>
      </c>
    </row>
    <row r="58" spans="3:7" ht="12.7">
      <c r="C58" s="5">
        <v>6</v>
      </c>
      <c r="D58" s="8" t="s">
        <v>34</v>
      </c>
      <c r="E58" s="8" t="str">
        <f t="shared" si="4"/>
        <v>starwars32frequencyblock6</v>
      </c>
      <c r="F58" s="8" t="str">
        <f t="shared" si="5"/>
        <v>starwars32frequencyblock6</v>
      </c>
      <c r="G58" s="8" t="str">
        <f t="shared" si="6"/>
        <v>0|5|41|61|74|81|77|76|65|67|79|75|71|62|71|76|71|70|76|64|69|67|68|76|64|73|59|64|56|56|56|66|63|69|73|68|67|61|58|58|61|57|59|54|63|67|63|57|57|62|59|67|74|63|71|71|64|63|69|63|71|64|69|60|70|69|66|66|77|64|69|82|69|74|69|64|55|61|74|64|61|65|69|65|73|82|69|68|64|64|61|69|69|59|64|61|61|58|64|67|59|59|60|56|55|57|53|60|68|56|65|72|62|61|64|70|67|79|66|62|67|63|62|62|71|66|72|78|64|69|59|69|62|61|59|64|63|66|69|70|72|73|67|62|69|71|73|64|63|57|61|61|60|60|66|57|61|65|67|64|66|61|64|61|64|62|61|61|58|63|63|72|78|78|61|72|64|67|65|65|70|59|66|59|58|69|57|59|61|65|55|66|53|61|69|63|52|62|59|71|81|71|79|65|58|62|62|61|64|65|61|61|59|66|64|55|59|66|51|67|64|63|64|65|59|66|56|63|62|70|66|63|64|61|61|65|66|60|71|66|61|63|60|65|73|72|71|62|64|63|62|66|62|62|59|65|67|61|61|62|59|66|56|62|57|61|62|69|75|65|60|58|57|62|58|61|61|62|57|65|65|61|64|61|58|64|69|63|65|66|58|60|61|56|61|56|56|60|66|75|100|94|82|60|67|71|65|64|59|57|56|59|56|58|76|72|64|61|49|54|61|53|54|51|64|61|60|50|65|60|56|58|67|61|60|52|55|51|56|62|60|54|61|68|62|63|65|66|64|61|65|61|59|56|56|60|59|58|58|68</v>
      </c>
    </row>
    <row r="59" spans="3:7" ht="12.7">
      <c r="C59" s="5">
        <v>7</v>
      </c>
      <c r="D59" s="8" t="s">
        <v>34</v>
      </c>
      <c r="E59" s="8" t="str">
        <f t="shared" si="4"/>
        <v>starwars32frequencyblock7</v>
      </c>
      <c r="F59" s="8" t="str">
        <f t="shared" si="5"/>
        <v>starwars32frequencyblock7</v>
      </c>
      <c r="G59" s="8" t="str">
        <f t="shared" si="6"/>
        <v>0|5|40|74|85|96|78|83|79|79|86|78|79|64|79|77|74|71|88|76|77|73|77|83|73|83|69|74|67|76|72|73|74|78|83|72|79|69|72|72|77|73|71|76|77|82|76|64|58|78|76|76|79|81|78|83|69|79|68|73|79|78|81|82|79|74|74|86|81|72|85|88|82|86|77|78|71|81|85|72|73|77|81|82|81|86|79|81|78|72|78|81|78|63|72|78|67|78|72|73|69|65|76|69|76|71|69|69|76|77|81|69|72|71|76|73|81|78|79|81|78|68|73|78|79|82|76|82|81|72|71|76|73|71|72|72|72|76|78|79|78|73|74|76|82|72|78|85|76|78|81|83|82|73|87|71|71|71|69|78|72|77|72|72|73|64|71|71|69|72|76|77|73|79|73|76|82|76|78|83|85|73|78|74|81|71|67|69|63|78|72|73|68|73|76|77|71|65|74|67|72|77|82|78|76|82|83|86|85|78|78|82|72|76|77|73|77|74|65|69|72|77|76|76|74|72|71|78|72|76|69|76|76|81|72|76|68|78|78|82|73|71|68|76|73|82|77|76|77|76|78|76|76|81|82|74|76|72|72|78|72|82|69|72|76|67|71|83|83|83|77|78|71|73|65|62|71|69|69|78|81|78|83|78|78|76|78|78|79|63|68|68|65|76|73|72|63|71|76|91|100|100|92|76|74|71|65|72|72|76|69|68|63|64|78|78|79|69|65|69|72|64|64|67|76|73|67|69|83|72|76|69|71|64|68|68|73|65|63|77|71|77|74|69|71|73|77|72|71|69|76|73|69|69|68|69|72|73|69|77</v>
      </c>
    </row>
    <row r="60" spans="3:7" ht="12.7">
      <c r="C60" s="5">
        <v>8</v>
      </c>
      <c r="D60" s="8" t="s">
        <v>34</v>
      </c>
      <c r="E60" s="8" t="str">
        <f t="shared" si="4"/>
        <v>starwars32frequencyblock8</v>
      </c>
      <c r="F60" s="8" t="str">
        <f t="shared" si="5"/>
        <v>starwars32frequencyblock8</v>
      </c>
      <c r="G60" s="8" t="str">
        <f t="shared" si="6"/>
        <v>0|8|45|75|77|88|74|78|71|75|73|74|74|69|78|71|74|81|79|71|71|78|74|68|70|79|66|79|65|65|64|71|74|78|77|75|69|71|68|68|70|66|70|64|66|77|77|68|62|74|70|69|73|71|74|69|68|74|69|74|77|75|84|74|70|69|69|83|84|81|86|83|75|81|78|77|69|79|82|73|75|75|82|78|83|87|78|74|73|74|78|73|73|73|73|79|71|69|71|68|64|65|69|73|69|70|74|70|70|70|79|77|73|75|68|70|77|79|73|74|71|66|73|69|70|68|79|74|70|77|71|66|70|71|81|77|74|73|75|73|77|73|70|71|81|75|65|77|69|78|73|77|77|71|81|64|70|79|74|66|69|71|64|66|71|64|66|71|73|66|69|82|77|73|74|73|71|70|65|75|70|71|78|71|64|64|65|64|69|66|70|66|68|73|70|69|68|71|65|73|81|71|81|79|79|66|73|71|75|68|79|70|70|73|69|73|70|71|66|68|70|66|77|74|65|66|77|70|71|77|70|70|69|75|74|74|66|66|74|77|66|66|69|73|77|66|77|66|78|73|71|73|68|73|77|71|73|71|74|65|70|66|66|71|77|66|74|75|70|71|74|73|78|70|68|70|71|66|66|68|77|79|68|77|70|83|69|70|70|71|64|69|73|60|74|74|64|71|75|86|95|100|87|75|73|74|66|70|71|74|65|66|73|65|71|73|66|74|62|66|69|57|60|64|73|69|66|66|68|66|70|66|62|73|74|61|73|64|64|73|69|79|79|71|70|71|71|77|71|74|71|75|68|68|68|70|71|82|70|73</v>
      </c>
    </row>
    <row r="61" spans="3:7" ht="12.7">
      <c r="C61" s="5">
        <v>9</v>
      </c>
      <c r="D61" s="8" t="s">
        <v>34</v>
      </c>
      <c r="E61" s="8" t="str">
        <f t="shared" si="4"/>
        <v>starwars32frequencyblock9</v>
      </c>
      <c r="F61" s="8" t="str">
        <f t="shared" si="5"/>
        <v>starwars32frequencyblock9</v>
      </c>
      <c r="G61" s="8" t="str">
        <f t="shared" si="6"/>
        <v>0|9|47|93|88|94|93|85|79|82|76|81|82|76|81|74|84|79|82|81|82|87|84|82|82|87|75|82|76|69|79|79|76|82|81|75|71|85|75|71|74|75|74|69|78|81|76|75|69|72|84|72|78|81|93|82|72|75|81|78|79|94|81|74|84|75|82|85|81|76|79|94|82|84|97|81|76|87|85|81|75|79|87|82|90|94|75|75|81|74|78|79|87|75|75|81|75|69|79|82|72|68|76|68|75|79|79|78|81|76|82|75|81|81|81|75|84|82|87|78|79|72|79|76|78|79|74|78|87|87|84|81|78|84|81|79|74|76|75|87|74|85|82|74|81|79|82|79|79|81|85|75|78|78|79|68|72|79|75|79|74|72|78|78|72|72|74|69|76|76|74|78|78|82|75|85|74|79|75|78|79|78|84|72|78|72|75|69|69|81|75|79|72|76|81|75|68|76|84|79|85|90|76|79|82|72|85|88|74|81|84|87|82|82|82|75|82|76|74|72|75|81|69|78|72|75|75|76|81|75|75|78|78|72|75|81|71|75|76|79|79|79|71|78|82|76|84|75|84|81|82|82|81|82|79|81|79|78|72|79|74|79|75|75|85|79|87|85|78|84|81|82|72|75|74|68|75|78|72|79|87|79|81|79|76|75|79|81|75|74|72|71|72|76|75|79|75|79|72|94|100|91|93|75|79|85|78|76|74|71|75|72|74|71|79|81|75|74|71|75|69|68|62|69|76|78|75|79|78|79|76|78|72|72|72|71|68|76|79|75|75|69|75|74|72|78|78|82|85|82|75|81|72|75|72|79|79|79|81|79</v>
      </c>
    </row>
    <row r="62" spans="3:7" ht="12.7">
      <c r="C62" s="5">
        <v>10</v>
      </c>
      <c r="D62" s="8" t="s">
        <v>34</v>
      </c>
      <c r="E62" s="8" t="str">
        <f t="shared" si="4"/>
        <v>starwars32frequencyblock10</v>
      </c>
      <c r="F62" s="8" t="str">
        <f t="shared" si="5"/>
        <v>starwars32frequencyblock10</v>
      </c>
      <c r="G62" s="8" t="str">
        <f t="shared" si="6"/>
        <v>0|8|55|79|86|91|92|85|83|85|79|86|89|71|82|86|77|77|91|82|79|82|89|80|82|86|77|80|70|76|76|79|83|89|79|85|80|74|73|70|77|76|74|77|77|86|70|71|82|74|73|80|74|77|79|76|76|79|80|79|80|92|77|70|79|80|68|86|89|80|91|89|86|83|76|88|80|83|82|83|82|83|83|86|92|89|82|88|85|86|80|88|80|80|89|79|77|82|71|77|74|73|77|76|68|70|76|73|79|80|83|88|76|82|82|82|80|82|85|77|80|74|79|82|80|77|80|86|82|89|80|77|77|80|77|74|80|77|83|74|82|83|80|80|80|77|83|80|73|79|80|80|82|86|82|73|74|76|73|86|83|79|76|80|76|74|76|71|83|77|74|85|79|77|82|80|74|77|73|77|85|82|80|79|80|76|73|77|74|80|80|77|80|77|77|73|70|83|83|85|86|83|85|82|80|83|89|74|74|83|88|76|80|80|82|76|77|71|80|74|77|79|74|77|71|79|77|73|74|89|82|77|74|82|74|80|83|71|88|82|71|77|77|68|85|82|86|86|74|82|82|71|80|82|89|74|74|79|79|79|80|74|74|80|80|80|80|82|85|82|85|76|74|74|74|71|73|80|70|82|85|73|77|79|73|82|80|74|89|77|70|74|70|76|77|77|71|77|77|89|100|97|92|82|80|74|80|73|76|70|80|74|74|74|76|74|71|74|73|61|73|65|71|68|74|68|70|77|80|74|77|77|74|77|77|73|73|62|70|77|77|70|80|77|79|74|79|86|76|74|82|77|83|70|70|73|73|82|74|86</v>
      </c>
    </row>
    <row r="63" spans="3:7" ht="12.7">
      <c r="C63" s="5">
        <v>11</v>
      </c>
      <c r="D63" s="8" t="s">
        <v>34</v>
      </c>
      <c r="E63" s="8" t="str">
        <f t="shared" si="4"/>
        <v>starwars32frequencyblock11</v>
      </c>
      <c r="F63" s="8" t="str">
        <f t="shared" si="5"/>
        <v>starwars32frequencyblock11</v>
      </c>
      <c r="G63" s="8" t="str">
        <f t="shared" si="6"/>
        <v>0|6|47|79|87|89|90|95|82|82|98|82|82|81|92|98|92|90|98|97|94|84|94|85|84|95|84|82|69|79|79|77|81|90|81|79|82|74|79|76|82|74|81|69|74|92|87|79|74|74|77|85|79|76|85|84|81|79|82|85|87|89|90|85|84|85|77|90|82|90|82|92|82|85|82|89|81|89|82|81|82|85|92|77|97|87|90|89|90|76|84|79|90|81|82|79|84|79|84|79|84|77|76|74|84|79|81|74|84|85|89|74|89|79|77|84|82|95|79|82|84|76|77|79|87|84|82|81|81|84|87|87|82|85|87|71|85|79|79|87|82|89|81|82|79|87|85|89|89|84|85|87|98|90|81|79|79|81|85|82|74|79|82|74|79|77|79|74|76|79|79|87|82|87|76|76|77|81|84|81|82|79|85|81|73|81|71|79|77|77|82|74|89|82|81|79|85|76|79|77|90|87|82|87|89|77|90|82|77|79|90|90|79|87|79|76|82|85|77|84|74|90|82|82|76|81|82|81|81|87|84|82|79|79|82|85|77|85|82|82|85|77|81|79|76|85|85|82|74|89|84|85|85|76|89|87|79|79|77|82|79|90|81|79|89|82|82|97|84|82|90|82|79|77|79|79|74|82|79|82|79|89|79|81|85|81|82|87|77|84|81|85|77|81|77|82|79|85|81|97|100|95|97|85|84|79|79|85|81|79|79|76|82|79|81|85|74|82|71|81|81|73|74|73|87|81|68|74|79|79|82|74|74|81|76|76|74|71|74|82|84|82|89|79|82|79|82|81|85|85|87|82|79|82|74|69|87|76|82|76</v>
      </c>
    </row>
    <row r="64" spans="3:7" ht="12.7">
      <c r="C64" s="5">
        <v>12</v>
      </c>
      <c r="D64" s="8" t="s">
        <v>34</v>
      </c>
      <c r="E64" s="8" t="str">
        <f t="shared" si="4"/>
        <v>starwars32frequencyblock12</v>
      </c>
      <c r="F64" s="8" t="str">
        <f t="shared" si="5"/>
        <v>starwars32frequencyblock12</v>
      </c>
      <c r="G64" s="8" t="str">
        <f t="shared" si="6"/>
        <v>0|4|47|77|74|77|81|73|74|74|73|73|73|69|76|76|71|81|81|73|77|74|71|70|73|73|64|67|61|70|66|63|67|74|70|76|66|67|69|70|66|67|61|69|70|84|70|69|67|66|70|70|73|73|74|79|67|67|71|66|80|80|74|66|73|79|71|69|71|70|73|81|83|76|80|77|80|69|74|73|67|79|76|81|83|76|73|77|69|73|79|80|73|74|74|73|69|76|71|70|64|69|67|64|70|73|69|70|73|74|73|79|73|73|73|73|67|73|76|76|64|71|64|70|71|73|77|74|79|73|70|66|69|67|76|66|76|67|79|71|76|69|63|73|71|76|77|67|74|73|77|70|74|76|70|64|67|73|67|73|70|70|69|66|70|77|70|69|73|66|70|74|70|74|73|67|73|73|64|73|71|70|67|66|71|63|69|67|63|71|64|67|73|66|73|67|69|74|67|70|83|76|70|71|79|66|81|76|71|76|66|70|63|77|73|64|61|69|67|66|70|100|79|73|67|70|70|76|70|66|70|70|73|73|70|76|67|76|77|69|69|70|70|70|73|66|73|66|66|70|76|73|71|73|74|67|76|83|71|74|71|67|70|70|77|77|71|71|73|74|76|70|66|69|70|66|71|71|66|70|73|73|76|76|79|73|74|74|70|76|71|64|73|73|69|73|63|64|73|87|83|77|87|67|70|70|69|71|79|69|70|67|63|63|77|77|61|67|66|66|64|67|64|61|70|71|70|66|61|73|63|67|66|69|73|64|69|69|70|69|70|74|69|66|73|70|73|77|70|70|70|74|71|70|61|69|74|71|71|70</v>
      </c>
    </row>
    <row r="65" spans="3:7" ht="12.7">
      <c r="C65" s="5">
        <v>13</v>
      </c>
      <c r="D65" s="8" t="s">
        <v>34</v>
      </c>
      <c r="E65" s="8" t="str">
        <f t="shared" si="4"/>
        <v>starwars32frequencyblock13</v>
      </c>
      <c r="F65" s="8" t="str">
        <f t="shared" si="5"/>
        <v>starwars32frequencyblock13</v>
      </c>
      <c r="G65" s="8" t="str">
        <f t="shared" si="6"/>
        <v>0|5|56|85|86|86|95|86|80|83|98|85|85|90|86|95|88|93|92|88|86|88|90|92|78|92|86|85|75|80|83|80|85|85|78|85|86|83|78|76|78|80|86|85|86|95|92|81|80|83|90|83|90|80|93|83|88|90|88|83|83|90|92|80|83|85|85|97|83|92|88|100|88|81|88|85|86|81|92|97|83|92|85|86|90|90|83|85|88|83|92|83|90|83|85|92|81|88|81|86|83|85|83|75|73|78|83|83|92|86|85|86|80|83|81|83|83|88|86|88|88|83|86|88|90|81|83|90|95|86|85|80|90|83|83|86|83|81|81|97|81|81|86|81|86|86|83|86|78|75|88|78|92|92|85|86|83|75|80|83|83|85|78|80|86|78|86|81|86|80|81|83|83|85|81|85|83|85|83|83|85|85|83|78|81|86|83|75|81|73|83|75|81|75|80|83|81|76|86|80|90|81|83|80|86|86|90|88|83|85|83|86|83|90|86|81|81|69|75|83|78|90|90|80|73|80|78|80|83|83|83|83|80|78|86|88|83|80|80|88|76|71|80|83|90|92|86|81|75|93|81|86|90|86|83|76|83|90|81|81|83|85|78|75|83|83|78|95|86|90|80|83|76|76|83|80|78|80|75|86|90|92|86|80|85|90|83|78|83|86|86|78|83|92|78|83|78|86|83|100|97|90|86|86|86|78|83|97|78|83|83|80|90|75|80|86|81|76|86|85|78|80|76|76|86|83|80|83|85|78|86|80|76|81|83|76|73|83|78|83|83|78|83|76|78|75|81|86|76|75|78|81|83|80|73|78|83|86|80|83</v>
      </c>
    </row>
    <row r="66" spans="3:7" ht="12.7">
      <c r="C66" s="5">
        <v>14</v>
      </c>
      <c r="D66" s="8" t="s">
        <v>34</v>
      </c>
      <c r="E66" s="8" t="str">
        <f t="shared" si="4"/>
        <v>starwars32frequencyblock14</v>
      </c>
      <c r="F66" s="8" t="str">
        <f t="shared" si="5"/>
        <v>starwars32frequencyblock14</v>
      </c>
      <c r="G66" s="8" t="str">
        <f t="shared" si="6"/>
        <v>0|7|43|80|87|95|79|79|80|90|89|84|84|75|87|82|80|82|84|79|84|92|84|87|84|80|84|80|79|84|72|77|80|97|87|79|80|84|79|70|77|72|85|77|80|90|84|75|77|75|80|79|87|90|87|77|79|84|79|80|89|90|80|85|92|80|79|89|100|79|93|90|89|87|84|85|82|80|82|85|97|97|90|89|90|90|84|80|90|80|80|89|90|77|92|82|80|80|80|79|74|79|77|77|72|72|74|80|89|80|77|84|84|84|84|82|80|80|93|75|84|82|79|79|79|79|84|82|82|85|84|85|82|77|80|85|77|80|89|75|75|80|82|74|84|80|82|79|75|80|80|72|85|84|93|77|77|75|84|75|87|70|80|80|82|80|74|79|70|75|75|80|84|79|75|80|79|75|80|74|75|85|77|67|70|80|74|75|70|80|79|75|77|70|84|69|70|79|79|89|80|75|77|80|95|80|87|80|84|77|80|77|74|75|80|80|80|82|74|75|82|92|93|74|85|74|77|84|84|77|82|84|79|84|77|87|89|79|80|75|84|77|75|72|75|79|82|80|82|74|80|84|84|82|85|84|80|87|84|80|79|80|80|72|84|82|85|84|80|87|67|84|75|75|80|67|74|85|80|82|74|80|80|85|79|84|77|74|74|82|67|80|80|79|77|75|75|80|77|97|95|97|90|84|85|77|77|80|77|74|77|80|72|74|84|87|89|74|72|75|75|72|74|74|79|77|75|75|84|84|82|77|80|80|82|77|72|70|79|77|74|80|74|80|80|77|84|77|82|74|74|74|75|70|77|84|89|80|80|74</v>
      </c>
    </row>
    <row r="67" spans="3:7" ht="12.7">
      <c r="C67" s="5">
        <v>15</v>
      </c>
      <c r="D67" s="8" t="s">
        <v>34</v>
      </c>
      <c r="E67" s="8" t="str">
        <f t="shared" si="4"/>
        <v>starwars32frequencyblock15</v>
      </c>
      <c r="F67" s="8" t="str">
        <f t="shared" si="5"/>
        <v>starwars32frequencyblock15</v>
      </c>
      <c r="G67" s="8" t="str">
        <f t="shared" si="6"/>
        <v>0|5|43|78|89|84|73|89|76|78|87|79|86|79|81|79|79|95|75|79|83|84|81|76|81|83|78|78|63|84|78|76|73|78|79|71|78|73|71|78|75|75|71|71|83|81|75|73|78|70|70|84|81|75|86|81|75|79|75|81|84|83|81|78|73|75|79|84|78|76|83|89|78|78|87|83|75|89|86|78|78|83|79|86|84|89|78|83|83|89|75|79|81|83|78|81|73|73|73|83|73|76|73|78|76|68|70|78|89|81|75|76|76|75|81|81|81|84|81|78|78|67|75|81|78|70|78|75|79|78|78|78|71|83|78|76|75|70|83|86|78|75|83|83|78|73|78|76|78|81|75|81|76|76|83|75|75|73|78|79|86|68|71|68|78|78|70|71|71|71|73|79|79|86|75|81|73|75|78|78|73|75|76|73|78|81|73|76|73|73|76|73|73|65|81|79|79|76|71|81|78|73|76|78|87|79|86|78|75|73|75|73|78|78|75|73|67|70|75|78|71|94|83|78|70|75|67|83|81|83|76|76|76|75|73|76|75|73|78|83|79|81|70|81|73|76|84|83|73|76|90|81|75|81|76|75|75|78|76|76|71|78|81|68|81|73|83|76|81|84|86|76|70|78|68|75|76|78|78|75|76|81|79|84|81|76|81|81|79|71|73|71|75|78|75|78|81|71|76|86|100|92|84|78|73|73|75|79|71|78|73|75|73|73|79|75|71|75|70|73|75|67|68|75|79|76|73|73|73|70|75|75|73|81|75|68|70|78|67|73|81|73|76|73|75|75|73|81|71|73|76|71|71|71|68|67|83|75|76|75</v>
      </c>
    </row>
    <row r="68" spans="3:7" ht="12.7">
      <c r="C68" s="5">
        <v>16</v>
      </c>
      <c r="D68" s="8" t="s">
        <v>34</v>
      </c>
      <c r="E68" s="8" t="str">
        <f t="shared" si="4"/>
        <v>starwars32frequencyblock16</v>
      </c>
      <c r="F68" s="8" t="str">
        <f t="shared" si="5"/>
        <v>starwars32frequencyblock16</v>
      </c>
      <c r="G68" s="8" t="str">
        <f t="shared" si="6"/>
        <v>0|5|48|90|93|91|93|88|84|83|88|86|91|78|95|97|88|98|97|88|84|86|93|79|88|88|76|84|78|76|79|83|86|91|83|84|84|88|74|84|76|84|74|76|83|91|88|78|79|79|81|79|88|83|95|84|79|83|83|91|93|84|79|84|81|84|83|88|91|84|95|88|81|90|90|88|81|84|97|88|86|93|84|86|90|95|88|98|90|78|86|95|88|81|84|84|84|84|76|84|78|76|81|83|78|81|79|86|93|90|88|90|86|78|86|84|84|84|84|78|83|86|72|76|84|88|83|88|76|83|84|86|81|81|84|76|79|88|86|79|79|84|86|86|81|76|84|74|88|90|84|76|91|84|90|81|84|88|83|84|76|81|86|78|81|78|74|78|79|79|86|83|86|79|78|79|81|86|78|83|86|95|84|72|79|78|76|91|88|74|83|79|78|84|79|81|79|74|81|83|84|84|84|90|93|84|90|88|79|91|81|79|88|83|84|88|81|88|79|84|72|98|83|84|79|84|84|84|83|78|90|91|81|88|81|84|76|79|76|78|78|72|81|84|88|84|84|74|79|90|90|86|84|76|84|83|84|90|86|72|81|83|78|83|84|84|88|84|88|84|79|81|83|72|78|79|84|79|81|81|93|79|84|84|90|84|90|83|86|81|79|86|79|84|79|86|83|83|84|95|86|100|98|86|76|81|86|84|91|76|78|78|83|78|84|90|90|78|79|83|74|81|81|74|84|86|79|93|95|76|79|86|84|79|88|79|84|79|76|84|79|84|76|79|84|81|81|84|84|78|84|91|79|76|81|79|90|83|86|84</v>
      </c>
    </row>
    <row r="69" spans="3:7" ht="12.7">
      <c r="C69" s="5">
        <v>17</v>
      </c>
      <c r="D69" s="8" t="s">
        <v>34</v>
      </c>
      <c r="E69" s="8" t="str">
        <f t="shared" si="4"/>
        <v>starwars32frequencyblock17</v>
      </c>
      <c r="F69" s="8" t="str">
        <f t="shared" si="5"/>
        <v>starwars32frequencyblock17</v>
      </c>
      <c r="G69" s="8" t="str">
        <f t="shared" si="6"/>
        <v>0|5|47|93|85|88|85|83|77|85|93|85|85|85|82|82|82|75|90|88|80|88|83|88|82|87|73|82|78|78|73|82|85|83|82|80|88|82|82|78|82|72|78|73|77|93|85|70|73|75|78|83|82|78|85|78|82|87|83|78|85|80|85|82|85|87|85|90|88|88|87|87|83|82|82|88|85|88|90|80|85|100|95|85|83|98|82|82|82|80|82|85|82|80|78|78|72|83|80|72|77|80|78|77|80|77|85|85|90|85|82|87|85|78|83|78|80|85|88|82|78|77|78|75|77|80|80|87|78|82|90|78|73|78|75|82|82|77|88|82|80|83|87|82|78|85|75|82|77|85|75|75|92|85|88|72|82|87|75|82|73|78|75|80|78|82|82|68|78|77|77|82|87|82|78|80|85|82|82|82|88|83|78|72|75|73|68|85|77|75|75|82|75|82|77|78|73|80|78|82|87|80|93|82|87|77|82|82|82|83|78|80|83|77|82|82|82|78|75|78|68|87|87|85|73|78|73|73|77|82|75|85|73|83|72|78|80|80|82|82|73|77|73|75|78|82|80|87|78|75|90|83|83|77|75|75|82|82|77|85|75|80|77|73|77|77|78|82|85|85|73|78|75|77|75|77|80|73|77|73|85|77|82|82|93|80|83|75|85|85|77|80|77|78|72|83|85|75|83|90|92|95|90|78|77|73|82|77|82|72|82|82|78|73|75|85|77|83|77|78|77|78|73|72|77|78|77|73|78|75|77|73|88|82|85|78|77|75|77|83|80|78|75|82|75|75|93|85|82|82|82|82|78|77|65|77|87|78|85|78</v>
      </c>
    </row>
    <row r="70" spans="3:7" ht="12.7">
      <c r="C70" s="5">
        <v>18</v>
      </c>
      <c r="D70" s="8" t="s">
        <v>34</v>
      </c>
      <c r="E70" s="8" t="str">
        <f t="shared" si="4"/>
        <v>starwars32frequencyblock18</v>
      </c>
      <c r="F70" s="8" t="str">
        <f t="shared" si="5"/>
        <v>starwars32frequencyblock18</v>
      </c>
      <c r="G70" s="8" t="str">
        <f t="shared" si="6"/>
        <v>0|3|46|95|88|86|86|86|85|85|98|86|92|78|83|88|83|88|93|80|90|83|86|81|78|83|81|83|76|81|80|81|86|86|86|80|73|78|73|80|85|78|75|83|83|76|85|83|85|75|78|81|80|86|78|83|76|81|75|85|88|86|86|81|85|85|75|86|93|86|86|92|78|85|85|93|85|92|90|90|86|86|85|86|88|76|90|92|85|83|80|92|83|80|86|92|75|76|81|81|80|83|83|78|76|75|81|80|100|78|76|80|68|80|83|86|90|86|85|86|81|73|78|81|81|80|76|83|78|86|85|78|83|83|85|85|80|81|73|86|85|75|78|78|85|78|83|80|86|85|83|83|85|76|86|73|86|78|86|86|80|76|81|83|80|78|75|73|78|69|75|78|85|76|78|83|78|80|80|83|83|80|78|73|73|78|76|78|81|80|73|78|90|80|76|78|86|76|78|81|85|80|85|80|86|86|86|76|86|90|88|83|81|81|78|88|85|78|78|83|78|86|95|85|78|78|73|86|81|80|78|78|80|81|85|78|78|71|85|73|83|83|73|83|90|78|83|81|83|85|90|85|83|85|80|83|71|78|83|71|81|86|88|76|86|78|83|78|83|86|86|78|85|80|69|78|88|76|78|81|83|85|75|90|93|86|83|75|83|80|78|71|78|73|81|73|69|83|78|100|97|92|90|85|78|83|78|83|80|83|88|76|81|86|80|83|81|75|73|80|75|68|76|76|83|80|78|81|83|81|83|78|81|75|83|81|71|81|78|85|76|81|78|81|78|76|83|86|78|83|80|86|78|73|80|78|92|88|81|78</v>
      </c>
    </row>
    <row r="71" spans="3:7" ht="12.7">
      <c r="C71" s="5">
        <v>19</v>
      </c>
      <c r="D71" s="8" t="s">
        <v>34</v>
      </c>
      <c r="E71" s="8" t="str">
        <f t="shared" si="4"/>
        <v>starwars32frequencyblock19</v>
      </c>
      <c r="F71" s="8" t="str">
        <f t="shared" si="5"/>
        <v>starwars32frequencyblock19</v>
      </c>
      <c r="G71" s="8" t="str">
        <f t="shared" si="6"/>
        <v>0|5|40|75|91|85|72|80|78|78|78|75|77|72|78|83|78|77|86|75|78|71|75|72|83|75|78|78|75|69|66|75|83|83|85|66|71|74|75|74|71|66|78|66|78|72|78|71|72|71|78|72|77|72|69|75|72|82|72|74|82|75|78|80|80|83|77|78|85|75|78|88|82|75|78|80|72|83|82|78|91|100|83|78|92|92|80|82|74|78|82|83|86|74|83|75|66|74|75|69|69|75|72|75|69|74|66|78|85|78|74|74|74|75|75|68|75|80|74|71|78|69|71|71|72|72|75|86|74|78|78|77|71|75|77|75|75|71|75|74|78|78|71|77|69|77|72|77|68|78|72|75|75|75|83|72|77|78|75|71|72|75|71|71|72|71|71|74|71|71|69|74|77|78|78|78|71|80|77|71|72|75|69|71|68|74|72|66|75|69|72|74|66|65|71|75|68|68|83|82|82|75|75|83|92|63|77|78|82|78|80|75|69|72|71|77|77|72|71|74|75|83|72|71|75|66|69|68|71|82|75|75|80|75|77|75|77|72|75|78|75|68|75|72|71|75|77|72|71|72|83|78|72|71|77|75|68|69|78|74|80|71|75|72|74|71|72|72|75|78|78|75|75|69|77|68|74|72|71|71|75|78|69|74|71|77|72|78|71|75|63|71|68|72|78|72|68|75|77|83|77|77|83|72|74|74|72|71|82|66|75|69|69|71|86|72|78|69|75|71|68|69|68|74|69|75|72|71|77|68|68|74|75|80|75|68|66|63|78|72|69|66|75|75|71|68|78|74|85|69|69|74|75|68|77|77|88|74|69|74</v>
      </c>
    </row>
    <row r="72" spans="3:7" ht="12.7">
      <c r="C72" s="5">
        <v>20</v>
      </c>
      <c r="D72" s="8" t="s">
        <v>34</v>
      </c>
      <c r="E72" s="8" t="str">
        <f t="shared" si="4"/>
        <v>starwars32frequencyblock20</v>
      </c>
      <c r="F72" s="8" t="str">
        <f t="shared" si="5"/>
        <v>starwars32frequencyblock20</v>
      </c>
      <c r="G72" s="8" t="str">
        <f t="shared" si="6"/>
        <v>0|3|40|78|81|81|89|79|70|79|89|79|81|86|81|78|81|87|73|81|83|79|78|86|78|78|79|75|75|71|73|79|81|81|75|78|71|83|78|71|78|63|78|73|78|92|81|73|71|76|81|73|79|84|89|78|71|78|79|75|84|89|79|78|84|79|70|86|90|83|79|90|79|76|84|78|71|86|83|86|86|83|79|86|86|89|83|84|81|75|83|76|78|75|78|76|68|81|75|84|73|75|78|63|73|75|70|84|81|81|81|78|86|81|78|81|83|86|81|76|81|79|81|81|75|79|81|83|78|86|76|73|76|76|68|79|68|75|81|78|78|86|84|78|78|75|81|81|70|81|78|81|79|81|78|71|76|79|70|73|76|75|73|79|65|75|75|75|76|71|68|78|78|81|73|78|73|81|78|83|81|78|75|70|76|73|70|73|73|73|65|76|75|71|78|73|78|76|71|81|81|75|81|75|81|79|75|78|73|81|78|81|76|78|81|78|76|76|75|70|68|84|73|76|75|70|71|73|73|81|76|75|75|78|83|84|70|78|79|78|75|76|65|70|81|79|78|75|76|79|78|78|79|87|78|81|81|68|78|75|76|73|73|78|71|73|78|78|78|81|81|81|78|75|68|79|75|75|73|86|84|65|83|87|81|81|73|75|81|84|73|71|70|86|79|76|73|84|73|92|100|89|94|79|73|79|78|75|75|78|71|76|71|76|78|86|76|76|76|78|76|70|67|73|78|75|79|78|75|83|71|73|70|78|83|76|75|76|81|73|73|75|75|62|73|75|73|79|75|71|76|83|71|78|73|81|67|75|73|78</v>
      </c>
    </row>
    <row r="73" spans="3:7" ht="12.7">
      <c r="C73" s="5">
        <v>21</v>
      </c>
      <c r="D73" s="8" t="s">
        <v>34</v>
      </c>
      <c r="E73" s="8" t="str">
        <f t="shared" si="4"/>
        <v>starwars32frequencyblock21</v>
      </c>
      <c r="F73" s="8" t="str">
        <f t="shared" si="5"/>
        <v>starwars32frequencyblock21</v>
      </c>
      <c r="G73" s="8" t="str">
        <f t="shared" si="6"/>
        <v>0|3|39|80|81|80|71|77|77|67|78|64|71|74|74|78|78|83|74|72|70|70|70|71|74|80|71|68|68|65|71|65|67|71|71|68|68|71|70|65|74|67|71|70|78|77|75|72|71|71|62|71|74|72|71|68|68|67|74|72|74|74|72|70|65|67|71|83|78|74|77|81|72|77|68|67|65|80|75|72|78|81|77|81|72|77|75|80|75|71|72|71|68|71|67|71|65|74|71|68|67|68|72|67|68|71|64|72|78|71|71|74|74|74|71|77|78|75|70|72|78|64|67|71|77|75|74|78|80|71|71|68|77|70|68|67|71|68|81|81|80|67|72|72|68|74|71|74|71|72|80|70|77|75|81|71|67|74|70|70|65|68|71|67|75|65|65|68|71|71|68|71|77|70|71|68|68|67|74|70|68|71|71|67|71|70|74|68|67|68|68|64|62|71|71|72|70|71|68|77|71|72|70|77|83|64|83|77|71|77|71|74|70|74|64|68|74|67|64|75|68|100|80|62|71|72|65|74|64|71|72|71|72|65|74|67|77|71|77|71|74|61|70|71|70|77|71|67|70|68|72|77|74|77|74|65|74|68|74|70|65|70|65|68|77|68|75|78|75|77|80|65|70|74|65|72|67|68|67|74|75|72|67|74|72|67|71|68|71|75|77|74|71|68|68|67|67|62|65|86|90|80|91|71|70|67|70|71|64|67|67|67|65|64|80|71|64|70|64|71|68|71|67|62|72|71|72|67|72|74|67|68|64|70|74|58|67|68|68|74|61|67|72|71|74|71|71|68|72|70|72|74|64|74|59|74|71|72|68|77</v>
      </c>
    </row>
    <row r="74" spans="3:7" ht="12.7">
      <c r="C74" s="5">
        <v>22</v>
      </c>
      <c r="D74" s="8" t="s">
        <v>34</v>
      </c>
      <c r="E74" s="8" t="str">
        <f t="shared" si="4"/>
        <v>starwars32frequencyblock22</v>
      </c>
      <c r="F74" s="8" t="str">
        <f t="shared" si="5"/>
        <v>starwars32frequencyblock22</v>
      </c>
      <c r="G74" s="8" t="str">
        <f t="shared" si="6"/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75" spans="3:7" ht="12.7">
      <c r="C75" s="5">
        <v>23</v>
      </c>
      <c r="D75" s="8" t="s">
        <v>34</v>
      </c>
      <c r="E75" s="8" t="str">
        <f t="shared" si="4"/>
        <v>starwars32frequencyblock23</v>
      </c>
      <c r="F75" s="8" t="str">
        <f t="shared" si="5"/>
        <v>starwars32frequencyblock23</v>
      </c>
      <c r="G75" s="8" t="str">
        <f t="shared" si="6"/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76" spans="3:7" ht="12.7">
      <c r="C76" s="5">
        <v>24</v>
      </c>
      <c r="D76" s="8" t="s">
        <v>34</v>
      </c>
      <c r="E76" s="8" t="str">
        <f t="shared" si="4"/>
        <v>starwars32frequencyblock24</v>
      </c>
      <c r="F76" s="8" t="str">
        <f t="shared" si="5"/>
        <v>starwars32frequencyblock24</v>
      </c>
      <c r="G76" s="8" t="str">
        <f t="shared" si="6"/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77" spans="3:7" ht="12.7">
      <c r="C77" s="5">
        <v>25</v>
      </c>
      <c r="D77" s="8" t="s">
        <v>34</v>
      </c>
      <c r="E77" s="8" t="str">
        <f t="shared" si="4"/>
        <v>starwars32frequencyblock25</v>
      </c>
      <c r="F77" s="8" t="str">
        <f t="shared" si="5"/>
        <v>starwars32frequencyblock25</v>
      </c>
      <c r="G77" s="8" t="str">
        <f t="shared" si="6"/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78" spans="3:7" ht="12.7">
      <c r="C78" s="5">
        <v>26</v>
      </c>
      <c r="D78" s="8" t="s">
        <v>34</v>
      </c>
      <c r="E78" s="8" t="str">
        <f t="shared" si="4"/>
        <v>starwars32frequencyblock26</v>
      </c>
      <c r="F78" s="8" t="str">
        <f t="shared" si="5"/>
        <v>starwars32frequencyblock26</v>
      </c>
      <c r="G78" s="8" t="str">
        <f t="shared" si="6"/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79" spans="3:7" ht="12.7">
      <c r="C79" s="5">
        <v>27</v>
      </c>
      <c r="D79" s="8" t="s">
        <v>34</v>
      </c>
      <c r="E79" s="8" t="str">
        <f t="shared" si="4"/>
        <v>starwars32frequencyblock27</v>
      </c>
      <c r="F79" s="8" t="str">
        <f t="shared" si="5"/>
        <v>starwars32frequencyblock27</v>
      </c>
      <c r="G79" s="8" t="str">
        <f t="shared" si="6"/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80" spans="3:7" ht="12.7">
      <c r="C80" s="5">
        <v>28</v>
      </c>
      <c r="D80" s="8" t="s">
        <v>34</v>
      </c>
      <c r="E80" s="8" t="str">
        <f t="shared" si="4"/>
        <v>starwars32frequencyblock28</v>
      </c>
      <c r="F80" s="8" t="str">
        <f t="shared" si="5"/>
        <v>starwars32frequencyblock28</v>
      </c>
      <c r="G80" s="8" t="str">
        <f t="shared" si="6"/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81" spans="3:7" ht="12.7">
      <c r="C81" s="5">
        <v>29</v>
      </c>
      <c r="D81" s="8" t="s">
        <v>34</v>
      </c>
      <c r="E81" s="8" t="str">
        <f t="shared" si="4"/>
        <v>starwars32frequencyblock29</v>
      </c>
      <c r="F81" s="8" t="str">
        <f t="shared" si="5"/>
        <v>starwars32frequencyblock29</v>
      </c>
      <c r="G81" s="8" t="str">
        <f t="shared" si="6"/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82" spans="3:7" ht="12.7">
      <c r="C82" s="5">
        <v>30</v>
      </c>
      <c r="D82" s="8" t="s">
        <v>34</v>
      </c>
      <c r="E82" s="8" t="str">
        <f t="shared" si="4"/>
        <v>starwars32frequencyblock30</v>
      </c>
      <c r="F82" s="8" t="str">
        <f t="shared" si="5"/>
        <v>starwars32frequencyblock30</v>
      </c>
      <c r="G82" s="8" t="str">
        <f t="shared" si="6"/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83" spans="3:7" ht="12.7">
      <c r="C83" s="5">
        <v>31</v>
      </c>
      <c r="D83" s="8" t="s">
        <v>34</v>
      </c>
      <c r="E83" s="8" t="str">
        <f t="shared" si="4"/>
        <v>starwars32frequencyblock31</v>
      </c>
      <c r="F83" s="8" t="str">
        <f t="shared" si="5"/>
        <v>starwars32frequencyblock31</v>
      </c>
      <c r="G83" s="8" t="str">
        <f t="shared" si="6"/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84" spans="3:7" ht="12.7">
      <c r="C84" s="5">
        <v>32</v>
      </c>
      <c r="D84" s="8" t="s">
        <v>34</v>
      </c>
      <c r="E84" s="8" t="str">
        <f t="shared" si="4"/>
        <v>starwars32frequencyblock32</v>
      </c>
      <c r="F84" s="8" t="str">
        <f t="shared" si="5"/>
        <v>starwars32frequencyblock32</v>
      </c>
      <c r="G84" s="8" t="str">
        <f t="shared" si="6"/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86" spans="3:7" ht="15.75" customHeight="1">
      <c r="D86" s="8" t="s">
        <v>35</v>
      </c>
    </row>
    <row r="87" spans="3:7" ht="12.7">
      <c r="D87" s="26" t="s">
        <v>1055</v>
      </c>
    </row>
    <row r="88" spans="3:7" ht="12.7">
      <c r="D88" t="s">
        <v>1056</v>
      </c>
    </row>
    <row r="89" spans="3:7" ht="12.7">
      <c r="D89" s="5" t="s">
        <v>45</v>
      </c>
      <c r="F89" s="5" t="s">
        <v>46</v>
      </c>
    </row>
    <row r="90" spans="3:7" ht="12.7">
      <c r="C90" s="5" t="s">
        <v>47</v>
      </c>
      <c r="D90" s="8">
        <f t="shared" ref="D90:D121" si="7">[1]!JSONArrayMax(F90)</f>
        <v>50.3</v>
      </c>
      <c r="F90" s="8" t="str" cm="1">
        <f t="array" ref="F90:F121">[1]!JSONArraysToCells2(D87:D88)</f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</row>
    <row r="91" spans="3:7" ht="12.7">
      <c r="C91" s="5" t="s">
        <v>48</v>
      </c>
      <c r="D91" s="8">
        <f t="shared" si="7"/>
        <v>15.8</v>
      </c>
      <c r="F91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</row>
    <row r="92" spans="3:7" ht="12.7">
      <c r="C92" s="5" t="s">
        <v>49</v>
      </c>
      <c r="D92" s="8">
        <f t="shared" si="7"/>
        <v>13</v>
      </c>
      <c r="F92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</row>
    <row r="93" spans="3:7" ht="12.7">
      <c r="D93" s="8">
        <f t="shared" si="7"/>
        <v>10.4</v>
      </c>
      <c r="F93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</row>
    <row r="94" spans="3:7" ht="12.7">
      <c r="D94" s="8">
        <f t="shared" si="7"/>
        <v>9.4</v>
      </c>
      <c r="F94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</row>
    <row r="95" spans="3:7" ht="12.7">
      <c r="D95" s="8">
        <f t="shared" si="7"/>
        <v>10</v>
      </c>
      <c r="F95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</row>
    <row r="96" spans="3:7" ht="12.7">
      <c r="D96" s="8">
        <f t="shared" si="7"/>
        <v>7.8</v>
      </c>
      <c r="F96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</row>
    <row r="97" spans="4:6" ht="12.7">
      <c r="D97" s="8">
        <f t="shared" si="7"/>
        <v>7.7</v>
      </c>
      <c r="F97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</row>
    <row r="98" spans="4:6" ht="12.7">
      <c r="D98" s="8">
        <f t="shared" si="7"/>
        <v>6.8</v>
      </c>
      <c r="F98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</row>
    <row r="99" spans="4:6" ht="12.7">
      <c r="D99" s="8">
        <f t="shared" si="7"/>
        <v>6.6</v>
      </c>
      <c r="F99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</row>
    <row r="100" spans="4:6" ht="12.7">
      <c r="D100" s="8">
        <f t="shared" si="7"/>
        <v>6.2</v>
      </c>
      <c r="F100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</row>
    <row r="101" spans="4:6" ht="12.7">
      <c r="D101" s="8">
        <f t="shared" si="7"/>
        <v>7</v>
      </c>
      <c r="F101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</row>
    <row r="102" spans="4:6" ht="12.7">
      <c r="D102" s="8">
        <f t="shared" si="7"/>
        <v>5.9</v>
      </c>
      <c r="F102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</row>
    <row r="103" spans="4:6" ht="12.7">
      <c r="D103" s="8">
        <f t="shared" si="7"/>
        <v>6.1</v>
      </c>
      <c r="F103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</row>
    <row r="104" spans="4:6" ht="12.7">
      <c r="D104" s="8">
        <f t="shared" si="7"/>
        <v>6.3</v>
      </c>
      <c r="F104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</row>
    <row r="105" spans="4:6" ht="12.7">
      <c r="D105" s="8">
        <f t="shared" si="7"/>
        <v>5.8</v>
      </c>
      <c r="F105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</row>
    <row r="106" spans="4:6" ht="12.7">
      <c r="D106" s="8">
        <f t="shared" si="7"/>
        <v>6</v>
      </c>
      <c r="F106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</row>
    <row r="107" spans="4:6" ht="12.7">
      <c r="D107" s="8">
        <f t="shared" si="7"/>
        <v>5.9</v>
      </c>
      <c r="F107" t="str">
        <v>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</v>
      </c>
    </row>
    <row r="108" spans="4:6" ht="12.7">
      <c r="D108" s="8">
        <f t="shared" si="7"/>
        <v>6.5</v>
      </c>
      <c r="F108" t="str">
        <v>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</v>
      </c>
    </row>
    <row r="109" spans="4:6" ht="12.7">
      <c r="D109" s="8">
        <f t="shared" si="7"/>
        <v>6.3</v>
      </c>
      <c r="F109" t="str">
        <v>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</v>
      </c>
    </row>
    <row r="110" spans="4:6" ht="12.7">
      <c r="D110" s="8">
        <f t="shared" si="7"/>
        <v>6.9</v>
      </c>
      <c r="F110" t="str">
        <v>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</v>
      </c>
    </row>
    <row r="111" spans="4:6" ht="12.7">
      <c r="D111" s="8">
        <f t="shared" si="7"/>
        <v>6.2</v>
      </c>
      <c r="F111" t="str">
        <v>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</v>
      </c>
    </row>
    <row r="112" spans="4:6" ht="12.7">
      <c r="D112" s="8">
        <f t="shared" si="7"/>
        <v>6.4</v>
      </c>
      <c r="F112" t="str">
        <v>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</v>
      </c>
    </row>
    <row r="113" spans="4:6" ht="12.7">
      <c r="D113" s="8">
        <f t="shared" si="7"/>
        <v>6.9</v>
      </c>
      <c r="F113" t="str">
        <v>[0,0.3,2.6,5.8,5.8,5.8,6.8,6,5.1,5.3,5.5,5.8,5.6,5.1,5.3,5.5,5.6,5.7,5.6,5.9,5.4,5.1,5.4,5.6,5.2,5.6,4.7,5.1,4.5,5.4,5.1,5.1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</v>
      </c>
    </row>
    <row r="114" spans="4:6" ht="12.7">
      <c r="D114" s="8">
        <f t="shared" si="7"/>
        <v>7.2</v>
      </c>
      <c r="F114" t="str">
        <v>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</v>
      </c>
    </row>
    <row r="115" spans="4:6" ht="12.7">
      <c r="D115" s="8">
        <f t="shared" si="7"/>
        <v>7.5</v>
      </c>
      <c r="F115" t="str">
        <v>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</v>
      </c>
    </row>
    <row r="116" spans="4:6" ht="12.7">
      <c r="D116" s="8">
        <f t="shared" si="7"/>
        <v>9.6</v>
      </c>
      <c r="F116" t="str">
        <v>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</v>
      </c>
    </row>
    <row r="117" spans="4:6" ht="12.7">
      <c r="D117" s="8">
        <f t="shared" si="7"/>
        <v>8.5</v>
      </c>
      <c r="F117" t="str">
        <v>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</v>
      </c>
    </row>
    <row r="118" spans="4:6" ht="12.7">
      <c r="D118" s="8">
        <f t="shared" si="7"/>
        <v>10.3</v>
      </c>
      <c r="F118" t="str">
        <v>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</v>
      </c>
    </row>
    <row r="119" spans="4:6" ht="12.7">
      <c r="D119" s="8">
        <f t="shared" si="7"/>
        <v>11.5</v>
      </c>
      <c r="F119" t="str">
        <v>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</v>
      </c>
    </row>
    <row r="120" spans="4:6" ht="12.7">
      <c r="D120" s="8">
        <f t="shared" si="7"/>
        <v>14.2</v>
      </c>
      <c r="F120" t="str">
        <v>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</v>
      </c>
    </row>
    <row r="121" spans="4:6" ht="12.7">
      <c r="D121" s="8">
        <f t="shared" si="7"/>
        <v>20.399999999999999</v>
      </c>
      <c r="F121" t="str">
        <v>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AS40"/>
  <sheetViews>
    <sheetView workbookViewId="0">
      <pane xSplit="5" topLeftCell="F1" activePane="topRight" state="frozen"/>
      <selection pane="topRight" activeCell="G2" sqref="G2"/>
    </sheetView>
  </sheetViews>
  <sheetFormatPr defaultColWidth="14.41015625" defaultRowHeight="15.75" customHeight="1"/>
  <cols>
    <col min="1" max="1" width="2.41015625" customWidth="1"/>
    <col min="2" max="2" width="3.29296875" customWidth="1"/>
    <col min="3" max="3" width="5.29296875" customWidth="1"/>
    <col min="4" max="4" width="27.29296875" customWidth="1"/>
    <col min="5" max="5" width="21.5859375" customWidth="1"/>
    <col min="6" max="6" width="18.87890625" customWidth="1"/>
    <col min="31" max="31" width="23.5859375" customWidth="1"/>
    <col min="34" max="34" width="21.2929687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11" t="s">
        <v>68</v>
      </c>
      <c r="F3" s="8" t="str">
        <f t="shared" ref="F3:F19" si="0">E3</f>
        <v>baileys</v>
      </c>
      <c r="G3" s="8" t="str">
        <f t="shared" ref="G3:G19" si="1">"sb:bottles/" &amp; E3 &amp; ".babylon"</f>
        <v>sb:bottles/baileys.babylon</v>
      </c>
      <c r="H3" s="8" t="str">
        <f t="shared" ref="H3:H19" si="2">"sb:bottles/" &amp; $E3 &amp; "diffuse.jpg"</f>
        <v>sb:bottles/baileysdiffuse.jpg</v>
      </c>
      <c r="I3" s="8" t="str">
        <f t="shared" ref="I3:I19" si="3">"sb:bottles/" &amp; $E3 &amp; "bump.jpg"</f>
        <v>sb:bottles/baileysbump.jpg</v>
      </c>
      <c r="J3" s="5" t="s">
        <v>69</v>
      </c>
      <c r="K3" s="5" t="s">
        <v>69</v>
      </c>
      <c r="L3" s="5" t="s">
        <v>69</v>
      </c>
      <c r="R3" s="8" t="str">
        <f t="shared" ref="R3:R19" si="4">"sb:bottles/" &amp; $E3 &amp; "spec.jpg"</f>
        <v>sb:bottles/baileysspec.jpg</v>
      </c>
      <c r="S3" s="5">
        <v>32</v>
      </c>
    </row>
    <row r="4" spans="1:45">
      <c r="D4" s="5" t="s">
        <v>67</v>
      </c>
      <c r="E4" s="11" t="s">
        <v>70</v>
      </c>
      <c r="F4" s="8" t="str">
        <f t="shared" si="0"/>
        <v>becherovka</v>
      </c>
      <c r="G4" s="8" t="str">
        <f t="shared" si="1"/>
        <v>sb:bottles/becherovka.babylon</v>
      </c>
      <c r="H4" s="8" t="str">
        <f t="shared" si="2"/>
        <v>sb:bottles/becherovkadiffuse.jpg</v>
      </c>
      <c r="I4" s="8" t="str">
        <f t="shared" si="3"/>
        <v>sb:bottles/becherovkabump.jpg</v>
      </c>
      <c r="J4" s="5" t="s">
        <v>69</v>
      </c>
      <c r="K4" s="5" t="s">
        <v>69</v>
      </c>
      <c r="L4" s="5" t="s">
        <v>69</v>
      </c>
      <c r="R4" s="8" t="str">
        <f t="shared" si="4"/>
        <v>sb:bottles/becherovkaspec.jpg</v>
      </c>
      <c r="S4" s="5">
        <v>16</v>
      </c>
    </row>
    <row r="5" spans="1:45">
      <c r="D5" s="5" t="s">
        <v>67</v>
      </c>
      <c r="E5" s="11" t="s">
        <v>71</v>
      </c>
      <c r="F5" s="8" t="str">
        <f t="shared" si="0"/>
        <v>chivas</v>
      </c>
      <c r="G5" s="8" t="str">
        <f t="shared" si="1"/>
        <v>sb:bottles/chivas.babylon</v>
      </c>
      <c r="H5" s="8" t="str">
        <f t="shared" si="2"/>
        <v>sb:bottles/chivasdiffuse.jpg</v>
      </c>
      <c r="I5" s="8" t="str">
        <f t="shared" si="3"/>
        <v>sb:bottles/chivasbump.jpg</v>
      </c>
      <c r="J5" s="5" t="s">
        <v>69</v>
      </c>
      <c r="K5" s="5" t="s">
        <v>69</v>
      </c>
      <c r="L5" s="5" t="s">
        <v>69</v>
      </c>
      <c r="R5" s="8" t="str">
        <f t="shared" si="4"/>
        <v>sb:bottles/chivasspec.jpg</v>
      </c>
      <c r="S5" s="5">
        <v>32</v>
      </c>
    </row>
    <row r="6" spans="1:45">
      <c r="D6" s="5" t="s">
        <v>67</v>
      </c>
      <c r="E6" s="11" t="s">
        <v>72</v>
      </c>
      <c r="F6" s="8" t="str">
        <f t="shared" si="0"/>
        <v>cointreau</v>
      </c>
      <c r="G6" s="8" t="str">
        <f t="shared" si="1"/>
        <v>sb:bottles/cointreau.babylon</v>
      </c>
      <c r="H6" s="8" t="str">
        <f t="shared" si="2"/>
        <v>sb:bottles/cointreaudiffuse.jpg</v>
      </c>
      <c r="I6" s="8" t="str">
        <f t="shared" si="3"/>
        <v>sb:bottles/cointreaubump.jpg</v>
      </c>
      <c r="J6" s="5" t="s">
        <v>69</v>
      </c>
      <c r="K6" s="5" t="s">
        <v>69</v>
      </c>
      <c r="L6" s="5" t="s">
        <v>69</v>
      </c>
      <c r="R6" s="8" t="str">
        <f t="shared" si="4"/>
        <v>sb:bottles/cointreauspec.jpg</v>
      </c>
      <c r="S6" s="5">
        <v>8</v>
      </c>
    </row>
    <row r="7" spans="1:45">
      <c r="D7" s="5" t="s">
        <v>67</v>
      </c>
      <c r="E7" s="11" t="s">
        <v>73</v>
      </c>
      <c r="F7" s="8" t="str">
        <f t="shared" si="0"/>
        <v>crema_di_limoncino</v>
      </c>
      <c r="G7" s="8" t="str">
        <f t="shared" si="1"/>
        <v>sb:bottles/crema_di_limoncino.babylon</v>
      </c>
      <c r="H7" s="8" t="str">
        <f t="shared" si="2"/>
        <v>sb:bottles/crema_di_limoncinodiffuse.jpg</v>
      </c>
      <c r="I7" s="8" t="str">
        <f t="shared" si="3"/>
        <v>sb:bottles/crema_di_limoncinobump.jpg</v>
      </c>
      <c r="J7" s="5" t="s">
        <v>69</v>
      </c>
      <c r="K7" s="5" t="s">
        <v>69</v>
      </c>
      <c r="L7" s="5" t="s">
        <v>69</v>
      </c>
      <c r="R7" s="8" t="str">
        <f t="shared" si="4"/>
        <v>sb:bottles/crema_di_limoncinospec.jpg</v>
      </c>
      <c r="S7" s="5">
        <v>16</v>
      </c>
    </row>
    <row r="8" spans="1:45">
      <c r="D8" s="5" t="s">
        <v>67</v>
      </c>
      <c r="E8" s="11" t="s">
        <v>74</v>
      </c>
      <c r="F8" s="8" t="str">
        <f t="shared" si="0"/>
        <v>curacao</v>
      </c>
      <c r="G8" s="8" t="str">
        <f t="shared" si="1"/>
        <v>sb:bottles/curacao.babylon</v>
      </c>
      <c r="H8" s="8" t="str">
        <f t="shared" si="2"/>
        <v>sb:bottles/curacaodiffuse.jpg</v>
      </c>
      <c r="I8" s="8" t="str">
        <f t="shared" si="3"/>
        <v>sb:bottles/curacaobump.jpg</v>
      </c>
      <c r="J8" s="5" t="s">
        <v>69</v>
      </c>
      <c r="K8" s="5" t="s">
        <v>69</v>
      </c>
      <c r="L8" s="5" t="s">
        <v>69</v>
      </c>
      <c r="R8" s="8" t="str">
        <f t="shared" si="4"/>
        <v>sb:bottles/curacaospec.jpg</v>
      </c>
      <c r="S8" s="5">
        <v>16</v>
      </c>
    </row>
    <row r="9" spans="1:45">
      <c r="D9" s="5" t="s">
        <v>67</v>
      </c>
      <c r="E9" s="11" t="s">
        <v>75</v>
      </c>
      <c r="F9" s="8" t="str">
        <f t="shared" si="0"/>
        <v>havana_club</v>
      </c>
      <c r="G9" s="8" t="str">
        <f t="shared" si="1"/>
        <v>sb:bottles/havana_club.babylon</v>
      </c>
      <c r="H9" s="8" t="str">
        <f t="shared" si="2"/>
        <v>sb:bottles/havana_clubdiffuse.jpg</v>
      </c>
      <c r="I9" s="8" t="str">
        <f t="shared" si="3"/>
        <v>sb:bottles/havana_clubbump.jpg</v>
      </c>
      <c r="J9" s="5" t="s">
        <v>69</v>
      </c>
      <c r="K9" s="5" t="s">
        <v>69</v>
      </c>
      <c r="L9" s="5" t="s">
        <v>69</v>
      </c>
      <c r="R9" s="8" t="str">
        <f t="shared" si="4"/>
        <v>sb:bottles/havana_clubspec.jpg</v>
      </c>
      <c r="S9" s="5">
        <v>16</v>
      </c>
    </row>
    <row r="10" spans="1:45">
      <c r="D10" s="5" t="s">
        <v>67</v>
      </c>
      <c r="E10" s="11" t="s">
        <v>76</v>
      </c>
      <c r="F10" s="8" t="str">
        <f t="shared" si="0"/>
        <v>jackdaniels</v>
      </c>
      <c r="G10" s="8" t="str">
        <f t="shared" si="1"/>
        <v>sb:bottles/jackdaniels.babylon</v>
      </c>
      <c r="H10" s="8" t="str">
        <f t="shared" si="2"/>
        <v>sb:bottles/jackdanielsdiffuse.jpg</v>
      </c>
      <c r="I10" s="8" t="str">
        <f t="shared" si="3"/>
        <v>sb:bottles/jackdanielsbump.jpg</v>
      </c>
      <c r="J10" s="5" t="s">
        <v>69</v>
      </c>
      <c r="K10" s="5" t="s">
        <v>69</v>
      </c>
      <c r="L10" s="5" t="s">
        <v>69</v>
      </c>
      <c r="R10" s="8" t="str">
        <f t="shared" si="4"/>
        <v>sb:bottles/jackdanielsspec.jpg</v>
      </c>
      <c r="S10" s="5">
        <v>4</v>
      </c>
    </row>
    <row r="11" spans="1:45">
      <c r="D11" s="5" t="s">
        <v>67</v>
      </c>
      <c r="E11" s="11" t="s">
        <v>77</v>
      </c>
      <c r="F11" s="8" t="str">
        <f t="shared" si="0"/>
        <v>jagermeister</v>
      </c>
      <c r="G11" s="8" t="str">
        <f t="shared" si="1"/>
        <v>sb:bottles/jagermeister.babylon</v>
      </c>
      <c r="H11" s="8" t="str">
        <f t="shared" si="2"/>
        <v>sb:bottles/jagermeisterdiffuse.jpg</v>
      </c>
      <c r="I11" s="8" t="str">
        <f t="shared" si="3"/>
        <v>sb:bottles/jagermeisterbump.jpg</v>
      </c>
      <c r="J11" s="5" t="s">
        <v>69</v>
      </c>
      <c r="K11" s="5" t="s">
        <v>69</v>
      </c>
      <c r="L11" s="5" t="s">
        <v>69</v>
      </c>
      <c r="R11" s="8" t="str">
        <f t="shared" si="4"/>
        <v>sb:bottles/jagermeisterspec.jpg</v>
      </c>
      <c r="S11" s="5">
        <v>16</v>
      </c>
    </row>
    <row r="12" spans="1:45">
      <c r="D12" s="5" t="s">
        <v>67</v>
      </c>
      <c r="E12" s="11" t="s">
        <v>78</v>
      </c>
      <c r="F12" s="8" t="str">
        <f t="shared" si="0"/>
        <v>jameson</v>
      </c>
      <c r="G12" s="8" t="str">
        <f t="shared" si="1"/>
        <v>sb:bottles/jameson.babylon</v>
      </c>
      <c r="H12" s="8" t="str">
        <f t="shared" si="2"/>
        <v>sb:bottles/jamesondiffuse.jpg</v>
      </c>
      <c r="I12" s="8" t="str">
        <f t="shared" si="3"/>
        <v>sb:bottles/jamesonbump.jpg</v>
      </c>
      <c r="J12" s="5" t="s">
        <v>69</v>
      </c>
      <c r="K12" s="5" t="s">
        <v>69</v>
      </c>
      <c r="L12" s="5" t="s">
        <v>69</v>
      </c>
      <c r="R12" s="8" t="str">
        <f t="shared" si="4"/>
        <v>sb:bottles/jamesonspec.jpg</v>
      </c>
      <c r="S12" s="5">
        <v>16</v>
      </c>
    </row>
    <row r="13" spans="1:45">
      <c r="D13" s="5" t="s">
        <v>67</v>
      </c>
      <c r="E13" s="11" t="s">
        <v>79</v>
      </c>
      <c r="F13" s="8" t="str">
        <f t="shared" si="0"/>
        <v>kahlua</v>
      </c>
      <c r="G13" s="8" t="str">
        <f t="shared" si="1"/>
        <v>sb:bottles/kahlua.babylon</v>
      </c>
      <c r="H13" s="8" t="str">
        <f t="shared" si="2"/>
        <v>sb:bottles/kahluadiffuse.jpg</v>
      </c>
      <c r="I13" s="8" t="str">
        <f t="shared" si="3"/>
        <v>sb:bottles/kahluabump.jpg</v>
      </c>
      <c r="J13" s="5" t="s">
        <v>69</v>
      </c>
      <c r="K13" s="5" t="s">
        <v>69</v>
      </c>
      <c r="L13" s="5" t="s">
        <v>69</v>
      </c>
      <c r="R13" s="8" t="str">
        <f t="shared" si="4"/>
        <v>sb:bottles/kahluaspec.jpg</v>
      </c>
      <c r="S13" s="5">
        <v>16</v>
      </c>
    </row>
    <row r="14" spans="1:45">
      <c r="D14" s="5" t="s">
        <v>67</v>
      </c>
      <c r="E14" s="11" t="s">
        <v>80</v>
      </c>
      <c r="F14" s="8" t="str">
        <f t="shared" si="0"/>
        <v>malibu</v>
      </c>
      <c r="G14" s="8" t="str">
        <f t="shared" si="1"/>
        <v>sb:bottles/malibu.babylon</v>
      </c>
      <c r="H14" s="8" t="str">
        <f t="shared" si="2"/>
        <v>sb:bottles/malibudiffuse.jpg</v>
      </c>
      <c r="I14" s="8" t="str">
        <f t="shared" si="3"/>
        <v>sb:bottles/malibubump.jpg</v>
      </c>
      <c r="J14" s="5" t="s">
        <v>69</v>
      </c>
      <c r="K14" s="5" t="s">
        <v>69</v>
      </c>
      <c r="L14" s="5" t="s">
        <v>69</v>
      </c>
      <c r="R14" s="8" t="str">
        <f t="shared" si="4"/>
        <v>sb:bottles/malibuspec.jpg</v>
      </c>
      <c r="S14" s="5">
        <v>64</v>
      </c>
    </row>
    <row r="15" spans="1:45">
      <c r="D15" s="5" t="s">
        <v>67</v>
      </c>
      <c r="E15" s="11" t="s">
        <v>81</v>
      </c>
      <c r="F15" s="8" t="str">
        <f t="shared" si="0"/>
        <v>martel</v>
      </c>
      <c r="G15" s="8" t="str">
        <f t="shared" si="1"/>
        <v>sb:bottles/martel.babylon</v>
      </c>
      <c r="H15" s="8" t="str">
        <f t="shared" si="2"/>
        <v>sb:bottles/marteldiffuse.jpg</v>
      </c>
      <c r="I15" s="8" t="str">
        <f t="shared" si="3"/>
        <v>sb:bottles/martelbump.jpg</v>
      </c>
      <c r="J15" s="5" t="s">
        <v>69</v>
      </c>
      <c r="K15" s="5" t="s">
        <v>69</v>
      </c>
      <c r="L15" s="5" t="s">
        <v>69</v>
      </c>
      <c r="R15" s="8" t="str">
        <f t="shared" si="4"/>
        <v>sb:bottles/martelspec.jpg</v>
      </c>
      <c r="S15" s="5">
        <v>32</v>
      </c>
    </row>
    <row r="16" spans="1:45">
      <c r="D16" s="5" t="s">
        <v>67</v>
      </c>
      <c r="E16" s="11" t="s">
        <v>82</v>
      </c>
      <c r="F16" s="8" t="str">
        <f t="shared" si="0"/>
        <v>olmeca</v>
      </c>
      <c r="G16" s="8" t="str">
        <f t="shared" si="1"/>
        <v>sb:bottles/olmeca.babylon</v>
      </c>
      <c r="H16" s="8" t="str">
        <f t="shared" si="2"/>
        <v>sb:bottles/olmecadiffuse.jpg</v>
      </c>
      <c r="I16" s="8" t="str">
        <f t="shared" si="3"/>
        <v>sb:bottles/olmecabump.jpg</v>
      </c>
      <c r="J16" s="5" t="s">
        <v>69</v>
      </c>
      <c r="K16" s="5" t="s">
        <v>69</v>
      </c>
      <c r="L16" s="5" t="s">
        <v>69</v>
      </c>
      <c r="R16" s="8" t="str">
        <f t="shared" si="4"/>
        <v>sb:bottles/olmecaspec.jpg</v>
      </c>
      <c r="S16" s="5">
        <v>16</v>
      </c>
    </row>
    <row r="17" spans="3:45">
      <c r="D17" s="5" t="s">
        <v>67</v>
      </c>
      <c r="E17" s="11" t="s">
        <v>83</v>
      </c>
      <c r="F17" s="8" t="str">
        <f t="shared" si="0"/>
        <v>pernod</v>
      </c>
      <c r="G17" s="8" t="str">
        <f t="shared" si="1"/>
        <v>sb:bottles/pernod.babylon</v>
      </c>
      <c r="H17" s="8" t="str">
        <f t="shared" si="2"/>
        <v>sb:bottles/pernoddiffuse.jpg</v>
      </c>
      <c r="I17" s="8" t="str">
        <f t="shared" si="3"/>
        <v>sb:bottles/pernodbump.jpg</v>
      </c>
      <c r="J17" s="5" t="s">
        <v>69</v>
      </c>
      <c r="K17" s="5" t="s">
        <v>69</v>
      </c>
      <c r="L17" s="5" t="s">
        <v>69</v>
      </c>
      <c r="R17" s="8" t="str">
        <f t="shared" si="4"/>
        <v>sb:bottles/pernodspec.jpg</v>
      </c>
      <c r="S17" s="5">
        <v>64</v>
      </c>
    </row>
    <row r="18" spans="3:45">
      <c r="D18" s="5" t="s">
        <v>67</v>
      </c>
      <c r="E18" s="11" t="s">
        <v>84</v>
      </c>
      <c r="F18" s="8" t="str">
        <f t="shared" si="0"/>
        <v>ramazzotti</v>
      </c>
      <c r="G18" s="8" t="str">
        <f t="shared" si="1"/>
        <v>sb:bottles/ramazzotti.babylon</v>
      </c>
      <c r="H18" s="8" t="str">
        <f t="shared" si="2"/>
        <v>sb:bottles/ramazzottidiffuse.jpg</v>
      </c>
      <c r="I18" s="8" t="str">
        <f t="shared" si="3"/>
        <v>sb:bottles/ramazzottibump.jpg</v>
      </c>
      <c r="J18" s="5" t="s">
        <v>69</v>
      </c>
      <c r="K18" s="5" t="s">
        <v>69</v>
      </c>
      <c r="L18" s="5" t="s">
        <v>69</v>
      </c>
      <c r="R18" s="8" t="str">
        <f t="shared" si="4"/>
        <v>sb:bottles/ramazzottispec.jpg</v>
      </c>
      <c r="S18" s="5">
        <v>16</v>
      </c>
    </row>
    <row r="19" spans="3:45">
      <c r="D19" s="5" t="s">
        <v>67</v>
      </c>
      <c r="E19" s="11" t="s">
        <v>85</v>
      </c>
      <c r="F19" s="8" t="str">
        <f t="shared" si="0"/>
        <v>sortilege</v>
      </c>
      <c r="G19" s="8" t="str">
        <f t="shared" si="1"/>
        <v>sb:bottles/sortilege.babylon</v>
      </c>
      <c r="H19" s="8" t="str">
        <f t="shared" si="2"/>
        <v>sb:bottles/sortilegediffuse.jpg</v>
      </c>
      <c r="I19" s="8" t="str">
        <f t="shared" si="3"/>
        <v>sb:bottles/sortilegebump.jpg</v>
      </c>
      <c r="J19" s="5" t="s">
        <v>69</v>
      </c>
      <c r="K19" s="5" t="s">
        <v>69</v>
      </c>
      <c r="L19" s="5" t="s">
        <v>69</v>
      </c>
      <c r="R19" s="8" t="str">
        <f t="shared" si="4"/>
        <v>sb:bottles/sortilegespec.jpg</v>
      </c>
      <c r="S19" s="5">
        <v>64</v>
      </c>
    </row>
    <row r="21" spans="3:45">
      <c r="C21" s="12" t="s">
        <v>86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5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113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  <c r="AP22" s="5" t="s">
        <v>122</v>
      </c>
      <c r="AQ22" s="5" t="s">
        <v>123</v>
      </c>
      <c r="AR22" s="5" t="s">
        <v>124</v>
      </c>
      <c r="AS22" s="5" t="s">
        <v>125</v>
      </c>
    </row>
    <row r="23" spans="3:45">
      <c r="C23" s="1"/>
      <c r="D23" s="14" t="str">
        <f t="shared" ref="D23:D39" si="5">"DISPLAY " &amp; E3</f>
        <v>DISPLAY baileys</v>
      </c>
      <c r="E23" s="14" t="s">
        <v>126</v>
      </c>
      <c r="F23" s="1" t="str">
        <f t="shared" ref="F23:F39" si="6">E3</f>
        <v>baileys</v>
      </c>
      <c r="G23" s="14" t="s">
        <v>127</v>
      </c>
      <c r="H23" s="14">
        <v>1</v>
      </c>
      <c r="I23" s="15">
        <v>0.25</v>
      </c>
      <c r="J23" s="15"/>
      <c r="K23" s="15"/>
      <c r="L23" s="1"/>
      <c r="M23" s="1"/>
      <c r="N23" s="1"/>
      <c r="O23" s="1"/>
      <c r="P23" s="1"/>
      <c r="Q23" s="1"/>
      <c r="R23" s="1"/>
      <c r="T23" s="5" t="s">
        <v>128</v>
      </c>
      <c r="U23" s="1"/>
      <c r="V23" s="1"/>
      <c r="W23" s="1"/>
      <c r="X23" s="1"/>
      <c r="Y23" s="14"/>
      <c r="Z23" s="14"/>
      <c r="AA23" s="1"/>
      <c r="AB23" s="1"/>
      <c r="AC23" s="1"/>
      <c r="AE23" s="14" t="s">
        <v>129</v>
      </c>
      <c r="AF23" s="14"/>
      <c r="AG23" s="14">
        <v>12.99</v>
      </c>
      <c r="AH23" s="14" t="str">
        <f t="shared" ref="AH23:AH39" si="7">"$" &amp; AG23 &amp; " / bottle"</f>
        <v>$12.99 / bottle</v>
      </c>
      <c r="AI23" s="8" t="str">
        <f t="shared" ref="AI23:AI33" si="8">"sb:productsignimages/" &amp; F23 &amp; ".jpg"</f>
        <v>sb:productsignimages/baileys.jpg</v>
      </c>
    </row>
    <row r="24" spans="3:45">
      <c r="C24" s="1"/>
      <c r="D24" s="14" t="str">
        <f t="shared" si="5"/>
        <v>DISPLAY becherovka</v>
      </c>
      <c r="E24" s="14" t="s">
        <v>126</v>
      </c>
      <c r="F24" s="1" t="str">
        <f t="shared" si="6"/>
        <v>becherovka</v>
      </c>
      <c r="G24" s="14" t="s">
        <v>127</v>
      </c>
      <c r="H24" s="14">
        <v>1</v>
      </c>
      <c r="I24" s="15">
        <v>0.25</v>
      </c>
      <c r="J24" s="15"/>
      <c r="K24" s="15"/>
      <c r="L24" s="1"/>
      <c r="M24" s="1"/>
      <c r="N24" s="1"/>
      <c r="O24" s="1"/>
      <c r="P24" s="1"/>
      <c r="Q24" s="1"/>
      <c r="R24" s="1"/>
      <c r="T24" s="5" t="s">
        <v>130</v>
      </c>
      <c r="U24" s="1"/>
      <c r="V24" s="1"/>
      <c r="W24" s="1"/>
      <c r="X24" s="1"/>
      <c r="Y24" s="14"/>
      <c r="Z24" s="14"/>
      <c r="AA24" s="1"/>
      <c r="AB24" s="1"/>
      <c r="AC24" s="1"/>
      <c r="AE24" s="14" t="s">
        <v>131</v>
      </c>
      <c r="AF24" s="14"/>
      <c r="AG24" s="14">
        <v>15.99</v>
      </c>
      <c r="AH24" s="14" t="str">
        <f t="shared" si="7"/>
        <v>$15.99 / bottle</v>
      </c>
      <c r="AI24" s="8" t="str">
        <f t="shared" si="8"/>
        <v>sb:productsignimages/becherovka.jpg</v>
      </c>
    </row>
    <row r="25" spans="3:45">
      <c r="C25" s="1"/>
      <c r="D25" s="14" t="str">
        <f t="shared" si="5"/>
        <v>DISPLAY chivas</v>
      </c>
      <c r="E25" s="14" t="s">
        <v>126</v>
      </c>
      <c r="F25" s="1" t="str">
        <f t="shared" si="6"/>
        <v>chivas</v>
      </c>
      <c r="G25" s="14" t="s">
        <v>127</v>
      </c>
      <c r="H25" s="14">
        <v>1</v>
      </c>
      <c r="I25" s="15">
        <v>0.25</v>
      </c>
      <c r="J25" s="15"/>
      <c r="K25" s="15"/>
      <c r="L25" s="1"/>
      <c r="M25" s="1"/>
      <c r="N25" s="1"/>
      <c r="O25" s="1"/>
      <c r="P25" s="1"/>
      <c r="Q25" s="1"/>
      <c r="R25" s="1"/>
      <c r="T25" s="5" t="s">
        <v>132</v>
      </c>
      <c r="U25" s="1"/>
      <c r="V25" s="1"/>
      <c r="W25" s="1"/>
      <c r="X25" s="1"/>
      <c r="Y25" s="14"/>
      <c r="Z25" s="14"/>
      <c r="AA25" s="1"/>
      <c r="AB25" s="1"/>
      <c r="AC25" s="1"/>
      <c r="AE25" s="14" t="s">
        <v>133</v>
      </c>
      <c r="AF25" s="14"/>
      <c r="AG25" s="14">
        <v>18.989999999999998</v>
      </c>
      <c r="AH25" s="14" t="str">
        <f t="shared" si="7"/>
        <v>$18.99 / bottle</v>
      </c>
      <c r="AI25" s="8" t="str">
        <f t="shared" si="8"/>
        <v>sb:productsignimages/chivas.jpg</v>
      </c>
    </row>
    <row r="26" spans="3:45">
      <c r="C26" s="1"/>
      <c r="D26" s="14" t="str">
        <f t="shared" si="5"/>
        <v>DISPLAY cointreau</v>
      </c>
      <c r="E26" s="14" t="s">
        <v>126</v>
      </c>
      <c r="F26" s="1" t="str">
        <f t="shared" si="6"/>
        <v>cointreau</v>
      </c>
      <c r="G26" s="14" t="s">
        <v>127</v>
      </c>
      <c r="H26" s="14">
        <v>1</v>
      </c>
      <c r="I26" s="15">
        <v>0.25</v>
      </c>
      <c r="J26" s="15"/>
      <c r="K26" s="15"/>
      <c r="L26" s="1"/>
      <c r="M26" s="1"/>
      <c r="N26" s="1"/>
      <c r="O26" s="1"/>
      <c r="P26" s="1"/>
      <c r="Q26" s="1"/>
      <c r="R26" s="1"/>
      <c r="T26" s="5" t="s">
        <v>134</v>
      </c>
      <c r="U26" s="1"/>
      <c r="V26" s="1"/>
      <c r="W26" s="1"/>
      <c r="X26" s="1"/>
      <c r="Y26" s="14"/>
      <c r="Z26" s="14"/>
      <c r="AA26" s="1"/>
      <c r="AB26" s="1"/>
      <c r="AC26" s="1"/>
      <c r="AE26" s="14" t="s">
        <v>135</v>
      </c>
      <c r="AF26" s="14"/>
      <c r="AG26" s="14">
        <v>8.99</v>
      </c>
      <c r="AH26" s="14" t="str">
        <f t="shared" si="7"/>
        <v>$8.99 / bottle</v>
      </c>
      <c r="AI26" s="8" t="str">
        <f t="shared" si="8"/>
        <v>sb:productsignimages/cointreau.jpg</v>
      </c>
    </row>
    <row r="27" spans="3:45">
      <c r="C27" s="1"/>
      <c r="D27" s="14" t="str">
        <f t="shared" si="5"/>
        <v>DISPLAY crema_di_limoncino</v>
      </c>
      <c r="E27" s="14" t="s">
        <v>126</v>
      </c>
      <c r="F27" s="1" t="str">
        <f t="shared" si="6"/>
        <v>crema_di_limoncino</v>
      </c>
      <c r="G27" s="14" t="s">
        <v>127</v>
      </c>
      <c r="H27" s="14">
        <v>1</v>
      </c>
      <c r="I27" s="15">
        <v>0.25</v>
      </c>
      <c r="J27" s="15"/>
      <c r="K27" s="15"/>
      <c r="L27" s="1"/>
      <c r="M27" s="1"/>
      <c r="N27" s="1"/>
      <c r="O27" s="1"/>
      <c r="P27" s="1"/>
      <c r="Q27" s="1"/>
      <c r="R27" s="1"/>
      <c r="T27" s="5" t="s">
        <v>136</v>
      </c>
      <c r="U27" s="1"/>
      <c r="V27" s="1"/>
      <c r="W27" s="1"/>
      <c r="X27" s="1"/>
      <c r="Y27" s="14"/>
      <c r="Z27" s="14"/>
      <c r="AA27" s="1"/>
      <c r="AB27" s="1"/>
      <c r="AC27" s="1"/>
      <c r="AE27" s="14" t="s">
        <v>137</v>
      </c>
      <c r="AF27" s="14"/>
      <c r="AG27" s="14">
        <v>11.99</v>
      </c>
      <c r="AH27" s="14" t="str">
        <f t="shared" si="7"/>
        <v>$11.99 / bottle</v>
      </c>
      <c r="AI27" s="8" t="str">
        <f t="shared" si="8"/>
        <v>sb:productsignimages/crema_di_limoncino.jpg</v>
      </c>
    </row>
    <row r="28" spans="3:45">
      <c r="C28" s="1"/>
      <c r="D28" s="14" t="str">
        <f t="shared" si="5"/>
        <v>DISPLAY curacao</v>
      </c>
      <c r="E28" s="14" t="s">
        <v>126</v>
      </c>
      <c r="F28" s="1" t="str">
        <f t="shared" si="6"/>
        <v>curacao</v>
      </c>
      <c r="G28" s="14" t="s">
        <v>127</v>
      </c>
      <c r="H28" s="14">
        <v>1</v>
      </c>
      <c r="I28" s="15">
        <v>0.25</v>
      </c>
      <c r="J28" s="15"/>
      <c r="K28" s="15"/>
      <c r="L28" s="1"/>
      <c r="M28" s="1"/>
      <c r="N28" s="1"/>
      <c r="O28" s="1"/>
      <c r="P28" s="1"/>
      <c r="Q28" s="1"/>
      <c r="R28" s="1"/>
      <c r="T28" s="5" t="s">
        <v>138</v>
      </c>
      <c r="U28" s="1"/>
      <c r="V28" s="1"/>
      <c r="W28" s="1"/>
      <c r="X28" s="1"/>
      <c r="Y28" s="14"/>
      <c r="Z28" s="14"/>
      <c r="AA28" s="1"/>
      <c r="AB28" s="1"/>
      <c r="AC28" s="1"/>
      <c r="AE28" s="14" t="s">
        <v>139</v>
      </c>
      <c r="AF28" s="14"/>
      <c r="AG28" s="14">
        <v>12.99</v>
      </c>
      <c r="AH28" s="14" t="str">
        <f t="shared" si="7"/>
        <v>$12.99 / bottle</v>
      </c>
      <c r="AI28" s="8" t="str">
        <f t="shared" si="8"/>
        <v>sb:productsignimages/curacao.jpg</v>
      </c>
    </row>
    <row r="29" spans="3:45">
      <c r="C29" s="1"/>
      <c r="D29" s="14" t="str">
        <f t="shared" si="5"/>
        <v>DISPLAY havana_club</v>
      </c>
      <c r="E29" s="14" t="s">
        <v>126</v>
      </c>
      <c r="F29" s="1" t="str">
        <f t="shared" si="6"/>
        <v>havana_club</v>
      </c>
      <c r="G29" s="14" t="s">
        <v>127</v>
      </c>
      <c r="H29" s="14">
        <v>1</v>
      </c>
      <c r="I29" s="15">
        <v>0.25</v>
      </c>
      <c r="J29" s="15"/>
      <c r="K29" s="15"/>
      <c r="L29" s="1"/>
      <c r="M29" s="1"/>
      <c r="N29" s="1"/>
      <c r="O29" s="1"/>
      <c r="P29" s="1"/>
      <c r="Q29" s="1"/>
      <c r="R29" s="1"/>
      <c r="T29" s="5" t="s">
        <v>140</v>
      </c>
      <c r="U29" s="1"/>
      <c r="V29" s="1"/>
      <c r="W29" s="1"/>
      <c r="X29" s="1"/>
      <c r="Y29" s="14"/>
      <c r="Z29" s="14"/>
      <c r="AA29" s="1"/>
      <c r="AB29" s="1"/>
      <c r="AC29" s="1"/>
      <c r="AE29" s="14" t="s">
        <v>141</v>
      </c>
      <c r="AF29" s="14"/>
      <c r="AG29" s="14">
        <v>15.99</v>
      </c>
      <c r="AH29" s="14" t="str">
        <f t="shared" si="7"/>
        <v>$15.99 / bottle</v>
      </c>
      <c r="AI29" s="8" t="str">
        <f t="shared" si="8"/>
        <v>sb:productsignimages/havana_club.jpg</v>
      </c>
    </row>
    <row r="30" spans="3:45">
      <c r="C30" s="1"/>
      <c r="D30" s="14" t="str">
        <f t="shared" si="5"/>
        <v>DISPLAY jackdaniels</v>
      </c>
      <c r="E30" s="14" t="s">
        <v>126</v>
      </c>
      <c r="F30" s="1" t="str">
        <f t="shared" si="6"/>
        <v>jackdaniels</v>
      </c>
      <c r="G30" s="14" t="s">
        <v>127</v>
      </c>
      <c r="H30" s="14">
        <v>1</v>
      </c>
      <c r="I30" s="15">
        <v>0.25</v>
      </c>
      <c r="J30" s="15"/>
      <c r="K30" s="15"/>
      <c r="L30" s="1"/>
      <c r="M30" s="1"/>
      <c r="N30" s="1"/>
      <c r="O30" s="1"/>
      <c r="P30" s="1"/>
      <c r="Q30" s="1"/>
      <c r="R30" s="1"/>
      <c r="T30" s="5" t="s">
        <v>142</v>
      </c>
      <c r="U30" s="1"/>
      <c r="V30" s="1"/>
      <c r="W30" s="1"/>
      <c r="X30" s="1"/>
      <c r="Y30" s="14"/>
      <c r="Z30" s="14"/>
      <c r="AA30" s="1"/>
      <c r="AB30" s="1"/>
      <c r="AC30" s="1"/>
      <c r="AE30" s="14" t="s">
        <v>143</v>
      </c>
      <c r="AF30" s="14"/>
      <c r="AG30" s="14">
        <v>18.989999999999998</v>
      </c>
      <c r="AH30" s="14" t="str">
        <f t="shared" si="7"/>
        <v>$18.99 / bottle</v>
      </c>
      <c r="AI30" s="8" t="str">
        <f t="shared" si="8"/>
        <v>sb:productsignimages/jackdaniels.jpg</v>
      </c>
    </row>
    <row r="31" spans="3:45">
      <c r="C31" s="1"/>
      <c r="D31" s="14" t="str">
        <f t="shared" si="5"/>
        <v>DISPLAY jagermeister</v>
      </c>
      <c r="E31" s="14" t="s">
        <v>126</v>
      </c>
      <c r="F31" s="1" t="str">
        <f t="shared" si="6"/>
        <v>jagermeister</v>
      </c>
      <c r="G31" s="14" t="s">
        <v>127</v>
      </c>
      <c r="H31" s="14">
        <v>1</v>
      </c>
      <c r="I31" s="15">
        <v>0.25</v>
      </c>
      <c r="J31" s="15"/>
      <c r="K31" s="15"/>
      <c r="L31" s="1"/>
      <c r="M31" s="1"/>
      <c r="N31" s="1"/>
      <c r="O31" s="1"/>
      <c r="P31" s="1"/>
      <c r="Q31" s="1"/>
      <c r="R31" s="1"/>
      <c r="T31" s="5" t="s">
        <v>144</v>
      </c>
      <c r="U31" s="1"/>
      <c r="V31" s="1"/>
      <c r="W31" s="1"/>
      <c r="X31" s="1"/>
      <c r="Y31" s="14"/>
      <c r="Z31" s="14"/>
      <c r="AA31" s="1"/>
      <c r="AB31" s="1"/>
      <c r="AC31" s="1"/>
      <c r="AE31" s="14" t="s">
        <v>145</v>
      </c>
      <c r="AF31" s="14"/>
      <c r="AG31" s="14">
        <v>8.99</v>
      </c>
      <c r="AH31" s="14" t="str">
        <f t="shared" si="7"/>
        <v>$8.99 / bottle</v>
      </c>
      <c r="AI31" s="8" t="str">
        <f t="shared" si="8"/>
        <v>sb:productsignimages/jagermeister.jpg</v>
      </c>
    </row>
    <row r="32" spans="3:45">
      <c r="C32" s="1"/>
      <c r="D32" s="14" t="str">
        <f t="shared" si="5"/>
        <v>DISPLAY jameson</v>
      </c>
      <c r="E32" s="14" t="s">
        <v>126</v>
      </c>
      <c r="F32" s="1" t="str">
        <f t="shared" si="6"/>
        <v>jameson</v>
      </c>
      <c r="G32" s="14" t="s">
        <v>127</v>
      </c>
      <c r="H32" s="14">
        <v>1</v>
      </c>
      <c r="I32" s="15">
        <v>0.25</v>
      </c>
      <c r="J32" s="15"/>
      <c r="K32" s="15"/>
      <c r="L32" s="1"/>
      <c r="M32" s="1"/>
      <c r="N32" s="1"/>
      <c r="O32" s="1"/>
      <c r="P32" s="1"/>
      <c r="Q32" s="1"/>
      <c r="R32" s="1"/>
      <c r="T32" s="5" t="s">
        <v>146</v>
      </c>
      <c r="U32" s="1"/>
      <c r="V32" s="1"/>
      <c r="W32" s="1"/>
      <c r="X32" s="1"/>
      <c r="Y32" s="14"/>
      <c r="Z32" s="14"/>
      <c r="AA32" s="1"/>
      <c r="AB32" s="1"/>
      <c r="AC32" s="1"/>
      <c r="AE32" s="14" t="s">
        <v>147</v>
      </c>
      <c r="AF32" s="14"/>
      <c r="AG32" s="14">
        <v>11.99</v>
      </c>
      <c r="AH32" s="14" t="str">
        <f t="shared" si="7"/>
        <v>$11.99 / bottle</v>
      </c>
      <c r="AI32" s="8" t="str">
        <f t="shared" si="8"/>
        <v>sb:productsignimages/jameson.jpg</v>
      </c>
    </row>
    <row r="33" spans="3:35">
      <c r="C33" s="1"/>
      <c r="D33" s="14" t="str">
        <f t="shared" si="5"/>
        <v>DISPLAY kahlua</v>
      </c>
      <c r="E33" s="14" t="s">
        <v>126</v>
      </c>
      <c r="F33" s="1" t="str">
        <f t="shared" si="6"/>
        <v>kahlua</v>
      </c>
      <c r="G33" s="14" t="s">
        <v>127</v>
      </c>
      <c r="H33" s="14">
        <v>1</v>
      </c>
      <c r="I33" s="15">
        <v>0.25</v>
      </c>
      <c r="J33" s="15"/>
      <c r="K33" s="15"/>
      <c r="L33" s="1"/>
      <c r="M33" s="1"/>
      <c r="N33" s="1"/>
      <c r="O33" s="1"/>
      <c r="P33" s="1"/>
      <c r="Q33" s="1"/>
      <c r="R33" s="1"/>
      <c r="T33" s="5" t="s">
        <v>148</v>
      </c>
      <c r="U33" s="1"/>
      <c r="V33" s="1"/>
      <c r="W33" s="1"/>
      <c r="X33" s="1"/>
      <c r="Y33" s="14"/>
      <c r="Z33" s="14"/>
      <c r="AA33" s="1"/>
      <c r="AB33" s="1"/>
      <c r="AC33" s="1"/>
      <c r="AE33" s="14" t="s">
        <v>149</v>
      </c>
      <c r="AF33" s="14"/>
      <c r="AG33" s="14">
        <v>12.99</v>
      </c>
      <c r="AH33" s="14" t="str">
        <f t="shared" si="7"/>
        <v>$12.99 / bottle</v>
      </c>
      <c r="AI33" s="8" t="str">
        <f t="shared" si="8"/>
        <v>sb:productsignimages/kahlua.jpg</v>
      </c>
    </row>
    <row r="34" spans="3:35">
      <c r="C34" s="1"/>
      <c r="D34" s="14" t="str">
        <f t="shared" si="5"/>
        <v>DISPLAY malibu</v>
      </c>
      <c r="E34" s="14" t="s">
        <v>126</v>
      </c>
      <c r="F34" s="1" t="str">
        <f t="shared" si="6"/>
        <v>malibu</v>
      </c>
      <c r="G34" s="14" t="s">
        <v>127</v>
      </c>
      <c r="H34" s="14">
        <v>1</v>
      </c>
      <c r="I34" s="15">
        <v>0.25</v>
      </c>
      <c r="J34" s="15"/>
      <c r="K34" s="15"/>
      <c r="L34" s="1"/>
      <c r="M34" s="1"/>
      <c r="N34" s="1"/>
      <c r="O34" s="1"/>
      <c r="P34" s="1"/>
      <c r="Q34" s="1"/>
      <c r="R34" s="1"/>
      <c r="T34" s="5" t="s">
        <v>150</v>
      </c>
      <c r="U34" s="1"/>
      <c r="V34" s="1"/>
      <c r="W34" s="1"/>
      <c r="X34" s="1"/>
      <c r="Y34" s="14"/>
      <c r="Z34" s="14"/>
      <c r="AA34" s="1"/>
      <c r="AB34" s="1"/>
      <c r="AC34" s="1"/>
      <c r="AE34" s="14" t="s">
        <v>151</v>
      </c>
      <c r="AF34" s="14"/>
      <c r="AG34" s="14">
        <v>15.99</v>
      </c>
      <c r="AH34" s="14" t="str">
        <f t="shared" si="7"/>
        <v>$15.99 / bottle</v>
      </c>
      <c r="AI34" s="8" t="str">
        <f>"sb:productsignimages/" &amp; F34 &amp; "2.jpg"</f>
        <v>sb:productsignimages/malibu2.jpg</v>
      </c>
    </row>
    <row r="35" spans="3:35">
      <c r="C35" s="1"/>
      <c r="D35" s="14" t="str">
        <f t="shared" si="5"/>
        <v>DISPLAY martel</v>
      </c>
      <c r="E35" s="14" t="s">
        <v>126</v>
      </c>
      <c r="F35" s="1" t="str">
        <f t="shared" si="6"/>
        <v>martel</v>
      </c>
      <c r="G35" s="14" t="s">
        <v>127</v>
      </c>
      <c r="H35" s="14">
        <v>1</v>
      </c>
      <c r="I35" s="15">
        <v>0.25</v>
      </c>
      <c r="J35" s="15"/>
      <c r="K35" s="15"/>
      <c r="L35" s="1"/>
      <c r="M35" s="1"/>
      <c r="N35" s="1"/>
      <c r="O35" s="1"/>
      <c r="P35" s="1"/>
      <c r="Q35" s="1"/>
      <c r="R35" s="1"/>
      <c r="T35" s="5" t="s">
        <v>152</v>
      </c>
      <c r="U35" s="1"/>
      <c r="V35" s="1"/>
      <c r="W35" s="1"/>
      <c r="X35" s="1"/>
      <c r="Y35" s="14"/>
      <c r="Z35" s="14"/>
      <c r="AA35" s="1"/>
      <c r="AB35" s="1"/>
      <c r="AC35" s="1"/>
      <c r="AE35" s="14" t="s">
        <v>153</v>
      </c>
      <c r="AF35" s="14"/>
      <c r="AG35" s="14">
        <v>12.99</v>
      </c>
      <c r="AH35" s="14" t="str">
        <f t="shared" si="7"/>
        <v>$12.99 / bottle</v>
      </c>
      <c r="AI35" s="8" t="str">
        <f t="shared" ref="AI35:AI39" si="9">"sb:productsignimages/" &amp; F35 &amp; ".jpg"</f>
        <v>sb:productsignimages/martel.jpg</v>
      </c>
    </row>
    <row r="36" spans="3:35">
      <c r="C36" s="1"/>
      <c r="D36" s="14" t="str">
        <f t="shared" si="5"/>
        <v>DISPLAY olmeca</v>
      </c>
      <c r="E36" s="14" t="s">
        <v>126</v>
      </c>
      <c r="F36" s="1" t="str">
        <f t="shared" si="6"/>
        <v>olmeca</v>
      </c>
      <c r="G36" s="14" t="s">
        <v>127</v>
      </c>
      <c r="H36" s="14">
        <v>1</v>
      </c>
      <c r="I36" s="15">
        <v>0.25</v>
      </c>
      <c r="J36" s="15"/>
      <c r="K36" s="15"/>
      <c r="L36" s="1"/>
      <c r="M36" s="1"/>
      <c r="N36" s="1"/>
      <c r="O36" s="1"/>
      <c r="P36" s="1"/>
      <c r="Q36" s="1"/>
      <c r="R36" s="1"/>
      <c r="T36" s="5" t="s">
        <v>154</v>
      </c>
      <c r="U36" s="1"/>
      <c r="V36" s="1"/>
      <c r="W36" s="1"/>
      <c r="X36" s="1"/>
      <c r="Y36" s="14"/>
      <c r="Z36" s="14"/>
      <c r="AA36" s="1"/>
      <c r="AB36" s="1"/>
      <c r="AC36" s="1"/>
      <c r="AE36" s="14" t="s">
        <v>155</v>
      </c>
      <c r="AF36" s="14"/>
      <c r="AG36" s="14">
        <v>15.99</v>
      </c>
      <c r="AH36" s="14" t="str">
        <f t="shared" si="7"/>
        <v>$15.99 / bottle</v>
      </c>
      <c r="AI36" s="8" t="str">
        <f t="shared" si="9"/>
        <v>sb:productsignimages/olmeca.jpg</v>
      </c>
    </row>
    <row r="37" spans="3:35">
      <c r="C37" s="1"/>
      <c r="D37" s="14" t="str">
        <f t="shared" si="5"/>
        <v>DISPLAY pernod</v>
      </c>
      <c r="E37" s="14" t="s">
        <v>126</v>
      </c>
      <c r="F37" s="1" t="str">
        <f t="shared" si="6"/>
        <v>pernod</v>
      </c>
      <c r="G37" s="14" t="s">
        <v>127</v>
      </c>
      <c r="H37" s="14">
        <v>1</v>
      </c>
      <c r="I37" s="15">
        <v>0.25</v>
      </c>
      <c r="J37" s="15"/>
      <c r="K37" s="15"/>
      <c r="L37" s="1"/>
      <c r="M37" s="1"/>
      <c r="N37" s="1"/>
      <c r="O37" s="1"/>
      <c r="P37" s="1"/>
      <c r="Q37" s="1"/>
      <c r="R37" s="1"/>
      <c r="T37" s="5" t="s">
        <v>156</v>
      </c>
      <c r="U37" s="1"/>
      <c r="V37" s="1"/>
      <c r="W37" s="1"/>
      <c r="X37" s="1"/>
      <c r="Y37" s="14"/>
      <c r="Z37" s="14"/>
      <c r="AA37" s="1"/>
      <c r="AB37" s="1"/>
      <c r="AC37" s="1"/>
      <c r="AE37" s="14" t="s">
        <v>157</v>
      </c>
      <c r="AF37" s="14"/>
      <c r="AG37" s="14">
        <v>18.989999999999998</v>
      </c>
      <c r="AH37" s="14" t="str">
        <f t="shared" si="7"/>
        <v>$18.99 / bottle</v>
      </c>
      <c r="AI37" s="8" t="str">
        <f t="shared" si="9"/>
        <v>sb:productsignimages/pernod.jpg</v>
      </c>
    </row>
    <row r="38" spans="3:35">
      <c r="C38" s="1"/>
      <c r="D38" s="14" t="str">
        <f t="shared" si="5"/>
        <v>DISPLAY ramazzotti</v>
      </c>
      <c r="E38" s="14" t="s">
        <v>126</v>
      </c>
      <c r="F38" s="1" t="str">
        <f t="shared" si="6"/>
        <v>ramazzotti</v>
      </c>
      <c r="G38" s="14" t="s">
        <v>127</v>
      </c>
      <c r="H38" s="14">
        <v>1</v>
      </c>
      <c r="I38" s="15">
        <v>0.25</v>
      </c>
      <c r="J38" s="15"/>
      <c r="K38" s="15"/>
      <c r="L38" s="1"/>
      <c r="M38" s="1"/>
      <c r="N38" s="1"/>
      <c r="O38" s="1"/>
      <c r="P38" s="1"/>
      <c r="Q38" s="1"/>
      <c r="R38" s="1"/>
      <c r="T38" s="5" t="s">
        <v>158</v>
      </c>
      <c r="U38" s="1"/>
      <c r="V38" s="1"/>
      <c r="W38" s="1"/>
      <c r="X38" s="1"/>
      <c r="Y38" s="14"/>
      <c r="Z38" s="14"/>
      <c r="AA38" s="1"/>
      <c r="AB38" s="1"/>
      <c r="AC38" s="1"/>
      <c r="AE38" s="14" t="s">
        <v>159</v>
      </c>
      <c r="AF38" s="14"/>
      <c r="AG38" s="14">
        <v>8.99</v>
      </c>
      <c r="AH38" s="14" t="str">
        <f t="shared" si="7"/>
        <v>$8.99 / bottle</v>
      </c>
      <c r="AI38" s="8" t="str">
        <f t="shared" si="9"/>
        <v>sb:productsignimages/ramazzotti.jpg</v>
      </c>
    </row>
    <row r="39" spans="3:35">
      <c r="C39" s="1"/>
      <c r="D39" s="14" t="str">
        <f t="shared" si="5"/>
        <v>DISPLAY sortilege</v>
      </c>
      <c r="E39" s="14" t="s">
        <v>126</v>
      </c>
      <c r="F39" s="1" t="str">
        <f t="shared" si="6"/>
        <v>sortilege</v>
      </c>
      <c r="G39" s="14" t="s">
        <v>127</v>
      </c>
      <c r="H39" s="14">
        <v>1</v>
      </c>
      <c r="I39" s="15">
        <v>0.25</v>
      </c>
      <c r="J39" s="15"/>
      <c r="K39" s="15"/>
      <c r="L39" s="1"/>
      <c r="M39" s="1"/>
      <c r="N39" s="1"/>
      <c r="O39" s="1"/>
      <c r="P39" s="1"/>
      <c r="Q39" s="1"/>
      <c r="R39" s="1"/>
      <c r="T39" s="5" t="s">
        <v>160</v>
      </c>
      <c r="U39" s="1"/>
      <c r="V39" s="1"/>
      <c r="W39" s="1"/>
      <c r="X39" s="1"/>
      <c r="Y39" s="14"/>
      <c r="Z39" s="14"/>
      <c r="AA39" s="1"/>
      <c r="AB39" s="1"/>
      <c r="AC39" s="1"/>
      <c r="AE39" s="14" t="s">
        <v>161</v>
      </c>
      <c r="AF39" s="14"/>
      <c r="AG39" s="14">
        <v>11.99</v>
      </c>
      <c r="AH39" s="14" t="str">
        <f t="shared" si="7"/>
        <v>$11.99 / bottle</v>
      </c>
      <c r="AI39" s="8" t="str">
        <f t="shared" si="9"/>
        <v>sb:productsignimages/sortilege.jpg</v>
      </c>
    </row>
    <row r="40" spans="3:35">
      <c r="C40" s="1"/>
      <c r="D40" s="14"/>
      <c r="E40" s="14"/>
      <c r="F40" s="1"/>
      <c r="G40" s="14"/>
      <c r="H40" s="14"/>
      <c r="I40" s="15"/>
      <c r="J40" s="15"/>
      <c r="K40" s="15"/>
      <c r="L40" s="1"/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14"/>
      <c r="AF40" s="14"/>
      <c r="AG40" s="14"/>
      <c r="AH40" s="14"/>
      <c r="AI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S27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4.29296875" customWidth="1"/>
    <col min="2" max="2" width="3.703125" customWidth="1"/>
    <col min="3" max="3" width="2" customWidth="1"/>
    <col min="4" max="4" width="34.5859375" customWidth="1"/>
    <col min="5" max="5" width="26.87890625" customWidth="1"/>
    <col min="6" max="6" width="30" customWidth="1"/>
    <col min="7" max="7" width="34.703125" customWidth="1"/>
    <col min="8" max="8" width="29.703125" customWidth="1"/>
    <col min="9" max="9" width="30.87890625" customWidth="1"/>
    <col min="18" max="18" width="37" customWidth="1"/>
    <col min="21" max="21" width="21.41015625" customWidth="1"/>
    <col min="22" max="22" width="19.41015625" customWidth="1"/>
    <col min="25" max="25" width="43.29296875" customWidth="1"/>
    <col min="31" max="31" width="34" customWidth="1"/>
    <col min="32" max="32" width="19.87890625" customWidth="1"/>
    <col min="35" max="35" width="37.70312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5" t="s">
        <v>162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69</v>
      </c>
      <c r="K3" s="5" t="s">
        <v>69</v>
      </c>
      <c r="L3" s="5" t="s">
        <v>69</v>
      </c>
      <c r="R3" s="5" t="s">
        <v>166</v>
      </c>
      <c r="S3" s="5">
        <v>2</v>
      </c>
    </row>
    <row r="4" spans="1:45">
      <c r="D4" s="5" t="s">
        <v>67</v>
      </c>
      <c r="E4" s="5" t="s">
        <v>167</v>
      </c>
      <c r="F4" s="5" t="s">
        <v>167</v>
      </c>
      <c r="G4" s="5" t="s">
        <v>168</v>
      </c>
      <c r="H4" s="5" t="s">
        <v>164</v>
      </c>
      <c r="I4" s="5" t="s">
        <v>165</v>
      </c>
      <c r="J4" s="5" t="s">
        <v>69</v>
      </c>
      <c r="K4" s="5" t="s">
        <v>69</v>
      </c>
      <c r="L4" s="5" t="s">
        <v>69</v>
      </c>
      <c r="R4" s="5" t="s">
        <v>166</v>
      </c>
      <c r="S4" s="5">
        <v>2</v>
      </c>
    </row>
    <row r="5" spans="1:45">
      <c r="D5" s="5" t="s">
        <v>67</v>
      </c>
      <c r="E5" s="5" t="s">
        <v>169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69</v>
      </c>
      <c r="K5" s="5" t="s">
        <v>69</v>
      </c>
      <c r="L5" s="5" t="s">
        <v>69</v>
      </c>
      <c r="R5" s="5" t="s">
        <v>171</v>
      </c>
      <c r="S5" s="5">
        <v>2</v>
      </c>
    </row>
    <row r="6" spans="1:45">
      <c r="D6" s="5" t="s">
        <v>67</v>
      </c>
      <c r="E6" s="5" t="s">
        <v>173</v>
      </c>
      <c r="F6" s="5" t="s">
        <v>173</v>
      </c>
      <c r="G6" s="5" t="s">
        <v>174</v>
      </c>
      <c r="H6" s="5" t="s">
        <v>175</v>
      </c>
      <c r="I6" s="5" t="s">
        <v>176</v>
      </c>
      <c r="J6" s="5" t="s">
        <v>69</v>
      </c>
      <c r="K6" s="5" t="s">
        <v>69</v>
      </c>
      <c r="L6" s="5" t="s">
        <v>69</v>
      </c>
      <c r="R6" s="5" t="s">
        <v>175</v>
      </c>
      <c r="S6" s="5">
        <v>8</v>
      </c>
      <c r="T6" s="5" t="s">
        <v>69</v>
      </c>
    </row>
    <row r="7" spans="1:45">
      <c r="D7" s="5" t="s">
        <v>67</v>
      </c>
      <c r="E7" s="5" t="s">
        <v>177</v>
      </c>
      <c r="F7" s="8" t="str">
        <f t="shared" ref="F7:F31" si="0">E7</f>
        <v>product_salad</v>
      </c>
      <c r="G7" s="8" t="str">
        <f t="shared" ref="G7:G31" si="1">"sb:product/" &amp; E7 &amp; ".babylon"</f>
        <v>sb:product/product_salad.babylon</v>
      </c>
      <c r="H7" s="5" t="str">
        <f t="shared" ref="H7:H11" si="2">"sb:product/salad.png"</f>
        <v>sb:product/salad.png</v>
      </c>
      <c r="I7" s="5" t="str">
        <f t="shared" ref="I7:I11" si="3">"sb:product/salad_N.jpg"</f>
        <v>sb:product/salad_N.jpg</v>
      </c>
      <c r="J7" s="5" t="s">
        <v>69</v>
      </c>
      <c r="K7" s="5" t="s">
        <v>69</v>
      </c>
      <c r="L7" s="5" t="s">
        <v>69</v>
      </c>
      <c r="R7" s="5" t="str">
        <f t="shared" ref="R7:R11" si="4">H7</f>
        <v>sb:product/salad.png</v>
      </c>
      <c r="S7" s="5">
        <v>8</v>
      </c>
      <c r="T7" s="5" t="s">
        <v>69</v>
      </c>
    </row>
    <row r="8" spans="1:45">
      <c r="D8" s="5" t="s">
        <v>67</v>
      </c>
      <c r="E8" s="5" t="s">
        <v>178</v>
      </c>
      <c r="F8" s="8" t="str">
        <f t="shared" si="0"/>
        <v>product_tulip_yellow</v>
      </c>
      <c r="G8" s="8" t="str">
        <f t="shared" si="1"/>
        <v>sb:product/product_tulip_yellow.babylon</v>
      </c>
      <c r="H8" s="5" t="str">
        <f t="shared" si="2"/>
        <v>sb:product/salad.png</v>
      </c>
      <c r="I8" s="5" t="str">
        <f t="shared" si="3"/>
        <v>sb:product/salad_N.jpg</v>
      </c>
      <c r="J8" s="5" t="s">
        <v>69</v>
      </c>
      <c r="K8" s="5" t="s">
        <v>69</v>
      </c>
      <c r="L8" s="5" t="s">
        <v>69</v>
      </c>
      <c r="R8" s="5" t="str">
        <f t="shared" si="4"/>
        <v>sb:product/salad.png</v>
      </c>
      <c r="S8" s="5">
        <v>8</v>
      </c>
      <c r="T8" s="5" t="s">
        <v>69</v>
      </c>
    </row>
    <row r="9" spans="1:45">
      <c r="D9" s="5" t="s">
        <v>67</v>
      </c>
      <c r="E9" s="5" t="s">
        <v>179</v>
      </c>
      <c r="F9" s="8" t="str">
        <f t="shared" si="0"/>
        <v>product_tulip_purple</v>
      </c>
      <c r="G9" s="8" t="str">
        <f t="shared" si="1"/>
        <v>sb:product/product_tulip_purple.babylon</v>
      </c>
      <c r="H9" s="5" t="str">
        <f t="shared" si="2"/>
        <v>sb:product/salad.png</v>
      </c>
      <c r="I9" s="5" t="str">
        <f t="shared" si="3"/>
        <v>sb:product/salad_N.jpg</v>
      </c>
      <c r="J9" s="5" t="s">
        <v>69</v>
      </c>
      <c r="K9" s="5" t="s">
        <v>69</v>
      </c>
      <c r="L9" s="5" t="s">
        <v>69</v>
      </c>
      <c r="R9" s="5" t="str">
        <f t="shared" si="4"/>
        <v>sb:product/salad.png</v>
      </c>
      <c r="S9" s="5">
        <v>8</v>
      </c>
      <c r="T9" s="5" t="s">
        <v>69</v>
      </c>
    </row>
    <row r="10" spans="1:45">
      <c r="D10" s="5" t="s">
        <v>67</v>
      </c>
      <c r="E10" s="5" t="s">
        <v>180</v>
      </c>
      <c r="F10" s="8" t="str">
        <f t="shared" si="0"/>
        <v>product_tulip_pink</v>
      </c>
      <c r="G10" s="8" t="str">
        <f t="shared" si="1"/>
        <v>sb:product/product_tulip_pink.babylon</v>
      </c>
      <c r="H10" s="5" t="str">
        <f t="shared" si="2"/>
        <v>sb:product/salad.png</v>
      </c>
      <c r="I10" s="5" t="str">
        <f t="shared" si="3"/>
        <v>sb:product/salad_N.jpg</v>
      </c>
      <c r="J10" s="5" t="s">
        <v>69</v>
      </c>
      <c r="K10" s="5" t="s">
        <v>69</v>
      </c>
      <c r="L10" s="5" t="s">
        <v>69</v>
      </c>
      <c r="R10" s="5" t="str">
        <f t="shared" si="4"/>
        <v>sb:product/salad.png</v>
      </c>
      <c r="S10" s="5">
        <v>8</v>
      </c>
      <c r="T10" s="5" t="s">
        <v>69</v>
      </c>
    </row>
    <row r="11" spans="1:45">
      <c r="D11" s="5" t="s">
        <v>67</v>
      </c>
      <c r="E11" s="5" t="s">
        <v>181</v>
      </c>
      <c r="F11" s="8" t="str">
        <f t="shared" si="0"/>
        <v>product_califlower</v>
      </c>
      <c r="G11" s="8" t="str">
        <f t="shared" si="1"/>
        <v>sb:product/product_califlower.babylon</v>
      </c>
      <c r="H11" s="5" t="str">
        <f t="shared" si="2"/>
        <v>sb:product/salad.png</v>
      </c>
      <c r="I11" s="5" t="str">
        <f t="shared" si="3"/>
        <v>sb:product/salad_N.jpg</v>
      </c>
      <c r="J11" s="5" t="s">
        <v>69</v>
      </c>
      <c r="K11" s="5" t="s">
        <v>69</v>
      </c>
      <c r="L11" s="5" t="s">
        <v>69</v>
      </c>
      <c r="R11" s="5" t="str">
        <f t="shared" si="4"/>
        <v>sb:product/salad.png</v>
      </c>
      <c r="S11" s="5">
        <v>8</v>
      </c>
      <c r="T11" s="5" t="s">
        <v>69</v>
      </c>
    </row>
    <row r="12" spans="1:45">
      <c r="D12" s="5" t="s">
        <v>67</v>
      </c>
      <c r="E12" s="5" t="s">
        <v>182</v>
      </c>
      <c r="F12" s="8" t="str">
        <f t="shared" si="0"/>
        <v>product_apple</v>
      </c>
      <c r="G12" s="8" t="str">
        <f t="shared" si="1"/>
        <v>sb:product/product_apple.babylon</v>
      </c>
      <c r="H12" s="5" t="s">
        <v>164</v>
      </c>
      <c r="I12" s="5" t="s">
        <v>165</v>
      </c>
      <c r="J12" s="5" t="s">
        <v>69</v>
      </c>
      <c r="K12" s="5" t="s">
        <v>69</v>
      </c>
      <c r="L12" s="5" t="s">
        <v>69</v>
      </c>
      <c r="R12" s="5" t="s">
        <v>166</v>
      </c>
      <c r="S12" s="5">
        <v>2</v>
      </c>
    </row>
    <row r="13" spans="1:45">
      <c r="D13" s="5" t="s">
        <v>67</v>
      </c>
      <c r="E13" s="5" t="s">
        <v>183</v>
      </c>
      <c r="F13" s="8" t="str">
        <f t="shared" si="0"/>
        <v>product_tomato</v>
      </c>
      <c r="G13" s="8" t="str">
        <f t="shared" si="1"/>
        <v>sb:product/product_tomato.babylon</v>
      </c>
      <c r="H13" s="5" t="s">
        <v>164</v>
      </c>
      <c r="I13" s="5" t="s">
        <v>165</v>
      </c>
      <c r="J13" s="5" t="s">
        <v>69</v>
      </c>
      <c r="K13" s="5" t="s">
        <v>69</v>
      </c>
      <c r="L13" s="5" t="s">
        <v>69</v>
      </c>
      <c r="R13" s="5" t="s">
        <v>166</v>
      </c>
      <c r="S13" s="5">
        <v>2</v>
      </c>
    </row>
    <row r="14" spans="1:45">
      <c r="D14" s="5" t="s">
        <v>67</v>
      </c>
      <c r="E14" s="5" t="s">
        <v>184</v>
      </c>
      <c r="F14" s="8" t="str">
        <f t="shared" si="0"/>
        <v>product_avocado</v>
      </c>
      <c r="G14" s="8" t="str">
        <f t="shared" si="1"/>
        <v>sb:product/product_avocado.babylon</v>
      </c>
      <c r="H14" s="5" t="s">
        <v>164</v>
      </c>
      <c r="I14" s="5" t="s">
        <v>165</v>
      </c>
      <c r="J14" s="5" t="s">
        <v>69</v>
      </c>
      <c r="K14" s="5" t="s">
        <v>69</v>
      </c>
      <c r="L14" s="5" t="s">
        <v>69</v>
      </c>
      <c r="R14" s="5" t="s">
        <v>166</v>
      </c>
      <c r="S14" s="5">
        <v>2</v>
      </c>
    </row>
    <row r="15" spans="1:45">
      <c r="D15" s="5" t="s">
        <v>67</v>
      </c>
      <c r="E15" s="5" t="s">
        <v>185</v>
      </c>
      <c r="F15" s="8" t="str">
        <f t="shared" si="0"/>
        <v>product_pear</v>
      </c>
      <c r="G15" s="8" t="str">
        <f t="shared" si="1"/>
        <v>sb:product/product_pear.babylon</v>
      </c>
      <c r="H15" s="5" t="s">
        <v>164</v>
      </c>
      <c r="I15" s="5" t="s">
        <v>165</v>
      </c>
      <c r="J15" s="5" t="s">
        <v>69</v>
      </c>
      <c r="K15" s="5" t="s">
        <v>69</v>
      </c>
      <c r="L15" s="5" t="s">
        <v>69</v>
      </c>
      <c r="R15" s="5" t="s">
        <v>166</v>
      </c>
      <c r="S15" s="5">
        <v>2</v>
      </c>
    </row>
    <row r="16" spans="1:45">
      <c r="A16" s="1"/>
      <c r="B16" s="1"/>
      <c r="C16" s="1"/>
      <c r="D16" s="16" t="s">
        <v>67</v>
      </c>
      <c r="E16" s="14" t="s">
        <v>186</v>
      </c>
      <c r="F16" s="1" t="str">
        <f t="shared" si="0"/>
        <v>product_milk_veg_b2</v>
      </c>
      <c r="G16" s="1" t="str">
        <f t="shared" si="1"/>
        <v>sb:product/product_milk_veg_b2.babylon</v>
      </c>
      <c r="H16" s="16" t="s">
        <v>164</v>
      </c>
      <c r="I16" s="16" t="s">
        <v>165</v>
      </c>
      <c r="J16" s="16" t="s">
        <v>69</v>
      </c>
      <c r="K16" s="16" t="s">
        <v>69</v>
      </c>
      <c r="L16" s="16" t="s">
        <v>69</v>
      </c>
      <c r="M16" s="1"/>
      <c r="N16" s="1"/>
      <c r="O16" s="1"/>
      <c r="P16" s="1"/>
      <c r="Q16" s="1"/>
      <c r="R16" s="16" t="s">
        <v>166</v>
      </c>
      <c r="S16" s="17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3:29">
      <c r="D17" s="5" t="s">
        <v>67</v>
      </c>
      <c r="E17" s="5" t="s">
        <v>187</v>
      </c>
      <c r="F17" s="8" t="str">
        <f t="shared" si="0"/>
        <v>product_shallot</v>
      </c>
      <c r="G17" s="8" t="str">
        <f t="shared" si="1"/>
        <v>sb:product/product_shallot.babylon</v>
      </c>
      <c r="H17" s="5" t="s">
        <v>164</v>
      </c>
      <c r="I17" s="5" t="s">
        <v>165</v>
      </c>
      <c r="J17" s="5" t="s">
        <v>69</v>
      </c>
      <c r="K17" s="5" t="s">
        <v>69</v>
      </c>
      <c r="L17" s="5" t="s">
        <v>69</v>
      </c>
      <c r="R17" s="5" t="s">
        <v>166</v>
      </c>
      <c r="S17" s="5">
        <v>2</v>
      </c>
    </row>
    <row r="18" spans="3:29">
      <c r="D18" s="5" t="s">
        <v>67</v>
      </c>
      <c r="E18" s="5" t="s">
        <v>188</v>
      </c>
      <c r="F18" s="8" t="str">
        <f t="shared" si="0"/>
        <v>product_banana</v>
      </c>
      <c r="G18" s="8" t="str">
        <f t="shared" si="1"/>
        <v>sb:product/product_banana.babylon</v>
      </c>
      <c r="H18" s="5" t="s">
        <v>164</v>
      </c>
      <c r="I18" s="5" t="s">
        <v>165</v>
      </c>
      <c r="J18" s="5" t="s">
        <v>69</v>
      </c>
      <c r="K18" s="5" t="s">
        <v>69</v>
      </c>
      <c r="L18" s="5" t="s">
        <v>69</v>
      </c>
      <c r="R18" s="5" t="s">
        <v>166</v>
      </c>
      <c r="S18" s="5">
        <v>2</v>
      </c>
    </row>
    <row r="19" spans="3:29">
      <c r="D19" s="5" t="s">
        <v>67</v>
      </c>
      <c r="E19" s="5" t="s">
        <v>189</v>
      </c>
      <c r="F19" s="8" t="str">
        <f t="shared" si="0"/>
        <v>product_carrot</v>
      </c>
      <c r="G19" s="8" t="str">
        <f t="shared" si="1"/>
        <v>sb:product/product_carrot.babylon</v>
      </c>
      <c r="H19" s="5" t="s">
        <v>164</v>
      </c>
      <c r="I19" s="5" t="s">
        <v>165</v>
      </c>
      <c r="J19" s="5" t="s">
        <v>69</v>
      </c>
      <c r="K19" s="5" t="s">
        <v>69</v>
      </c>
      <c r="L19" s="5" t="s">
        <v>69</v>
      </c>
      <c r="R19" s="5" t="s">
        <v>166</v>
      </c>
      <c r="S19" s="5">
        <v>2</v>
      </c>
    </row>
    <row r="20" spans="3:29">
      <c r="D20" s="5" t="s">
        <v>67</v>
      </c>
      <c r="E20" s="11" t="s">
        <v>190</v>
      </c>
      <c r="F20" s="8" t="str">
        <f t="shared" si="0"/>
        <v>product_courget</v>
      </c>
      <c r="G20" s="8" t="str">
        <f t="shared" si="1"/>
        <v>sb:product/product_courget.babylon</v>
      </c>
      <c r="H20" s="5" t="s">
        <v>164</v>
      </c>
      <c r="I20" s="5" t="s">
        <v>165</v>
      </c>
      <c r="J20" s="5" t="s">
        <v>69</v>
      </c>
      <c r="K20" s="5" t="s">
        <v>69</v>
      </c>
      <c r="L20" s="5" t="s">
        <v>69</v>
      </c>
      <c r="R20" s="5" t="s">
        <v>166</v>
      </c>
      <c r="S20" s="5">
        <v>2</v>
      </c>
    </row>
    <row r="21" spans="3:29">
      <c r="D21" s="5" t="s">
        <v>67</v>
      </c>
      <c r="E21" s="11" t="s">
        <v>191</v>
      </c>
      <c r="F21" s="8" t="str">
        <f t="shared" si="0"/>
        <v>product_eggbox</v>
      </c>
      <c r="G21" s="8" t="str">
        <f t="shared" si="1"/>
        <v>sb:product/product_eggbox.babylon</v>
      </c>
      <c r="H21" s="5" t="s">
        <v>164</v>
      </c>
      <c r="I21" s="5" t="s">
        <v>165</v>
      </c>
      <c r="J21" s="5" t="s">
        <v>69</v>
      </c>
      <c r="K21" s="5" t="s">
        <v>69</v>
      </c>
      <c r="L21" s="5" t="s">
        <v>69</v>
      </c>
      <c r="R21" s="5" t="s">
        <v>166</v>
      </c>
      <c r="S21" s="5">
        <v>2</v>
      </c>
    </row>
    <row r="22" spans="3:29">
      <c r="D22" s="5" t="s">
        <v>67</v>
      </c>
      <c r="E22" s="11" t="s">
        <v>192</v>
      </c>
      <c r="F22" s="8" t="str">
        <f t="shared" si="0"/>
        <v>product_eggplant</v>
      </c>
      <c r="G22" s="8" t="str">
        <f t="shared" si="1"/>
        <v>sb:product/product_eggplant.babylon</v>
      </c>
      <c r="H22" s="5" t="s">
        <v>164</v>
      </c>
      <c r="I22" s="5" t="s">
        <v>165</v>
      </c>
      <c r="J22" s="5" t="s">
        <v>69</v>
      </c>
      <c r="K22" s="5" t="s">
        <v>69</v>
      </c>
      <c r="L22" s="5" t="s">
        <v>69</v>
      </c>
      <c r="R22" s="5" t="s">
        <v>166</v>
      </c>
      <c r="S22" s="5">
        <v>2</v>
      </c>
    </row>
    <row r="23" spans="3:29">
      <c r="D23" s="5" t="s">
        <v>67</v>
      </c>
      <c r="E23" s="11" t="s">
        <v>193</v>
      </c>
      <c r="F23" s="8" t="str">
        <f t="shared" si="0"/>
        <v>product_garlic</v>
      </c>
      <c r="G23" s="8" t="str">
        <f t="shared" si="1"/>
        <v>sb:product/product_garlic.babylon</v>
      </c>
      <c r="H23" s="5" t="s">
        <v>164</v>
      </c>
      <c r="I23" s="5" t="s">
        <v>165</v>
      </c>
      <c r="J23" s="5" t="s">
        <v>69</v>
      </c>
      <c r="K23" s="5" t="s">
        <v>69</v>
      </c>
      <c r="L23" s="5" t="s">
        <v>69</v>
      </c>
      <c r="R23" s="5" t="s">
        <v>166</v>
      </c>
      <c r="S23" s="5">
        <v>2</v>
      </c>
    </row>
    <row r="24" spans="3:29">
      <c r="D24" s="5" t="s">
        <v>67</v>
      </c>
      <c r="E24" s="11" t="s">
        <v>194</v>
      </c>
      <c r="F24" s="8" t="str">
        <f t="shared" si="0"/>
        <v>product_green_pepper</v>
      </c>
      <c r="G24" s="8" t="str">
        <f t="shared" si="1"/>
        <v>sb:product/product_green_pepper.babylon</v>
      </c>
      <c r="H24" s="5" t="s">
        <v>164</v>
      </c>
      <c r="I24" s="5" t="s">
        <v>165</v>
      </c>
      <c r="J24" s="5" t="s">
        <v>69</v>
      </c>
      <c r="K24" s="5" t="s">
        <v>69</v>
      </c>
      <c r="L24" s="5" t="s">
        <v>69</v>
      </c>
      <c r="R24" s="5" t="s">
        <v>166</v>
      </c>
      <c r="S24" s="5">
        <v>2</v>
      </c>
    </row>
    <row r="25" spans="3:29">
      <c r="D25" s="5" t="s">
        <v>67</v>
      </c>
      <c r="E25" s="11" t="s">
        <v>195</v>
      </c>
      <c r="F25" s="8" t="str">
        <f t="shared" si="0"/>
        <v>product_melon</v>
      </c>
      <c r="G25" s="8" t="str">
        <f t="shared" si="1"/>
        <v>sb:product/product_melon.babylon</v>
      </c>
      <c r="H25" s="5" t="s">
        <v>164</v>
      </c>
      <c r="I25" s="5" t="s">
        <v>165</v>
      </c>
      <c r="J25" s="5" t="s">
        <v>69</v>
      </c>
      <c r="K25" s="5" t="s">
        <v>69</v>
      </c>
      <c r="L25" s="5" t="s">
        <v>69</v>
      </c>
      <c r="R25" s="5" t="s">
        <v>166</v>
      </c>
      <c r="S25" s="5">
        <v>2</v>
      </c>
    </row>
    <row r="26" spans="3:29">
      <c r="D26" s="5" t="s">
        <v>67</v>
      </c>
      <c r="E26" s="11" t="s">
        <v>196</v>
      </c>
      <c r="F26" s="8" t="str">
        <f t="shared" si="0"/>
        <v>product_onion</v>
      </c>
      <c r="G26" s="8" t="str">
        <f t="shared" si="1"/>
        <v>sb:product/product_onion.babylon</v>
      </c>
      <c r="H26" s="5" t="s">
        <v>164</v>
      </c>
      <c r="I26" s="5" t="s">
        <v>165</v>
      </c>
      <c r="J26" s="5" t="s">
        <v>69</v>
      </c>
      <c r="K26" s="5" t="s">
        <v>69</v>
      </c>
      <c r="L26" s="5" t="s">
        <v>69</v>
      </c>
      <c r="R26" s="5" t="s">
        <v>166</v>
      </c>
      <c r="S26" s="5">
        <v>2</v>
      </c>
    </row>
    <row r="27" spans="3:29">
      <c r="D27" s="5" t="s">
        <v>67</v>
      </c>
      <c r="E27" s="11" t="s">
        <v>197</v>
      </c>
      <c r="F27" s="8" t="str">
        <f t="shared" si="0"/>
        <v>product_leek</v>
      </c>
      <c r="G27" s="8" t="str">
        <f t="shared" si="1"/>
        <v>sb:product/product_leek.babylon</v>
      </c>
      <c r="H27" s="5" t="s">
        <v>164</v>
      </c>
      <c r="I27" s="5" t="s">
        <v>165</v>
      </c>
      <c r="J27" s="5" t="s">
        <v>69</v>
      </c>
      <c r="K27" s="5" t="s">
        <v>69</v>
      </c>
      <c r="L27" s="5" t="s">
        <v>69</v>
      </c>
      <c r="R27" s="5" t="s">
        <v>166</v>
      </c>
      <c r="S27" s="5">
        <v>2</v>
      </c>
    </row>
    <row r="28" spans="3:29">
      <c r="D28" s="5" t="s">
        <v>67</v>
      </c>
      <c r="E28" s="11" t="s">
        <v>198</v>
      </c>
      <c r="F28" s="8" t="str">
        <f t="shared" si="0"/>
        <v>product_orange</v>
      </c>
      <c r="G28" s="8" t="str">
        <f t="shared" si="1"/>
        <v>sb:product/product_orange.babylon</v>
      </c>
      <c r="H28" s="5" t="s">
        <v>164</v>
      </c>
      <c r="I28" s="5" t="s">
        <v>165</v>
      </c>
      <c r="J28" s="5" t="s">
        <v>69</v>
      </c>
      <c r="K28" s="5" t="s">
        <v>69</v>
      </c>
      <c r="L28" s="5" t="s">
        <v>69</v>
      </c>
      <c r="R28" s="5" t="s">
        <v>166</v>
      </c>
      <c r="S28" s="5">
        <v>2</v>
      </c>
    </row>
    <row r="29" spans="3:29">
      <c r="D29" s="5" t="s">
        <v>67</v>
      </c>
      <c r="E29" s="11" t="s">
        <v>199</v>
      </c>
      <c r="F29" s="8" t="str">
        <f t="shared" si="0"/>
        <v>product_potatoes</v>
      </c>
      <c r="G29" s="8" t="str">
        <f t="shared" si="1"/>
        <v>sb:product/product_potatoes.babylon</v>
      </c>
      <c r="H29" s="5" t="s">
        <v>164</v>
      </c>
      <c r="I29" s="5" t="s">
        <v>165</v>
      </c>
      <c r="J29" s="5" t="s">
        <v>69</v>
      </c>
      <c r="K29" s="5" t="s">
        <v>69</v>
      </c>
      <c r="L29" s="5" t="s">
        <v>69</v>
      </c>
      <c r="R29" s="5" t="s">
        <v>166</v>
      </c>
      <c r="S29" s="5">
        <v>2</v>
      </c>
    </row>
    <row r="30" spans="3:29">
      <c r="D30" s="5" t="s">
        <v>67</v>
      </c>
      <c r="E30" s="11" t="s">
        <v>200</v>
      </c>
      <c r="F30" s="8" t="str">
        <f t="shared" si="0"/>
        <v>product_red_pepper</v>
      </c>
      <c r="G30" s="8" t="str">
        <f t="shared" si="1"/>
        <v>sb:product/product_red_pepper.babylon</v>
      </c>
      <c r="H30" s="5" t="s">
        <v>164</v>
      </c>
      <c r="I30" s="5" t="s">
        <v>165</v>
      </c>
      <c r="J30" s="5" t="s">
        <v>69</v>
      </c>
      <c r="K30" s="5" t="s">
        <v>69</v>
      </c>
      <c r="L30" s="5" t="s">
        <v>69</v>
      </c>
      <c r="R30" s="5" t="s">
        <v>166</v>
      </c>
      <c r="S30" s="5">
        <v>2</v>
      </c>
    </row>
    <row r="31" spans="3:29">
      <c r="D31" s="5" t="s">
        <v>67</v>
      </c>
      <c r="E31" s="11" t="s">
        <v>201</v>
      </c>
      <c r="F31" s="8" t="str">
        <f t="shared" si="0"/>
        <v>product_strawberries</v>
      </c>
      <c r="G31" s="8" t="str">
        <f t="shared" si="1"/>
        <v>sb:product/product_strawberries.babylon</v>
      </c>
      <c r="H31" s="5" t="s">
        <v>164</v>
      </c>
      <c r="I31" s="5" t="s">
        <v>165</v>
      </c>
      <c r="J31" s="5" t="s">
        <v>69</v>
      </c>
      <c r="K31" s="5" t="s">
        <v>69</v>
      </c>
      <c r="L31" s="5" t="s">
        <v>69</v>
      </c>
      <c r="R31" s="5" t="s">
        <v>166</v>
      </c>
      <c r="S31" s="5">
        <v>2</v>
      </c>
    </row>
    <row r="32" spans="3:2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45">
      <c r="C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45">
      <c r="C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45">
      <c r="C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45">
      <c r="C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E37" s="14"/>
      <c r="AF37" s="14"/>
      <c r="AG37" s="14"/>
      <c r="AH37" s="14"/>
      <c r="AI37" s="14"/>
    </row>
    <row r="38" spans="3:45">
      <c r="C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45">
      <c r="C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45">
      <c r="C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45">
      <c r="C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E42" s="14"/>
      <c r="AF42" s="14"/>
      <c r="AG42" s="14"/>
      <c r="AH42" s="14"/>
      <c r="AI42" s="1"/>
    </row>
    <row r="43" spans="3:4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1"/>
      <c r="AF43" s="1"/>
      <c r="AG43" s="1"/>
      <c r="AH43" s="1"/>
      <c r="AI43" s="1"/>
    </row>
    <row r="44" spans="3: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1"/>
      <c r="AF44" s="1"/>
      <c r="AG44" s="1"/>
      <c r="AH44" s="1"/>
      <c r="AI44" s="1"/>
    </row>
    <row r="45" spans="3: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3:45">
      <c r="C46" s="1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3:45">
      <c r="C47" s="13" t="s">
        <v>51</v>
      </c>
      <c r="D47" s="1" t="s">
        <v>31</v>
      </c>
      <c r="E47" s="1" t="s">
        <v>30</v>
      </c>
      <c r="F47" s="14" t="s">
        <v>87</v>
      </c>
      <c r="G47" s="14" t="s">
        <v>88</v>
      </c>
      <c r="H47" s="14" t="s">
        <v>89</v>
      </c>
      <c r="I47" s="14" t="s">
        <v>90</v>
      </c>
      <c r="J47" s="5" t="s">
        <v>91</v>
      </c>
      <c r="K47" s="5" t="s">
        <v>92</v>
      </c>
      <c r="L47" s="5" t="s">
        <v>93</v>
      </c>
      <c r="M47" s="5" t="s">
        <v>94</v>
      </c>
      <c r="N47" s="5" t="s">
        <v>95</v>
      </c>
      <c r="O47" s="5" t="s">
        <v>96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101</v>
      </c>
      <c r="U47" s="5" t="s">
        <v>102</v>
      </c>
      <c r="V47" s="5" t="s">
        <v>103</v>
      </c>
      <c r="W47" s="5" t="s">
        <v>104</v>
      </c>
      <c r="X47" s="5" t="s">
        <v>105</v>
      </c>
      <c r="Y47" s="5" t="s">
        <v>106</v>
      </c>
      <c r="Z47" s="5" t="s">
        <v>107</v>
      </c>
      <c r="AA47" s="5" t="s">
        <v>108</v>
      </c>
      <c r="AB47" s="14" t="s">
        <v>109</v>
      </c>
      <c r="AC47" s="14" t="s">
        <v>110</v>
      </c>
      <c r="AD47" s="14" t="s">
        <v>111</v>
      </c>
      <c r="AE47" s="14" t="s">
        <v>112</v>
      </c>
      <c r="AF47" s="14" t="s">
        <v>113</v>
      </c>
      <c r="AG47" s="14" t="s">
        <v>114</v>
      </c>
      <c r="AH47" s="14" t="s">
        <v>115</v>
      </c>
      <c r="AI47" s="14" t="s">
        <v>116</v>
      </c>
      <c r="AJ47" s="14" t="s">
        <v>69</v>
      </c>
      <c r="AK47" s="14" t="s">
        <v>117</v>
      </c>
      <c r="AL47" s="14" t="s">
        <v>118</v>
      </c>
      <c r="AM47" s="14" t="s">
        <v>119</v>
      </c>
      <c r="AN47" s="14" t="s">
        <v>120</v>
      </c>
      <c r="AO47" s="14" t="s">
        <v>121</v>
      </c>
      <c r="AP47" s="5" t="s">
        <v>122</v>
      </c>
      <c r="AQ47" s="5" t="s">
        <v>123</v>
      </c>
      <c r="AR47" s="5" t="s">
        <v>124</v>
      </c>
      <c r="AS47" s="5" t="s">
        <v>125</v>
      </c>
    </row>
    <row r="48" spans="3:45">
      <c r="C48" s="1"/>
      <c r="D48" s="14" t="str">
        <f>"DISPLAY product_onion"</f>
        <v>DISPLAY product_onion</v>
      </c>
      <c r="E48" s="14" t="s">
        <v>126</v>
      </c>
      <c r="F48" s="1"/>
      <c r="G48" s="14"/>
      <c r="H48" s="14">
        <v>0</v>
      </c>
      <c r="I48" s="15"/>
      <c r="J48" s="15"/>
      <c r="K48" s="15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14" t="s">
        <v>202</v>
      </c>
      <c r="AF48" s="14"/>
      <c r="AG48" s="14">
        <v>0.89</v>
      </c>
      <c r="AH48" s="14" t="s">
        <v>203</v>
      </c>
      <c r="AI48" s="14" t="s">
        <v>204</v>
      </c>
    </row>
    <row r="49" spans="3:45">
      <c r="C49" s="1"/>
      <c r="D49" s="14" t="s">
        <v>196</v>
      </c>
      <c r="E49" s="14" t="s">
        <v>205</v>
      </c>
      <c r="F49" s="14"/>
      <c r="G49" s="14" t="s">
        <v>127</v>
      </c>
      <c r="H49" s="14">
        <f>F48</f>
        <v>0</v>
      </c>
      <c r="I49" s="14"/>
      <c r="J49" s="1"/>
      <c r="K49" s="14">
        <f>I48</f>
        <v>0</v>
      </c>
      <c r="L49" s="1"/>
      <c r="M49" s="14"/>
      <c r="N49" s="15"/>
      <c r="O49" s="15"/>
      <c r="P49" s="15"/>
      <c r="Q49" s="18"/>
      <c r="R49" s="18"/>
      <c r="S49" s="1" t="s">
        <v>206</v>
      </c>
      <c r="T49" s="1"/>
      <c r="U49" s="1"/>
      <c r="V49" s="1"/>
      <c r="W49" s="14"/>
      <c r="X49" s="14"/>
      <c r="Y49" s="14"/>
      <c r="Z49" s="1"/>
      <c r="AA49" s="1"/>
      <c r="AB49" s="1"/>
      <c r="AC49" s="1"/>
      <c r="AJ49" s="5">
        <v>1.4</v>
      </c>
      <c r="AM49" s="5" t="s">
        <v>160</v>
      </c>
      <c r="AP49" s="5">
        <v>20</v>
      </c>
      <c r="AQ49" s="5">
        <v>20</v>
      </c>
      <c r="AR49" s="5">
        <v>20</v>
      </c>
      <c r="AS49" s="14" t="str">
        <f>"DISPLAY product_onion"</f>
        <v>DISPLAY product_onion</v>
      </c>
    </row>
    <row r="50" spans="3:45">
      <c r="C50" s="1"/>
      <c r="D50" s="14" t="s">
        <v>207</v>
      </c>
      <c r="E50" s="14" t="s">
        <v>126</v>
      </c>
      <c r="F50" s="1" t="str">
        <f>E3</f>
        <v>product_asparagus</v>
      </c>
      <c r="G50" s="14" t="s">
        <v>127</v>
      </c>
      <c r="H50" s="14">
        <v>10</v>
      </c>
      <c r="I50" s="15">
        <v>15</v>
      </c>
      <c r="J50" s="15">
        <v>3</v>
      </c>
      <c r="K50" s="15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5" t="s">
        <v>208</v>
      </c>
      <c r="AG50" s="5">
        <v>2.99</v>
      </c>
      <c r="AH50" s="5" t="s">
        <v>209</v>
      </c>
      <c r="AI50" s="14" t="s">
        <v>210</v>
      </c>
    </row>
    <row r="51" spans="3:45">
      <c r="C51" s="1"/>
      <c r="D51" s="14" t="s">
        <v>211</v>
      </c>
      <c r="E51" s="14" t="s">
        <v>126</v>
      </c>
      <c r="F51" s="1" t="str">
        <f t="shared" ref="F51:F52" si="5">E3</f>
        <v>product_asparagus</v>
      </c>
      <c r="G51" s="14" t="s">
        <v>127</v>
      </c>
      <c r="H51" s="14">
        <v>6</v>
      </c>
      <c r="I51" s="15">
        <v>20</v>
      </c>
      <c r="J51" s="15">
        <v>3</v>
      </c>
      <c r="K51" s="15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5" t="s">
        <v>212</v>
      </c>
      <c r="AG51" s="5">
        <v>1.99</v>
      </c>
      <c r="AH51" s="5" t="s">
        <v>213</v>
      </c>
      <c r="AI51" s="14" t="s">
        <v>210</v>
      </c>
    </row>
    <row r="52" spans="3:45">
      <c r="C52" s="1"/>
      <c r="D52" s="14" t="s">
        <v>214</v>
      </c>
      <c r="E52" s="14" t="s">
        <v>126</v>
      </c>
      <c r="F52" s="1" t="str">
        <f t="shared" si="5"/>
        <v>product_artichoke</v>
      </c>
      <c r="G52" s="14" t="s">
        <v>127</v>
      </c>
      <c r="H52" s="14">
        <v>4</v>
      </c>
      <c r="I52" s="15">
        <v>10</v>
      </c>
      <c r="J52" s="15">
        <v>4</v>
      </c>
      <c r="K52" s="15">
        <v>4</v>
      </c>
      <c r="L52" s="1"/>
      <c r="M52" s="1"/>
      <c r="N52" s="1"/>
      <c r="O52" s="14" t="s">
        <v>150</v>
      </c>
      <c r="P52" s="1"/>
      <c r="Q52" s="1"/>
      <c r="R52" s="1"/>
      <c r="U52" s="1"/>
      <c r="V52" s="1"/>
      <c r="W52" s="1"/>
      <c r="X52" s="1"/>
      <c r="Y52" s="14" t="s">
        <v>150</v>
      </c>
      <c r="Z52" s="14"/>
      <c r="AA52" s="1"/>
      <c r="AB52" s="1"/>
      <c r="AC52" s="1"/>
      <c r="AE52" s="5" t="s">
        <v>215</v>
      </c>
      <c r="AG52" s="5">
        <v>1.89</v>
      </c>
      <c r="AH52" s="5" t="s">
        <v>216</v>
      </c>
      <c r="AI52" s="5" t="s">
        <v>217</v>
      </c>
    </row>
    <row r="53" spans="3:45">
      <c r="C53" s="1"/>
      <c r="D53" s="14" t="str">
        <f t="shared" ref="D53:D76" si="6">"DISPLAY " &amp; F53</f>
        <v>DISPLAY product_salad</v>
      </c>
      <c r="E53" s="14" t="s">
        <v>126</v>
      </c>
      <c r="F53" s="1" t="str">
        <f t="shared" ref="F53:F71" si="7">E7</f>
        <v>product_salad</v>
      </c>
      <c r="G53" s="14" t="s">
        <v>127</v>
      </c>
      <c r="H53" s="14">
        <v>1</v>
      </c>
      <c r="I53" s="15">
        <v>2</v>
      </c>
      <c r="J53" s="15">
        <v>3</v>
      </c>
      <c r="K53" s="15">
        <v>4</v>
      </c>
      <c r="L53" s="1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 t="s">
        <v>218</v>
      </c>
      <c r="AA53" s="1"/>
      <c r="AB53" s="1"/>
      <c r="AC53" s="1"/>
      <c r="AE53" s="5" t="s">
        <v>219</v>
      </c>
      <c r="AG53" s="5">
        <v>3.99</v>
      </c>
      <c r="AH53" s="5" t="s">
        <v>220</v>
      </c>
      <c r="AI53" s="5" t="s">
        <v>221</v>
      </c>
    </row>
    <row r="54" spans="3:45">
      <c r="C54" s="1"/>
      <c r="D54" s="14" t="str">
        <f t="shared" si="6"/>
        <v>DISPLAY product_tulip_yellow</v>
      </c>
      <c r="E54" s="14" t="s">
        <v>126</v>
      </c>
      <c r="F54" s="1" t="str">
        <f t="shared" si="7"/>
        <v>product_tulip_yellow</v>
      </c>
      <c r="G54" s="14" t="s">
        <v>127</v>
      </c>
      <c r="H54" s="14">
        <v>3</v>
      </c>
      <c r="I54" s="15">
        <v>33</v>
      </c>
      <c r="J54" s="15">
        <v>1</v>
      </c>
      <c r="K54" s="15">
        <v>4</v>
      </c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222</v>
      </c>
      <c r="AG54" s="5">
        <v>9.99</v>
      </c>
      <c r="AH54" s="5" t="s">
        <v>223</v>
      </c>
      <c r="AI54" s="5" t="s">
        <v>224</v>
      </c>
    </row>
    <row r="55" spans="3:45">
      <c r="C55" s="1"/>
      <c r="D55" s="14" t="str">
        <f t="shared" si="6"/>
        <v>DISPLAY product_tulip_purple</v>
      </c>
      <c r="E55" s="14" t="s">
        <v>126</v>
      </c>
      <c r="F55" s="1" t="str">
        <f t="shared" si="7"/>
        <v>product_tulip_purple</v>
      </c>
      <c r="G55" s="14" t="s">
        <v>127</v>
      </c>
      <c r="H55" s="14">
        <v>6</v>
      </c>
      <c r="I55" s="15">
        <v>11</v>
      </c>
      <c r="J55" s="15">
        <v>2</v>
      </c>
      <c r="K55" s="15">
        <v>4</v>
      </c>
      <c r="L55" s="1"/>
      <c r="M55" s="1"/>
      <c r="N55" s="1"/>
      <c r="O55" s="14" t="s">
        <v>218</v>
      </c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225</v>
      </c>
      <c r="AG55" s="5">
        <v>9.99</v>
      </c>
      <c r="AH55" s="5" t="s">
        <v>223</v>
      </c>
      <c r="AI55" s="5" t="s">
        <v>226</v>
      </c>
    </row>
    <row r="56" spans="3:45">
      <c r="C56" s="1"/>
      <c r="D56" s="14" t="str">
        <f t="shared" si="6"/>
        <v>DISPLAY product_tulip_pink</v>
      </c>
      <c r="E56" s="14" t="s">
        <v>126</v>
      </c>
      <c r="F56" s="1" t="str">
        <f t="shared" si="7"/>
        <v>product_tulip_pink</v>
      </c>
      <c r="G56" s="14" t="s">
        <v>127</v>
      </c>
      <c r="H56" s="14">
        <v>5</v>
      </c>
      <c r="I56" s="15">
        <v>8</v>
      </c>
      <c r="J56" s="15">
        <v>2</v>
      </c>
      <c r="K56" s="15">
        <v>1</v>
      </c>
      <c r="L56" s="1"/>
      <c r="M56" s="1"/>
      <c r="N56" s="1"/>
      <c r="O56" s="14" t="s">
        <v>227</v>
      </c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228</v>
      </c>
      <c r="AG56" s="5">
        <v>9.99</v>
      </c>
      <c r="AH56" s="5" t="s">
        <v>223</v>
      </c>
      <c r="AI56" s="5" t="s">
        <v>229</v>
      </c>
    </row>
    <row r="57" spans="3:45">
      <c r="C57" s="1"/>
      <c r="D57" s="14" t="str">
        <f t="shared" si="6"/>
        <v>DISPLAY product_califlower</v>
      </c>
      <c r="E57" s="14" t="s">
        <v>126</v>
      </c>
      <c r="F57" s="1" t="str">
        <f t="shared" si="7"/>
        <v>product_califlower</v>
      </c>
      <c r="G57" s="14" t="s">
        <v>127</v>
      </c>
      <c r="H57" s="14">
        <v>3</v>
      </c>
      <c r="I57" s="15">
        <v>7</v>
      </c>
      <c r="J57" s="15">
        <v>5</v>
      </c>
      <c r="K57" s="15">
        <v>1</v>
      </c>
      <c r="L57" s="1"/>
      <c r="M57" s="1"/>
      <c r="N57" s="1"/>
      <c r="O57" s="14" t="s">
        <v>230</v>
      </c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231</v>
      </c>
      <c r="AG57" s="5">
        <v>0.99</v>
      </c>
      <c r="AH57" s="5" t="s">
        <v>232</v>
      </c>
      <c r="AI57" s="5" t="s">
        <v>233</v>
      </c>
    </row>
    <row r="58" spans="3:45">
      <c r="C58" s="1"/>
      <c r="D58" s="14" t="str">
        <f t="shared" si="6"/>
        <v>DISPLAY product_apple</v>
      </c>
      <c r="E58" s="14" t="s">
        <v>126</v>
      </c>
      <c r="F58" s="1" t="str">
        <f t="shared" si="7"/>
        <v>product_apple</v>
      </c>
      <c r="G58" s="14" t="s">
        <v>127</v>
      </c>
      <c r="H58" s="14">
        <v>4</v>
      </c>
      <c r="I58" s="15">
        <v>15</v>
      </c>
      <c r="J58" s="15">
        <v>3</v>
      </c>
      <c r="K58" s="15">
        <v>3</v>
      </c>
      <c r="L58" s="1"/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234</v>
      </c>
      <c r="AG58" s="5">
        <v>0.69</v>
      </c>
      <c r="AH58" s="5" t="s">
        <v>235</v>
      </c>
      <c r="AI58" s="5" t="s">
        <v>236</v>
      </c>
    </row>
    <row r="59" spans="3:45">
      <c r="C59" s="1"/>
      <c r="D59" s="14" t="str">
        <f t="shared" si="6"/>
        <v>DISPLAY product_tomato</v>
      </c>
      <c r="E59" s="14" t="s">
        <v>126</v>
      </c>
      <c r="F59" s="1" t="str">
        <f t="shared" si="7"/>
        <v>product_tomato</v>
      </c>
      <c r="G59" s="14" t="s">
        <v>127</v>
      </c>
      <c r="H59" s="14">
        <v>5</v>
      </c>
      <c r="I59" s="15">
        <v>15</v>
      </c>
      <c r="J59" s="15">
        <v>3</v>
      </c>
      <c r="K59" s="15">
        <v>3</v>
      </c>
      <c r="L59" s="1"/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237</v>
      </c>
      <c r="AG59" s="5">
        <v>0.79</v>
      </c>
      <c r="AH59" s="5" t="s">
        <v>238</v>
      </c>
      <c r="AI59" s="5" t="s">
        <v>239</v>
      </c>
    </row>
    <row r="60" spans="3:45">
      <c r="C60" s="1"/>
      <c r="D60" s="14" t="str">
        <f t="shared" si="6"/>
        <v>DISPLAY product_avocado</v>
      </c>
      <c r="E60" s="14" t="s">
        <v>126</v>
      </c>
      <c r="F60" s="1" t="str">
        <f t="shared" si="7"/>
        <v>product_avocado</v>
      </c>
      <c r="G60" s="14" t="s">
        <v>127</v>
      </c>
      <c r="H60" s="14">
        <v>6</v>
      </c>
      <c r="I60" s="15">
        <v>15</v>
      </c>
      <c r="J60" s="15">
        <v>3</v>
      </c>
      <c r="K60" s="15">
        <v>3</v>
      </c>
      <c r="L60" s="1"/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240</v>
      </c>
      <c r="AG60" s="5">
        <v>0.5</v>
      </c>
      <c r="AH60" s="5" t="s">
        <v>241</v>
      </c>
      <c r="AI60" s="5" t="s">
        <v>242</v>
      </c>
    </row>
    <row r="61" spans="3:45">
      <c r="C61" s="1"/>
      <c r="D61" s="14" t="str">
        <f t="shared" si="6"/>
        <v>DISPLAY product_pear</v>
      </c>
      <c r="E61" s="14" t="s">
        <v>126</v>
      </c>
      <c r="F61" s="1" t="str">
        <f t="shared" si="7"/>
        <v>product_pear</v>
      </c>
      <c r="G61" s="14" t="s">
        <v>127</v>
      </c>
      <c r="H61" s="14">
        <v>7</v>
      </c>
      <c r="I61" s="15">
        <v>15</v>
      </c>
      <c r="J61" s="15">
        <v>3</v>
      </c>
      <c r="K61" s="15">
        <v>3</v>
      </c>
      <c r="L61" s="1"/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243</v>
      </c>
      <c r="AG61" s="5">
        <v>0.99</v>
      </c>
      <c r="AH61" s="5" t="s">
        <v>244</v>
      </c>
      <c r="AI61" s="5" t="s">
        <v>245</v>
      </c>
    </row>
    <row r="62" spans="3:45">
      <c r="C62" s="1"/>
      <c r="D62" s="14" t="str">
        <f t="shared" si="6"/>
        <v>DISPLAY product_milk_veg_b2</v>
      </c>
      <c r="E62" s="14" t="s">
        <v>126</v>
      </c>
      <c r="F62" s="1" t="str">
        <f t="shared" si="7"/>
        <v>product_milk_veg_b2</v>
      </c>
      <c r="G62" s="14" t="s">
        <v>127</v>
      </c>
      <c r="H62" s="14">
        <v>8</v>
      </c>
      <c r="I62" s="15">
        <v>15</v>
      </c>
      <c r="J62" s="15">
        <v>3</v>
      </c>
      <c r="K62" s="15">
        <v>3</v>
      </c>
      <c r="L62" s="1"/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246</v>
      </c>
      <c r="AG62" s="5">
        <v>3.99</v>
      </c>
      <c r="AH62" s="19">
        <v>3.99</v>
      </c>
      <c r="AI62" s="5" t="s">
        <v>247</v>
      </c>
    </row>
    <row r="63" spans="3:45">
      <c r="C63" s="1"/>
      <c r="D63" s="14" t="str">
        <f t="shared" si="6"/>
        <v>DISPLAY product_shallot</v>
      </c>
      <c r="E63" s="14" t="s">
        <v>126</v>
      </c>
      <c r="F63" s="1" t="str">
        <f t="shared" si="7"/>
        <v>product_shallot</v>
      </c>
      <c r="G63" s="14" t="s">
        <v>127</v>
      </c>
      <c r="H63" s="14">
        <v>9</v>
      </c>
      <c r="I63" s="15">
        <v>15</v>
      </c>
      <c r="J63" s="15">
        <v>3</v>
      </c>
      <c r="K63" s="15">
        <v>3</v>
      </c>
      <c r="L63" s="1"/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248</v>
      </c>
      <c r="AG63" s="5">
        <v>1.49</v>
      </c>
      <c r="AH63" s="5" t="s">
        <v>249</v>
      </c>
      <c r="AI63" s="5" t="s">
        <v>250</v>
      </c>
    </row>
    <row r="64" spans="3:45">
      <c r="C64" s="1"/>
      <c r="D64" s="14" t="str">
        <f t="shared" si="6"/>
        <v>DISPLAY product_banana</v>
      </c>
      <c r="E64" s="14" t="s">
        <v>126</v>
      </c>
      <c r="F64" s="1" t="str">
        <f t="shared" si="7"/>
        <v>product_banana</v>
      </c>
      <c r="G64" s="14" t="s">
        <v>127</v>
      </c>
      <c r="H64" s="14">
        <v>5</v>
      </c>
      <c r="I64" s="15">
        <v>15</v>
      </c>
      <c r="J64" s="15">
        <v>3</v>
      </c>
      <c r="K64" s="15">
        <v>3</v>
      </c>
      <c r="L64" s="1"/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251</v>
      </c>
      <c r="AG64" s="5">
        <v>0.59</v>
      </c>
      <c r="AH64" s="5" t="s">
        <v>252</v>
      </c>
      <c r="AI64" s="5" t="s">
        <v>253</v>
      </c>
    </row>
    <row r="65" spans="3:35">
      <c r="C65" s="1"/>
      <c r="D65" s="14" t="str">
        <f t="shared" si="6"/>
        <v>DISPLAY product_carrot</v>
      </c>
      <c r="E65" s="14" t="s">
        <v>126</v>
      </c>
      <c r="F65" s="1" t="str">
        <f t="shared" si="7"/>
        <v>product_carrot</v>
      </c>
      <c r="G65" s="14" t="s">
        <v>127</v>
      </c>
      <c r="H65" s="14">
        <v>8</v>
      </c>
      <c r="I65" s="15">
        <v>15</v>
      </c>
      <c r="J65" s="15">
        <v>3</v>
      </c>
      <c r="K65" s="15">
        <v>3</v>
      </c>
      <c r="L65" s="1"/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254</v>
      </c>
      <c r="AG65" s="5">
        <v>1.29</v>
      </c>
      <c r="AH65" s="5" t="s">
        <v>255</v>
      </c>
      <c r="AI65" s="5" t="s">
        <v>256</v>
      </c>
    </row>
    <row r="66" spans="3:35">
      <c r="C66" s="1"/>
      <c r="D66" s="14" t="str">
        <f t="shared" si="6"/>
        <v>DISPLAY product_courget</v>
      </c>
      <c r="E66" s="14" t="s">
        <v>126</v>
      </c>
      <c r="F66" s="1" t="str">
        <f t="shared" si="7"/>
        <v>product_courget</v>
      </c>
      <c r="G66" s="14" t="s">
        <v>127</v>
      </c>
      <c r="H66" s="14">
        <v>4</v>
      </c>
      <c r="I66" s="15">
        <v>15</v>
      </c>
      <c r="J66" s="15">
        <v>3</v>
      </c>
      <c r="K66" s="15">
        <v>3</v>
      </c>
      <c r="L66" s="1"/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257</v>
      </c>
      <c r="Z66" s="14" t="s">
        <v>218</v>
      </c>
      <c r="AA66" s="1"/>
      <c r="AB66" s="1"/>
      <c r="AC66" s="1"/>
      <c r="AE66" s="5" t="s">
        <v>258</v>
      </c>
      <c r="AG66" s="5">
        <v>0.49</v>
      </c>
      <c r="AH66" s="5" t="s">
        <v>259</v>
      </c>
      <c r="AI66" s="5" t="s">
        <v>260</v>
      </c>
    </row>
    <row r="67" spans="3:35">
      <c r="C67" s="1"/>
      <c r="D67" s="14" t="str">
        <f t="shared" si="6"/>
        <v>DISPLAY product_eggbox</v>
      </c>
      <c r="E67" s="14" t="s">
        <v>126</v>
      </c>
      <c r="F67" s="1" t="str">
        <f t="shared" si="7"/>
        <v>product_eggbox</v>
      </c>
      <c r="G67" s="14" t="s">
        <v>127</v>
      </c>
      <c r="H67" s="14">
        <v>2</v>
      </c>
      <c r="I67" s="15">
        <v>15</v>
      </c>
      <c r="J67" s="15">
        <v>2</v>
      </c>
      <c r="K67" s="15">
        <v>3</v>
      </c>
      <c r="L67" s="1"/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257</v>
      </c>
      <c r="AA67" s="1"/>
      <c r="AB67" s="1"/>
      <c r="AC67" s="1"/>
      <c r="AE67" s="5" t="s">
        <v>261</v>
      </c>
      <c r="AG67" s="5">
        <v>0.59</v>
      </c>
      <c r="AH67" s="5" t="s">
        <v>262</v>
      </c>
      <c r="AI67" s="5" t="s">
        <v>263</v>
      </c>
    </row>
    <row r="68" spans="3:35">
      <c r="C68" s="1"/>
      <c r="D68" s="14" t="str">
        <f t="shared" si="6"/>
        <v>DISPLAY product_eggplant</v>
      </c>
      <c r="E68" s="14" t="s">
        <v>126</v>
      </c>
      <c r="F68" s="1" t="str">
        <f t="shared" si="7"/>
        <v>product_eggplant</v>
      </c>
      <c r="G68" s="14" t="s">
        <v>127</v>
      </c>
      <c r="H68" s="14">
        <v>3</v>
      </c>
      <c r="I68" s="15">
        <v>15</v>
      </c>
      <c r="J68" s="15">
        <v>2</v>
      </c>
      <c r="K68" s="15">
        <v>3</v>
      </c>
      <c r="L68" s="1"/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264</v>
      </c>
      <c r="AG68" s="5">
        <v>1.89</v>
      </c>
      <c r="AH68" s="5" t="s">
        <v>216</v>
      </c>
      <c r="AI68" s="5" t="s">
        <v>265</v>
      </c>
    </row>
    <row r="69" spans="3:35">
      <c r="C69" s="1"/>
      <c r="D69" s="14" t="str">
        <f t="shared" si="6"/>
        <v>DISPLAY product_garlic</v>
      </c>
      <c r="E69" s="14" t="s">
        <v>126</v>
      </c>
      <c r="F69" s="1" t="str">
        <f t="shared" si="7"/>
        <v>product_garlic</v>
      </c>
      <c r="G69" s="14" t="s">
        <v>127</v>
      </c>
      <c r="H69" s="14">
        <v>6</v>
      </c>
      <c r="I69" s="15">
        <v>15</v>
      </c>
      <c r="J69" s="15">
        <v>2</v>
      </c>
      <c r="K69" s="15">
        <v>3</v>
      </c>
      <c r="L69" s="1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266</v>
      </c>
      <c r="AG69" s="5">
        <v>0.79</v>
      </c>
      <c r="AH69" s="5" t="s">
        <v>267</v>
      </c>
      <c r="AI69" s="5" t="s">
        <v>268</v>
      </c>
    </row>
    <row r="70" spans="3:35">
      <c r="C70" s="1"/>
      <c r="D70" s="14" t="str">
        <f t="shared" si="6"/>
        <v>DISPLAY product_green_pepper</v>
      </c>
      <c r="E70" s="14" t="s">
        <v>126</v>
      </c>
      <c r="F70" s="1" t="str">
        <f t="shared" si="7"/>
        <v>product_green_pepper</v>
      </c>
      <c r="G70" s="14" t="s">
        <v>127</v>
      </c>
      <c r="H70" s="14">
        <v>5</v>
      </c>
      <c r="I70" s="15">
        <v>15</v>
      </c>
      <c r="J70" s="15">
        <v>2</v>
      </c>
      <c r="K70" s="15">
        <v>3</v>
      </c>
      <c r="L70" s="1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269</v>
      </c>
      <c r="AG70" s="5">
        <v>1</v>
      </c>
      <c r="AH70" s="5" t="s">
        <v>270</v>
      </c>
      <c r="AI70" s="5" t="s">
        <v>271</v>
      </c>
    </row>
    <row r="71" spans="3:35">
      <c r="C71" s="1"/>
      <c r="D71" s="14" t="str">
        <f t="shared" si="6"/>
        <v>DISPLAY product_melon</v>
      </c>
      <c r="E71" s="14" t="s">
        <v>126</v>
      </c>
      <c r="F71" s="1" t="str">
        <f t="shared" si="7"/>
        <v>product_melon</v>
      </c>
      <c r="G71" s="14" t="s">
        <v>127</v>
      </c>
      <c r="H71" s="14">
        <v>3</v>
      </c>
      <c r="I71" s="15">
        <v>15</v>
      </c>
      <c r="J71" s="15">
        <v>2</v>
      </c>
      <c r="K71" s="15">
        <v>3</v>
      </c>
      <c r="L71" s="1"/>
      <c r="M71" s="1"/>
      <c r="N71" s="1"/>
      <c r="O71" s="1"/>
      <c r="P71" s="1"/>
      <c r="Q71" s="1"/>
      <c r="R71" s="1"/>
      <c r="U71" s="1"/>
      <c r="V71" s="1"/>
      <c r="W71" s="1"/>
      <c r="X71" s="1"/>
      <c r="Y71" s="14"/>
      <c r="Z71" s="14" t="s">
        <v>257</v>
      </c>
      <c r="AA71" s="1"/>
      <c r="AB71" s="1"/>
      <c r="AC71" s="1"/>
      <c r="AE71" s="5" t="s">
        <v>272</v>
      </c>
      <c r="AG71" s="5">
        <v>1.59</v>
      </c>
      <c r="AH71" s="5" t="s">
        <v>273</v>
      </c>
      <c r="AI71" s="5" t="s">
        <v>274</v>
      </c>
    </row>
    <row r="72" spans="3:35">
      <c r="C72" s="1"/>
      <c r="D72" s="14" t="str">
        <f t="shared" si="6"/>
        <v>DISPLAY product_leek</v>
      </c>
      <c r="E72" s="14" t="s">
        <v>126</v>
      </c>
      <c r="F72" s="1" t="str">
        <f t="shared" ref="F72:F76" si="8">E27</f>
        <v>product_leek</v>
      </c>
      <c r="G72" s="14" t="s">
        <v>127</v>
      </c>
      <c r="H72" s="14">
        <v>5</v>
      </c>
      <c r="I72" s="15">
        <v>15</v>
      </c>
      <c r="J72" s="15">
        <v>2</v>
      </c>
      <c r="K72" s="15">
        <v>3</v>
      </c>
      <c r="L72" s="1"/>
      <c r="M72" s="1"/>
      <c r="N72" s="1"/>
      <c r="O72" s="1"/>
      <c r="P72" s="1"/>
      <c r="Q72" s="1"/>
      <c r="R72" s="1"/>
      <c r="U72" s="1"/>
      <c r="V72" s="1"/>
      <c r="W72" s="1"/>
      <c r="X72" s="1"/>
      <c r="Y72" s="14"/>
      <c r="Z72" s="14" t="s">
        <v>218</v>
      </c>
      <c r="AA72" s="1"/>
      <c r="AB72" s="1"/>
      <c r="AC72" s="1"/>
      <c r="AE72" s="5" t="s">
        <v>275</v>
      </c>
      <c r="AG72" s="5">
        <v>1.29</v>
      </c>
      <c r="AH72" s="5" t="s">
        <v>255</v>
      </c>
      <c r="AI72" s="5" t="s">
        <v>276</v>
      </c>
    </row>
    <row r="73" spans="3:35">
      <c r="C73" s="1"/>
      <c r="D73" s="14" t="str">
        <f t="shared" si="6"/>
        <v>DISPLAY product_orange</v>
      </c>
      <c r="E73" s="14" t="s">
        <v>126</v>
      </c>
      <c r="F73" s="1" t="str">
        <f t="shared" si="8"/>
        <v>product_orange</v>
      </c>
      <c r="G73" s="14" t="s">
        <v>127</v>
      </c>
      <c r="H73" s="14">
        <v>7</v>
      </c>
      <c r="I73" s="15">
        <v>15</v>
      </c>
      <c r="J73" s="15">
        <v>2</v>
      </c>
      <c r="K73" s="15">
        <v>3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4"/>
      <c r="Z73" s="14" t="s">
        <v>257</v>
      </c>
      <c r="AA73" s="1"/>
      <c r="AB73" s="1"/>
      <c r="AC73" s="1"/>
      <c r="AE73" s="14" t="s">
        <v>277</v>
      </c>
      <c r="AF73" s="14"/>
      <c r="AG73" s="14">
        <v>0.79</v>
      </c>
      <c r="AH73" s="14" t="s">
        <v>238</v>
      </c>
      <c r="AI73" s="14" t="s">
        <v>278</v>
      </c>
    </row>
    <row r="74" spans="3:35">
      <c r="C74" s="1"/>
      <c r="D74" s="14" t="str">
        <f t="shared" si="6"/>
        <v>DISPLAY product_potatoes</v>
      </c>
      <c r="E74" s="14" t="s">
        <v>126</v>
      </c>
      <c r="F74" s="1" t="str">
        <f t="shared" si="8"/>
        <v>product_potatoes</v>
      </c>
      <c r="G74" s="14" t="s">
        <v>127</v>
      </c>
      <c r="H74" s="14">
        <v>6</v>
      </c>
      <c r="I74" s="15">
        <v>15</v>
      </c>
      <c r="J74" s="15">
        <v>2</v>
      </c>
      <c r="K74" s="15">
        <v>3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4"/>
      <c r="Z74" s="14" t="s">
        <v>218</v>
      </c>
      <c r="AA74" s="1"/>
      <c r="AB74" s="1"/>
      <c r="AC74" s="1"/>
      <c r="AE74" s="14" t="s">
        <v>279</v>
      </c>
      <c r="AF74" s="14"/>
      <c r="AG74" s="14">
        <v>2.5</v>
      </c>
      <c r="AH74" s="14" t="s">
        <v>280</v>
      </c>
      <c r="AI74" s="14" t="s">
        <v>281</v>
      </c>
    </row>
    <row r="75" spans="3:35">
      <c r="C75" s="1"/>
      <c r="D75" s="14" t="str">
        <f t="shared" si="6"/>
        <v>DISPLAY product_red_pepper</v>
      </c>
      <c r="E75" s="14" t="s">
        <v>126</v>
      </c>
      <c r="F75" s="1" t="str">
        <f t="shared" si="8"/>
        <v>product_red_pepper</v>
      </c>
      <c r="G75" s="14" t="s">
        <v>127</v>
      </c>
      <c r="H75" s="14">
        <v>6</v>
      </c>
      <c r="I75" s="15">
        <v>15</v>
      </c>
      <c r="J75" s="15">
        <v>2</v>
      </c>
      <c r="K75" s="15">
        <v>3</v>
      </c>
      <c r="L75" s="1"/>
      <c r="M75" s="1"/>
      <c r="N75" s="1"/>
      <c r="O75" s="1"/>
      <c r="P75" s="1"/>
      <c r="Q75" s="1"/>
      <c r="R75" s="1"/>
      <c r="U75" s="1"/>
      <c r="V75" s="1"/>
      <c r="W75" s="1"/>
      <c r="X75" s="1"/>
      <c r="Y75" s="14"/>
      <c r="Z75" s="14" t="s">
        <v>142</v>
      </c>
      <c r="AA75" s="1"/>
      <c r="AB75" s="1"/>
      <c r="AC75" s="1"/>
      <c r="AE75" s="14" t="s">
        <v>282</v>
      </c>
      <c r="AF75" s="14"/>
      <c r="AG75" s="14">
        <v>1</v>
      </c>
      <c r="AH75" s="14" t="s">
        <v>283</v>
      </c>
      <c r="AI75" s="14" t="s">
        <v>284</v>
      </c>
    </row>
    <row r="76" spans="3:35">
      <c r="C76" s="1"/>
      <c r="D76" s="14" t="str">
        <f t="shared" si="6"/>
        <v>DISPLAY product_strawberries</v>
      </c>
      <c r="E76" s="14" t="s">
        <v>126</v>
      </c>
      <c r="F76" s="1" t="str">
        <f t="shared" si="8"/>
        <v>product_strawberries</v>
      </c>
      <c r="G76" s="14" t="s">
        <v>127</v>
      </c>
      <c r="H76" s="14">
        <v>2</v>
      </c>
      <c r="I76" s="15">
        <v>15</v>
      </c>
      <c r="J76" s="15">
        <v>4</v>
      </c>
      <c r="K76" s="15">
        <v>2</v>
      </c>
      <c r="L76" s="1"/>
      <c r="M76" s="1"/>
      <c r="N76" s="1"/>
      <c r="O76" s="1"/>
      <c r="P76" s="1"/>
      <c r="Q76" s="1"/>
      <c r="R76" s="1"/>
      <c r="U76" s="1"/>
      <c r="V76" s="1"/>
      <c r="W76" s="1"/>
      <c r="X76" s="1"/>
      <c r="Y76" s="14"/>
      <c r="Z76" s="14" t="s">
        <v>142</v>
      </c>
      <c r="AA76" s="1"/>
      <c r="AB76" s="1"/>
      <c r="AC76" s="1"/>
      <c r="AE76" s="14" t="s">
        <v>285</v>
      </c>
      <c r="AF76" s="14"/>
      <c r="AG76" s="14">
        <v>1.99</v>
      </c>
      <c r="AH76" s="14" t="s">
        <v>286</v>
      </c>
      <c r="AI76" s="14" t="s">
        <v>287</v>
      </c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3:2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3:2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3:2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3:2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3:2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3:2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3:2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3:2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3:2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3:2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3:2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3:2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3:2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3:2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3:2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3:2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3:2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3:2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3: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3:2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3:2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3:2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3:2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3:2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3:2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3:2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3:2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3:2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3:2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3:2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3:2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3:2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3:2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3:2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3:2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3:2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3:2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3:2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3:2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3:2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3:2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3:2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3:2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3:2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3:2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3:2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3:2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3:2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3:2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3:2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3:2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3:2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3:2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3:2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3:2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3:2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3:2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3:2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3:2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3:2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3:2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3:2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3:2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3:2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3:2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3:2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3:2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3:2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3:2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3:2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3:2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3:2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3:2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3:2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3:2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3:2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3:2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3:2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3:2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3:2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2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2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2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2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2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3:2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3:2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3:2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3:2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3:2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3:2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3:2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3:2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3:2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3:2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3:2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3:2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3:2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3:2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3:2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3:2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3:2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3:2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3:2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3:2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3:2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3:2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3:2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3:2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3: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3:2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3:2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3:2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3:2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3:2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3:2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3:2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3:2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3:2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3:2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3:2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3:2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3:2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3:2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3:2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3:2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3:2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3:2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3:2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3:2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3:2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3:2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3:2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3:2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3:2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3:2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3:2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3:2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3:2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3:2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3:2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3:2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3:2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3:2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3:2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3:2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3:2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3:2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3:2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3:2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3:2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3:2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3:2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3:2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3:2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3:2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3:2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3:2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3:2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3:2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AQ6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41015625" customWidth="1"/>
    <col min="2" max="2" width="2.5859375" customWidth="1"/>
    <col min="3" max="3" width="1.87890625" customWidth="1"/>
    <col min="4" max="4" width="28" customWidth="1"/>
    <col min="5" max="5" width="10.87890625" customWidth="1"/>
    <col min="6" max="6" width="23.1171875" customWidth="1"/>
    <col min="7" max="7" width="8" customWidth="1"/>
    <col min="8" max="8" width="8.29296875" customWidth="1"/>
    <col min="9" max="9" width="39" customWidth="1"/>
    <col min="18" max="18" width="39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288</v>
      </c>
      <c r="F3" s="8" t="str">
        <f t="shared" ref="F3:F33" si="0">E3</f>
        <v>product_beer1</v>
      </c>
      <c r="G3" s="8" t="str">
        <f t="shared" ref="G3:G33" si="1">"sb:product/" &amp; E3 &amp; ".babylon"</f>
        <v>sb:product/product_beer1.babylon</v>
      </c>
      <c r="H3" s="5" t="s">
        <v>289</v>
      </c>
      <c r="I3" s="5" t="s">
        <v>290</v>
      </c>
      <c r="J3" s="5" t="s">
        <v>69</v>
      </c>
      <c r="K3" s="5" t="s">
        <v>69</v>
      </c>
      <c r="L3" s="5" t="s">
        <v>69</v>
      </c>
      <c r="R3" s="5" t="s">
        <v>291</v>
      </c>
      <c r="S3" s="5">
        <v>2</v>
      </c>
    </row>
    <row r="4" spans="1:43">
      <c r="D4" s="5" t="s">
        <v>67</v>
      </c>
      <c r="E4" s="11" t="s">
        <v>292</v>
      </c>
      <c r="F4" s="8" t="str">
        <f t="shared" si="0"/>
        <v>product_beer2</v>
      </c>
      <c r="G4" s="8" t="str">
        <f t="shared" si="1"/>
        <v>sb:product/product_beer2.babylon</v>
      </c>
      <c r="H4" s="5" t="s">
        <v>289</v>
      </c>
      <c r="I4" s="5" t="s">
        <v>290</v>
      </c>
      <c r="J4" s="5" t="s">
        <v>69</v>
      </c>
      <c r="K4" s="5" t="s">
        <v>69</v>
      </c>
      <c r="L4" s="5" t="s">
        <v>69</v>
      </c>
      <c r="R4" s="5" t="s">
        <v>291</v>
      </c>
      <c r="S4" s="5">
        <v>2</v>
      </c>
    </row>
    <row r="5" spans="1:43">
      <c r="D5" s="5" t="s">
        <v>67</v>
      </c>
      <c r="E5" s="11" t="s">
        <v>293</v>
      </c>
      <c r="F5" s="8" t="str">
        <f t="shared" si="0"/>
        <v>product_beer3</v>
      </c>
      <c r="G5" s="8" t="str">
        <f t="shared" si="1"/>
        <v>sb:product/product_beer3.babylon</v>
      </c>
      <c r="H5" s="5" t="s">
        <v>289</v>
      </c>
      <c r="I5" s="5" t="s">
        <v>290</v>
      </c>
      <c r="J5" s="5" t="s">
        <v>69</v>
      </c>
      <c r="K5" s="5" t="s">
        <v>69</v>
      </c>
      <c r="L5" s="5" t="s">
        <v>69</v>
      </c>
      <c r="R5" s="5" t="s">
        <v>291</v>
      </c>
      <c r="S5" s="5">
        <v>2</v>
      </c>
    </row>
    <row r="6" spans="1:43">
      <c r="D6" s="5" t="s">
        <v>67</v>
      </c>
      <c r="E6" s="11" t="s">
        <v>294</v>
      </c>
      <c r="F6" s="8" t="str">
        <f t="shared" si="0"/>
        <v>product_wine1</v>
      </c>
      <c r="G6" s="8" t="str">
        <f t="shared" si="1"/>
        <v>sb:product/product_wine1.babylon</v>
      </c>
      <c r="H6" s="5" t="s">
        <v>289</v>
      </c>
      <c r="I6" s="5" t="s">
        <v>290</v>
      </c>
      <c r="J6" s="5" t="s">
        <v>69</v>
      </c>
      <c r="K6" s="5" t="s">
        <v>69</v>
      </c>
      <c r="L6" s="5" t="s">
        <v>69</v>
      </c>
      <c r="R6" s="5" t="s">
        <v>291</v>
      </c>
      <c r="S6" s="5">
        <v>2</v>
      </c>
    </row>
    <row r="7" spans="1:43">
      <c r="D7" s="5" t="s">
        <v>67</v>
      </c>
      <c r="E7" s="11" t="s">
        <v>295</v>
      </c>
      <c r="F7" s="8" t="str">
        <f t="shared" si="0"/>
        <v>product_wine2</v>
      </c>
      <c r="G7" s="8" t="str">
        <f t="shared" si="1"/>
        <v>sb:product/product_wine2.babylon</v>
      </c>
      <c r="H7" s="5" t="s">
        <v>289</v>
      </c>
      <c r="I7" s="5" t="s">
        <v>290</v>
      </c>
      <c r="J7" s="5" t="s">
        <v>69</v>
      </c>
      <c r="K7" s="5" t="s">
        <v>69</v>
      </c>
      <c r="L7" s="5" t="s">
        <v>69</v>
      </c>
      <c r="R7" s="5" t="s">
        <v>291</v>
      </c>
      <c r="S7" s="5">
        <v>2</v>
      </c>
    </row>
    <row r="8" spans="1:43">
      <c r="D8" s="5" t="s">
        <v>67</v>
      </c>
      <c r="E8" s="11" t="s">
        <v>296</v>
      </c>
      <c r="F8" s="8" t="str">
        <f t="shared" si="0"/>
        <v>product_wine3</v>
      </c>
      <c r="G8" s="8" t="str">
        <f t="shared" si="1"/>
        <v>sb:product/product_wine3.babylon</v>
      </c>
      <c r="H8" s="5" t="s">
        <v>289</v>
      </c>
      <c r="I8" s="5" t="s">
        <v>290</v>
      </c>
      <c r="J8" s="5" t="s">
        <v>69</v>
      </c>
      <c r="K8" s="5" t="s">
        <v>69</v>
      </c>
      <c r="L8" s="5" t="s">
        <v>69</v>
      </c>
      <c r="R8" s="5" t="s">
        <v>291</v>
      </c>
      <c r="S8" s="5">
        <v>2</v>
      </c>
    </row>
    <row r="9" spans="1:43">
      <c r="D9" s="5" t="s">
        <v>67</v>
      </c>
      <c r="E9" s="11" t="s">
        <v>297</v>
      </c>
      <c r="F9" s="8" t="str">
        <f t="shared" si="0"/>
        <v>product_whiskey1</v>
      </c>
      <c r="G9" s="8" t="str">
        <f t="shared" si="1"/>
        <v>sb:product/product_whiskey1.babylon</v>
      </c>
      <c r="H9" s="5" t="s">
        <v>289</v>
      </c>
      <c r="I9" s="5" t="s">
        <v>290</v>
      </c>
      <c r="J9" s="5" t="s">
        <v>69</v>
      </c>
      <c r="K9" s="5" t="s">
        <v>69</v>
      </c>
      <c r="L9" s="5" t="s">
        <v>69</v>
      </c>
      <c r="R9" s="5" t="s">
        <v>291</v>
      </c>
      <c r="S9" s="5">
        <v>2</v>
      </c>
    </row>
    <row r="10" spans="1:43">
      <c r="D10" s="5" t="s">
        <v>67</v>
      </c>
      <c r="E10" s="11" t="s">
        <v>298</v>
      </c>
      <c r="F10" s="8" t="str">
        <f t="shared" si="0"/>
        <v>product_whiskey2</v>
      </c>
      <c r="G10" s="8" t="str">
        <f t="shared" si="1"/>
        <v>sb:product/product_whiskey2.babylon</v>
      </c>
      <c r="H10" s="5" t="s">
        <v>289</v>
      </c>
      <c r="I10" s="5" t="s">
        <v>290</v>
      </c>
      <c r="J10" s="5" t="s">
        <v>69</v>
      </c>
      <c r="K10" s="5" t="s">
        <v>69</v>
      </c>
      <c r="L10" s="5" t="s">
        <v>69</v>
      </c>
      <c r="R10" s="5" t="s">
        <v>291</v>
      </c>
      <c r="S10" s="5">
        <v>2</v>
      </c>
    </row>
    <row r="11" spans="1:43">
      <c r="D11" s="5" t="s">
        <v>67</v>
      </c>
      <c r="E11" s="11" t="s">
        <v>299</v>
      </c>
      <c r="F11" s="8" t="str">
        <f t="shared" si="0"/>
        <v>product_pastis</v>
      </c>
      <c r="G11" s="8" t="str">
        <f t="shared" si="1"/>
        <v>sb:product/product_pastis.babylon</v>
      </c>
      <c r="H11" s="5" t="s">
        <v>289</v>
      </c>
      <c r="I11" s="5" t="s">
        <v>290</v>
      </c>
      <c r="J11" s="5" t="s">
        <v>69</v>
      </c>
      <c r="K11" s="5" t="s">
        <v>69</v>
      </c>
      <c r="L11" s="5" t="s">
        <v>69</v>
      </c>
      <c r="R11" s="5" t="s">
        <v>291</v>
      </c>
      <c r="S11" s="5">
        <v>2</v>
      </c>
    </row>
    <row r="12" spans="1:43">
      <c r="D12" s="5" t="s">
        <v>67</v>
      </c>
      <c r="E12" s="11" t="s">
        <v>300</v>
      </c>
      <c r="F12" s="8" t="str">
        <f t="shared" si="0"/>
        <v>product_rum</v>
      </c>
      <c r="G12" s="8" t="str">
        <f t="shared" si="1"/>
        <v>sb:product/product_rum.babylon</v>
      </c>
      <c r="H12" s="5" t="s">
        <v>289</v>
      </c>
      <c r="I12" s="5" t="s">
        <v>290</v>
      </c>
      <c r="J12" s="5" t="s">
        <v>69</v>
      </c>
      <c r="K12" s="5" t="s">
        <v>69</v>
      </c>
      <c r="L12" s="5" t="s">
        <v>69</v>
      </c>
      <c r="R12" s="5" t="s">
        <v>291</v>
      </c>
      <c r="S12" s="5">
        <v>2</v>
      </c>
    </row>
    <row r="13" spans="1:43">
      <c r="D13" s="5" t="s">
        <v>67</v>
      </c>
      <c r="E13" s="11" t="s">
        <v>301</v>
      </c>
      <c r="F13" s="8" t="str">
        <f t="shared" si="0"/>
        <v>product_vodka</v>
      </c>
      <c r="G13" s="8" t="str">
        <f t="shared" si="1"/>
        <v>sb:product/product_vodka.babylon</v>
      </c>
      <c r="H13" s="5" t="s">
        <v>289</v>
      </c>
      <c r="I13" s="5" t="s">
        <v>290</v>
      </c>
      <c r="J13" s="5" t="s">
        <v>69</v>
      </c>
      <c r="K13" s="5" t="s">
        <v>69</v>
      </c>
      <c r="L13" s="5" t="s">
        <v>69</v>
      </c>
      <c r="R13" s="5" t="s">
        <v>291</v>
      </c>
      <c r="S13" s="5">
        <v>2</v>
      </c>
    </row>
    <row r="14" spans="1:43">
      <c r="D14" s="5" t="s">
        <v>67</v>
      </c>
      <c r="E14" s="11" t="s">
        <v>302</v>
      </c>
      <c r="F14" s="8" t="str">
        <f t="shared" si="0"/>
        <v>product_malibu</v>
      </c>
      <c r="G14" s="8" t="str">
        <f t="shared" si="1"/>
        <v>sb:product/product_malibu.babylon</v>
      </c>
      <c r="H14" s="5" t="s">
        <v>289</v>
      </c>
      <c r="I14" s="5" t="s">
        <v>290</v>
      </c>
      <c r="J14" s="5" t="s">
        <v>69</v>
      </c>
      <c r="K14" s="5" t="s">
        <v>69</v>
      </c>
      <c r="L14" s="5" t="s">
        <v>69</v>
      </c>
      <c r="R14" s="5" t="s">
        <v>291</v>
      </c>
      <c r="S14" s="5">
        <v>2</v>
      </c>
    </row>
    <row r="15" spans="1:43">
      <c r="D15" s="5" t="s">
        <v>67</v>
      </c>
      <c r="E15" s="11" t="s">
        <v>303</v>
      </c>
      <c r="F15" s="8" t="str">
        <f t="shared" si="0"/>
        <v>product_redwine1</v>
      </c>
      <c r="G15" s="8" t="str">
        <f t="shared" si="1"/>
        <v>sb:product/product_redwine1.babylon</v>
      </c>
      <c r="H15" s="5" t="s">
        <v>289</v>
      </c>
      <c r="I15" s="5" t="s">
        <v>290</v>
      </c>
      <c r="J15" s="5" t="s">
        <v>69</v>
      </c>
      <c r="K15" s="5" t="s">
        <v>69</v>
      </c>
      <c r="L15" s="5" t="s">
        <v>69</v>
      </c>
      <c r="R15" s="5" t="s">
        <v>291</v>
      </c>
      <c r="S15" s="5">
        <v>2</v>
      </c>
    </row>
    <row r="16" spans="1:43">
      <c r="D16" s="5" t="s">
        <v>67</v>
      </c>
      <c r="E16" s="11" t="s">
        <v>304</v>
      </c>
      <c r="F16" s="8" t="str">
        <f t="shared" si="0"/>
        <v>product_redwine2</v>
      </c>
      <c r="G16" s="8" t="str">
        <f t="shared" si="1"/>
        <v>sb:product/product_redwine2.babylon</v>
      </c>
      <c r="H16" s="5" t="s">
        <v>289</v>
      </c>
      <c r="I16" s="5" t="s">
        <v>290</v>
      </c>
      <c r="J16" s="5" t="s">
        <v>69</v>
      </c>
      <c r="K16" s="5" t="s">
        <v>69</v>
      </c>
      <c r="L16" s="5" t="s">
        <v>69</v>
      </c>
      <c r="R16" s="5" t="s">
        <v>291</v>
      </c>
      <c r="S16" s="5">
        <v>2</v>
      </c>
    </row>
    <row r="17" spans="4:19">
      <c r="D17" s="5" t="s">
        <v>67</v>
      </c>
      <c r="E17" s="11" t="s">
        <v>305</v>
      </c>
      <c r="F17" s="8" t="str">
        <f t="shared" si="0"/>
        <v>product_redwine3</v>
      </c>
      <c r="G17" s="8" t="str">
        <f t="shared" si="1"/>
        <v>sb:product/product_redwine3.babylon</v>
      </c>
      <c r="H17" s="5" t="s">
        <v>289</v>
      </c>
      <c r="I17" s="5" t="s">
        <v>290</v>
      </c>
      <c r="J17" s="5" t="s">
        <v>69</v>
      </c>
      <c r="K17" s="5" t="s">
        <v>69</v>
      </c>
      <c r="L17" s="5" t="s">
        <v>69</v>
      </c>
      <c r="R17" s="5" t="s">
        <v>291</v>
      </c>
      <c r="S17" s="5">
        <v>2</v>
      </c>
    </row>
    <row r="18" spans="4:19">
      <c r="D18" s="5" t="s">
        <v>67</v>
      </c>
      <c r="E18" s="11" t="s">
        <v>306</v>
      </c>
      <c r="F18" s="8" t="str">
        <f t="shared" si="0"/>
        <v>product_orange_j</v>
      </c>
      <c r="G18" s="8" t="str">
        <f t="shared" si="1"/>
        <v>sb:product/product_orange_j.babylon</v>
      </c>
      <c r="H18" s="5" t="s">
        <v>307</v>
      </c>
      <c r="I18" s="5" t="s">
        <v>308</v>
      </c>
      <c r="J18" s="5" t="s">
        <v>69</v>
      </c>
      <c r="K18" s="5" t="s">
        <v>69</v>
      </c>
      <c r="L18" s="5" t="s">
        <v>69</v>
      </c>
      <c r="R18" s="5" t="s">
        <v>309</v>
      </c>
      <c r="S18" s="5">
        <v>2</v>
      </c>
    </row>
    <row r="19" spans="4:19">
      <c r="D19" s="5" t="s">
        <v>67</v>
      </c>
      <c r="E19" s="11" t="s">
        <v>310</v>
      </c>
      <c r="F19" s="8" t="str">
        <f t="shared" si="0"/>
        <v>product_milkb</v>
      </c>
      <c r="G19" s="8" t="str">
        <f t="shared" si="1"/>
        <v>sb:product/product_milkb.babylon</v>
      </c>
      <c r="H19" s="5" t="s">
        <v>307</v>
      </c>
      <c r="I19" s="5" t="s">
        <v>308</v>
      </c>
      <c r="J19" s="5" t="s">
        <v>69</v>
      </c>
      <c r="K19" s="5" t="s">
        <v>69</v>
      </c>
      <c r="L19" s="5" t="s">
        <v>69</v>
      </c>
      <c r="R19" s="5" t="s">
        <v>309</v>
      </c>
      <c r="S19" s="5">
        <v>2</v>
      </c>
    </row>
    <row r="20" spans="4:19">
      <c r="D20" s="5" t="s">
        <v>67</v>
      </c>
      <c r="E20" s="11" t="s">
        <v>311</v>
      </c>
      <c r="F20" s="8" t="str">
        <f t="shared" si="0"/>
        <v>product_milk</v>
      </c>
      <c r="G20" s="8" t="str">
        <f t="shared" si="1"/>
        <v>sb:product/product_milk.babylon</v>
      </c>
      <c r="H20" s="5" t="s">
        <v>307</v>
      </c>
      <c r="I20" s="5" t="s">
        <v>308</v>
      </c>
      <c r="J20" s="5" t="s">
        <v>69</v>
      </c>
      <c r="K20" s="5" t="s">
        <v>69</v>
      </c>
      <c r="L20" s="5" t="s">
        <v>69</v>
      </c>
      <c r="R20" s="5" t="s">
        <v>309</v>
      </c>
      <c r="S20" s="5">
        <v>2</v>
      </c>
    </row>
    <row r="21" spans="4:19">
      <c r="D21" s="5" t="s">
        <v>67</v>
      </c>
      <c r="E21" s="11" t="s">
        <v>312</v>
      </c>
      <c r="F21" s="8" t="str">
        <f t="shared" si="0"/>
        <v>product_cola6pack</v>
      </c>
      <c r="G21" s="8" t="str">
        <f t="shared" si="1"/>
        <v>sb:product/product_cola6pack.babylon</v>
      </c>
      <c r="H21" s="5" t="s">
        <v>307</v>
      </c>
      <c r="I21" s="5" t="s">
        <v>308</v>
      </c>
      <c r="J21" s="5" t="s">
        <v>69</v>
      </c>
      <c r="K21" s="5" t="s">
        <v>69</v>
      </c>
      <c r="L21" s="5" t="s">
        <v>69</v>
      </c>
      <c r="R21" s="5" t="s">
        <v>309</v>
      </c>
      <c r="S21" s="5">
        <v>2</v>
      </c>
    </row>
    <row r="22" spans="4:19">
      <c r="D22" s="5" t="s">
        <v>67</v>
      </c>
      <c r="E22" s="11" t="s">
        <v>313</v>
      </c>
      <c r="F22" s="8" t="str">
        <f t="shared" si="0"/>
        <v>product_cola2liter</v>
      </c>
      <c r="G22" s="8" t="str">
        <f t="shared" si="1"/>
        <v>sb:product/product_cola2liter.babylon</v>
      </c>
      <c r="H22" s="5" t="s">
        <v>307</v>
      </c>
      <c r="I22" s="5" t="s">
        <v>308</v>
      </c>
      <c r="J22" s="5" t="s">
        <v>69</v>
      </c>
      <c r="K22" s="5" t="s">
        <v>69</v>
      </c>
      <c r="L22" s="5" t="s">
        <v>69</v>
      </c>
      <c r="R22" s="5" t="s">
        <v>309</v>
      </c>
      <c r="S22" s="5">
        <v>2</v>
      </c>
    </row>
    <row r="23" spans="4:19">
      <c r="D23" s="5" t="s">
        <v>67</v>
      </c>
      <c r="E23" s="5" t="s">
        <v>314</v>
      </c>
      <c r="F23" s="8" t="str">
        <f t="shared" si="0"/>
        <v>product_waterpack3</v>
      </c>
      <c r="G23" s="8" t="str">
        <f t="shared" si="1"/>
        <v>sb:product/product_waterpack3.babylon</v>
      </c>
      <c r="H23" s="5" t="s">
        <v>307</v>
      </c>
      <c r="I23" s="5" t="s">
        <v>308</v>
      </c>
      <c r="J23" s="5" t="s">
        <v>69</v>
      </c>
      <c r="K23" s="5" t="s">
        <v>69</v>
      </c>
      <c r="L23" s="5" t="s">
        <v>69</v>
      </c>
      <c r="R23" s="5" t="s">
        <v>309</v>
      </c>
      <c r="S23" s="5">
        <v>2</v>
      </c>
    </row>
    <row r="24" spans="4:19">
      <c r="D24" s="5" t="s">
        <v>67</v>
      </c>
      <c r="E24" s="5" t="s">
        <v>315</v>
      </c>
      <c r="F24" s="8" t="str">
        <f t="shared" si="0"/>
        <v>product_waterpack</v>
      </c>
      <c r="G24" s="8" t="str">
        <f t="shared" si="1"/>
        <v>sb:product/product_waterpack.babylon</v>
      </c>
      <c r="H24" s="5" t="s">
        <v>307</v>
      </c>
      <c r="I24" s="5" t="s">
        <v>308</v>
      </c>
      <c r="J24" s="5" t="s">
        <v>69</v>
      </c>
      <c r="K24" s="5" t="s">
        <v>69</v>
      </c>
      <c r="L24" s="5" t="s">
        <v>69</v>
      </c>
      <c r="R24" s="5" t="s">
        <v>309</v>
      </c>
      <c r="S24" s="5">
        <v>2</v>
      </c>
    </row>
    <row r="25" spans="4:19">
      <c r="D25" s="5" t="s">
        <v>67</v>
      </c>
      <c r="E25" s="5" t="s">
        <v>316</v>
      </c>
      <c r="F25" s="8" t="str">
        <f t="shared" si="0"/>
        <v>product_waterb</v>
      </c>
      <c r="G25" s="8" t="str">
        <f t="shared" si="1"/>
        <v>sb:product/product_waterb.babylon</v>
      </c>
      <c r="H25" s="5" t="s">
        <v>307</v>
      </c>
      <c r="I25" s="5" t="s">
        <v>308</v>
      </c>
      <c r="J25" s="5" t="s">
        <v>69</v>
      </c>
      <c r="K25" s="5" t="s">
        <v>69</v>
      </c>
      <c r="L25" s="5" t="s">
        <v>69</v>
      </c>
      <c r="R25" s="5" t="s">
        <v>309</v>
      </c>
      <c r="S25" s="5">
        <v>2</v>
      </c>
    </row>
    <row r="26" spans="4:19">
      <c r="D26" s="5" t="s">
        <v>67</v>
      </c>
      <c r="E26" s="11" t="s">
        <v>317</v>
      </c>
      <c r="F26" s="8" t="str">
        <f t="shared" si="0"/>
        <v>product_waterpack2_2</v>
      </c>
      <c r="G26" s="8" t="str">
        <f t="shared" si="1"/>
        <v>sb:product/product_waterpack2_2.babylon</v>
      </c>
      <c r="H26" s="5" t="s">
        <v>318</v>
      </c>
      <c r="I26" s="5" t="s">
        <v>319</v>
      </c>
      <c r="J26" s="5" t="s">
        <v>69</v>
      </c>
      <c r="K26" s="5" t="s">
        <v>69</v>
      </c>
      <c r="L26" s="5" t="s">
        <v>69</v>
      </c>
      <c r="R26" s="5" t="s">
        <v>320</v>
      </c>
      <c r="S26" s="5">
        <v>2</v>
      </c>
    </row>
    <row r="27" spans="4:19">
      <c r="D27" s="5" t="s">
        <v>67</v>
      </c>
      <c r="E27" s="11" t="s">
        <v>321</v>
      </c>
      <c r="F27" s="8" t="str">
        <f t="shared" si="0"/>
        <v>product_waterb_2</v>
      </c>
      <c r="G27" s="8" t="str">
        <f t="shared" si="1"/>
        <v>sb:product/product_waterb_2.babylon</v>
      </c>
      <c r="H27" s="5" t="s">
        <v>318</v>
      </c>
      <c r="I27" s="5" t="s">
        <v>319</v>
      </c>
      <c r="J27" s="5" t="s">
        <v>69</v>
      </c>
      <c r="K27" s="5" t="s">
        <v>69</v>
      </c>
      <c r="L27" s="5" t="s">
        <v>69</v>
      </c>
      <c r="R27" s="5" t="s">
        <v>320</v>
      </c>
      <c r="S27" s="5">
        <v>2</v>
      </c>
    </row>
    <row r="28" spans="4:19">
      <c r="D28" s="5" t="s">
        <v>67</v>
      </c>
      <c r="E28" s="11" t="s">
        <v>322</v>
      </c>
      <c r="F28" s="8" t="str">
        <f t="shared" si="0"/>
        <v>product_soda2_2</v>
      </c>
      <c r="G28" s="8" t="str">
        <f t="shared" si="1"/>
        <v>sb:product/product_soda2_2.babylon</v>
      </c>
      <c r="H28" s="5" t="s">
        <v>318</v>
      </c>
      <c r="I28" s="5" t="s">
        <v>319</v>
      </c>
      <c r="J28" s="5" t="s">
        <v>69</v>
      </c>
      <c r="K28" s="5" t="s">
        <v>69</v>
      </c>
      <c r="L28" s="5" t="s">
        <v>69</v>
      </c>
      <c r="R28" s="5" t="s">
        <v>320</v>
      </c>
      <c r="S28" s="5">
        <v>2</v>
      </c>
    </row>
    <row r="29" spans="4:19">
      <c r="D29" s="5" t="s">
        <v>67</v>
      </c>
      <c r="E29" s="11" t="s">
        <v>323</v>
      </c>
      <c r="F29" s="8" t="str">
        <f t="shared" si="0"/>
        <v>product_soda1_2</v>
      </c>
      <c r="G29" s="8" t="str">
        <f t="shared" si="1"/>
        <v>sb:product/product_soda1_2.babylon</v>
      </c>
      <c r="H29" s="5" t="s">
        <v>318</v>
      </c>
      <c r="I29" s="5" t="s">
        <v>319</v>
      </c>
      <c r="J29" s="5" t="s">
        <v>69</v>
      </c>
      <c r="K29" s="5" t="s">
        <v>69</v>
      </c>
      <c r="L29" s="5" t="s">
        <v>69</v>
      </c>
      <c r="R29" s="5" t="s">
        <v>320</v>
      </c>
      <c r="S29" s="5">
        <v>2</v>
      </c>
    </row>
    <row r="30" spans="4:19">
      <c r="D30" s="5" t="s">
        <v>67</v>
      </c>
      <c r="E30" s="11" t="s">
        <v>324</v>
      </c>
      <c r="F30" s="8" t="str">
        <f t="shared" si="0"/>
        <v>product_orange_j3_2</v>
      </c>
      <c r="G30" s="8" t="str">
        <f t="shared" si="1"/>
        <v>sb:product/product_orange_j3_2.babylon</v>
      </c>
      <c r="H30" s="5" t="s">
        <v>318</v>
      </c>
      <c r="I30" s="5" t="s">
        <v>319</v>
      </c>
      <c r="J30" s="5" t="s">
        <v>69</v>
      </c>
      <c r="K30" s="5" t="s">
        <v>69</v>
      </c>
      <c r="L30" s="5" t="s">
        <v>69</v>
      </c>
      <c r="R30" s="5" t="s">
        <v>320</v>
      </c>
      <c r="S30" s="5">
        <v>2</v>
      </c>
    </row>
    <row r="31" spans="4:19">
      <c r="D31" s="5" t="s">
        <v>67</v>
      </c>
      <c r="E31" s="11" t="s">
        <v>325</v>
      </c>
      <c r="F31" s="8" t="str">
        <f t="shared" si="0"/>
        <v>product_orange_j2_2</v>
      </c>
      <c r="G31" s="8" t="str">
        <f t="shared" si="1"/>
        <v>sb:product/product_orange_j2_2.babylon</v>
      </c>
      <c r="H31" s="5" t="s">
        <v>318</v>
      </c>
      <c r="I31" s="5" t="s">
        <v>319</v>
      </c>
      <c r="J31" s="5" t="s">
        <v>69</v>
      </c>
      <c r="K31" s="5" t="s">
        <v>69</v>
      </c>
      <c r="L31" s="5" t="s">
        <v>69</v>
      </c>
      <c r="R31" s="5" t="s">
        <v>320</v>
      </c>
      <c r="S31" s="5">
        <v>2</v>
      </c>
    </row>
    <row r="32" spans="4:19">
      <c r="D32" s="5" t="s">
        <v>67</v>
      </c>
      <c r="E32" s="11" t="s">
        <v>326</v>
      </c>
      <c r="F32" s="8" t="str">
        <f t="shared" si="0"/>
        <v>product_juice_exotic_2</v>
      </c>
      <c r="G32" s="8" t="str">
        <f t="shared" si="1"/>
        <v>sb:product/product_juice_exotic_2.babylon</v>
      </c>
      <c r="H32" s="5" t="s">
        <v>318</v>
      </c>
      <c r="I32" s="5" t="s">
        <v>319</v>
      </c>
      <c r="J32" s="5" t="s">
        <v>69</v>
      </c>
      <c r="K32" s="5" t="s">
        <v>69</v>
      </c>
      <c r="L32" s="5" t="s">
        <v>69</v>
      </c>
      <c r="R32" s="5" t="s">
        <v>320</v>
      </c>
      <c r="S32" s="5">
        <v>2</v>
      </c>
    </row>
    <row r="33" spans="3:41">
      <c r="D33" s="5" t="s">
        <v>67</v>
      </c>
      <c r="E33" s="11" t="s">
        <v>327</v>
      </c>
      <c r="F33" s="8" t="str">
        <f t="shared" si="0"/>
        <v>product_juice_exotic2_2</v>
      </c>
      <c r="G33" s="8" t="str">
        <f t="shared" si="1"/>
        <v>sb:product/product_juice_exotic2_2.babylon</v>
      </c>
      <c r="H33" s="5" t="s">
        <v>318</v>
      </c>
      <c r="I33" s="5" t="s">
        <v>319</v>
      </c>
      <c r="J33" s="5" t="s">
        <v>69</v>
      </c>
      <c r="K33" s="5" t="s">
        <v>69</v>
      </c>
      <c r="L33" s="5" t="s">
        <v>69</v>
      </c>
      <c r="R33" s="5" t="s">
        <v>320</v>
      </c>
      <c r="S33" s="5">
        <v>2</v>
      </c>
    </row>
    <row r="37" spans="3:41">
      <c r="C37" s="1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3:41">
      <c r="C38" s="13" t="s">
        <v>51</v>
      </c>
      <c r="D38" s="1" t="s">
        <v>31</v>
      </c>
      <c r="E38" s="1" t="s">
        <v>30</v>
      </c>
      <c r="F38" s="14" t="s">
        <v>87</v>
      </c>
      <c r="G38" s="14" t="s">
        <v>88</v>
      </c>
      <c r="H38" s="14" t="s">
        <v>89</v>
      </c>
      <c r="I38" s="14" t="s">
        <v>90</v>
      </c>
      <c r="J38" s="5" t="s">
        <v>91</v>
      </c>
      <c r="K38" s="5" t="s">
        <v>92</v>
      </c>
      <c r="L38" s="5" t="s">
        <v>93</v>
      </c>
      <c r="M38" s="5" t="s">
        <v>94</v>
      </c>
      <c r="N38" s="5" t="s">
        <v>95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102</v>
      </c>
      <c r="V38" s="5" t="s">
        <v>103</v>
      </c>
      <c r="W38" s="5" t="s">
        <v>104</v>
      </c>
      <c r="X38" s="5" t="s">
        <v>105</v>
      </c>
      <c r="Y38" s="5" t="s">
        <v>106</v>
      </c>
      <c r="Z38" s="5" t="s">
        <v>107</v>
      </c>
      <c r="AA38" s="5" t="s">
        <v>108</v>
      </c>
      <c r="AB38" s="14" t="s">
        <v>109</v>
      </c>
      <c r="AC38" s="14" t="s">
        <v>110</v>
      </c>
      <c r="AD38" s="14" t="s">
        <v>111</v>
      </c>
      <c r="AE38" s="14" t="s">
        <v>112</v>
      </c>
      <c r="AF38" s="14" t="s">
        <v>328</v>
      </c>
      <c r="AG38" s="14" t="s">
        <v>114</v>
      </c>
      <c r="AH38" s="14" t="s">
        <v>115</v>
      </c>
      <c r="AI38" s="14" t="s">
        <v>116</v>
      </c>
      <c r="AJ38" s="14" t="s">
        <v>69</v>
      </c>
      <c r="AK38" s="14" t="s">
        <v>117</v>
      </c>
      <c r="AL38" s="14" t="s">
        <v>118</v>
      </c>
      <c r="AM38" s="14" t="s">
        <v>119</v>
      </c>
      <c r="AN38" s="14" t="s">
        <v>120</v>
      </c>
      <c r="AO38" s="14" t="s">
        <v>121</v>
      </c>
    </row>
    <row r="39" spans="3:41">
      <c r="C39" s="1"/>
      <c r="D39" s="14" t="str">
        <f t="shared" ref="D39:D69" si="2">"DISPLAY " &amp; F39</f>
        <v>DISPLAY product_beer1</v>
      </c>
      <c r="E39" s="14" t="s">
        <v>126</v>
      </c>
      <c r="F39" s="1" t="str">
        <f t="shared" ref="F39:F69" si="3">E3</f>
        <v>product_beer1</v>
      </c>
      <c r="G39" s="14" t="s">
        <v>127</v>
      </c>
      <c r="H39" s="14">
        <v>1</v>
      </c>
      <c r="I39" s="15">
        <v>8</v>
      </c>
      <c r="J39" s="15"/>
      <c r="K39" s="15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329</v>
      </c>
      <c r="AG39" s="5">
        <v>12.99</v>
      </c>
      <c r="AH39" s="5" t="s">
        <v>330</v>
      </c>
      <c r="AI39" s="8" t="str">
        <f t="shared" ref="AI39:AI69" si="4">"sb:productsignimages/" &amp; SUBSTITUTE(F39, "product_", "") &amp; ".jpg"</f>
        <v>sb:productsignimages/beer1.jpg</v>
      </c>
    </row>
    <row r="40" spans="3:41">
      <c r="C40" s="1"/>
      <c r="D40" s="14" t="str">
        <f t="shared" si="2"/>
        <v>DISPLAY product_beer2</v>
      </c>
      <c r="E40" s="14" t="s">
        <v>126</v>
      </c>
      <c r="F40" s="1" t="str">
        <f t="shared" si="3"/>
        <v>product_beer2</v>
      </c>
      <c r="G40" s="14" t="s">
        <v>127</v>
      </c>
      <c r="H40" s="14">
        <v>1</v>
      </c>
      <c r="I40" s="15">
        <v>8</v>
      </c>
      <c r="J40" s="15"/>
      <c r="K40" s="15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331</v>
      </c>
      <c r="AG40" s="5">
        <v>3.99</v>
      </c>
      <c r="AH40" s="5" t="s">
        <v>332</v>
      </c>
      <c r="AI40" s="8" t="str">
        <f t="shared" si="4"/>
        <v>sb:productsignimages/beer2.jpg</v>
      </c>
    </row>
    <row r="41" spans="3:41">
      <c r="C41" s="1"/>
      <c r="D41" s="14" t="str">
        <f t="shared" si="2"/>
        <v>DISPLAY product_beer3</v>
      </c>
      <c r="E41" s="14" t="s">
        <v>126</v>
      </c>
      <c r="F41" s="1" t="str">
        <f t="shared" si="3"/>
        <v>product_beer3</v>
      </c>
      <c r="G41" s="14" t="s">
        <v>127</v>
      </c>
      <c r="H41" s="14">
        <v>1</v>
      </c>
      <c r="I41" s="15">
        <v>8</v>
      </c>
      <c r="J41" s="15"/>
      <c r="K41" s="15"/>
      <c r="L41" s="14"/>
      <c r="M41" s="1"/>
      <c r="N41" s="1"/>
      <c r="O41" s="14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333</v>
      </c>
      <c r="AG41" s="5">
        <v>8.99</v>
      </c>
      <c r="AH41" s="19" t="s">
        <v>334</v>
      </c>
      <c r="AI41" s="8" t="str">
        <f t="shared" si="4"/>
        <v>sb:productsignimages/beer3.jpg</v>
      </c>
    </row>
    <row r="42" spans="3:41">
      <c r="C42" s="1"/>
      <c r="D42" s="14" t="str">
        <f t="shared" si="2"/>
        <v>DISPLAY product_wine1</v>
      </c>
      <c r="E42" s="14" t="s">
        <v>126</v>
      </c>
      <c r="F42" s="1" t="str">
        <f t="shared" si="3"/>
        <v>product_wine1</v>
      </c>
      <c r="G42" s="14" t="s">
        <v>127</v>
      </c>
      <c r="H42" s="14">
        <v>1</v>
      </c>
      <c r="I42" s="15">
        <v>8</v>
      </c>
      <c r="J42" s="15"/>
      <c r="K42" s="15"/>
      <c r="L42" s="14"/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335</v>
      </c>
      <c r="AG42" s="5">
        <v>6.99</v>
      </c>
      <c r="AH42" s="5" t="s">
        <v>336</v>
      </c>
      <c r="AI42" s="8" t="str">
        <f t="shared" si="4"/>
        <v>sb:productsignimages/wine1.jpg</v>
      </c>
    </row>
    <row r="43" spans="3:41">
      <c r="C43" s="1"/>
      <c r="D43" s="14" t="str">
        <f t="shared" si="2"/>
        <v>DISPLAY product_wine2</v>
      </c>
      <c r="E43" s="14" t="s">
        <v>126</v>
      </c>
      <c r="F43" s="1" t="str">
        <f t="shared" si="3"/>
        <v>product_wine2</v>
      </c>
      <c r="G43" s="14" t="s">
        <v>127</v>
      </c>
      <c r="H43" s="14">
        <v>1</v>
      </c>
      <c r="I43" s="15">
        <v>8</v>
      </c>
      <c r="J43" s="15"/>
      <c r="K43" s="15"/>
      <c r="L43" s="14"/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337</v>
      </c>
      <c r="AG43" s="5">
        <v>2.99</v>
      </c>
      <c r="AH43" s="5" t="s">
        <v>338</v>
      </c>
      <c r="AI43" s="8" t="str">
        <f t="shared" si="4"/>
        <v>sb:productsignimages/wine2.jpg</v>
      </c>
    </row>
    <row r="44" spans="3:41">
      <c r="C44" s="1"/>
      <c r="D44" s="14" t="str">
        <f t="shared" si="2"/>
        <v>DISPLAY product_wine3</v>
      </c>
      <c r="E44" s="14" t="s">
        <v>126</v>
      </c>
      <c r="F44" s="1" t="str">
        <f t="shared" si="3"/>
        <v>product_wine3</v>
      </c>
      <c r="G44" s="14" t="s">
        <v>127</v>
      </c>
      <c r="H44" s="14">
        <v>1</v>
      </c>
      <c r="I44" s="15">
        <v>8</v>
      </c>
      <c r="J44" s="15"/>
      <c r="K44" s="15"/>
      <c r="L44" s="14"/>
      <c r="M44" s="1"/>
      <c r="N44" s="1"/>
      <c r="O44" s="14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339</v>
      </c>
      <c r="AG44" s="5">
        <v>4.99</v>
      </c>
      <c r="AH44" s="5" t="s">
        <v>340</v>
      </c>
      <c r="AI44" s="8" t="str">
        <f t="shared" si="4"/>
        <v>sb:productsignimages/wine3.jpg</v>
      </c>
    </row>
    <row r="45" spans="3:41">
      <c r="C45" s="1"/>
      <c r="D45" s="14" t="str">
        <f t="shared" si="2"/>
        <v>DISPLAY product_whiskey1</v>
      </c>
      <c r="E45" s="14" t="s">
        <v>126</v>
      </c>
      <c r="F45" s="1" t="str">
        <f t="shared" si="3"/>
        <v>product_whiskey1</v>
      </c>
      <c r="G45" s="14" t="s">
        <v>127</v>
      </c>
      <c r="H45" s="14">
        <v>1</v>
      </c>
      <c r="I45" s="15">
        <v>8</v>
      </c>
      <c r="J45" s="15"/>
      <c r="K45" s="15"/>
      <c r="L45" s="14"/>
      <c r="M45" s="1"/>
      <c r="N45" s="1"/>
      <c r="O45" s="14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341</v>
      </c>
      <c r="AG45" s="5">
        <v>19.989999999999998</v>
      </c>
      <c r="AH45" s="5" t="s">
        <v>342</v>
      </c>
      <c r="AI45" s="8" t="str">
        <f t="shared" si="4"/>
        <v>sb:productsignimages/whiskey1.jpg</v>
      </c>
    </row>
    <row r="46" spans="3:41">
      <c r="C46" s="1"/>
      <c r="D46" s="14" t="str">
        <f t="shared" si="2"/>
        <v>DISPLAY product_whiskey2</v>
      </c>
      <c r="E46" s="14" t="s">
        <v>126</v>
      </c>
      <c r="F46" s="1" t="str">
        <f t="shared" si="3"/>
        <v>product_whiskey2</v>
      </c>
      <c r="G46" s="14" t="s">
        <v>127</v>
      </c>
      <c r="H46" s="14">
        <v>1</v>
      </c>
      <c r="I46" s="15">
        <v>8</v>
      </c>
      <c r="J46" s="15"/>
      <c r="K46" s="15"/>
      <c r="L46" s="14"/>
      <c r="M46" s="1"/>
      <c r="N46" s="1"/>
      <c r="O46" s="14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343</v>
      </c>
      <c r="AG46" s="5">
        <v>29.99</v>
      </c>
      <c r="AH46" s="5" t="s">
        <v>344</v>
      </c>
      <c r="AI46" s="8" t="str">
        <f t="shared" si="4"/>
        <v>sb:productsignimages/whiskey2.jpg</v>
      </c>
    </row>
    <row r="47" spans="3:41">
      <c r="C47" s="1"/>
      <c r="D47" s="14" t="str">
        <f t="shared" si="2"/>
        <v>DISPLAY product_pastis</v>
      </c>
      <c r="E47" s="14" t="s">
        <v>126</v>
      </c>
      <c r="F47" s="1" t="str">
        <f t="shared" si="3"/>
        <v>product_pastis</v>
      </c>
      <c r="G47" s="14" t="s">
        <v>127</v>
      </c>
      <c r="H47" s="14">
        <v>1</v>
      </c>
      <c r="I47" s="15">
        <v>8</v>
      </c>
      <c r="J47" s="15"/>
      <c r="K47" s="15"/>
      <c r="L47" s="14"/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345</v>
      </c>
      <c r="AG47" s="5">
        <v>11.99</v>
      </c>
      <c r="AH47" s="5" t="s">
        <v>346</v>
      </c>
      <c r="AI47" s="8" t="str">
        <f t="shared" si="4"/>
        <v>sb:productsignimages/pastis.jpg</v>
      </c>
    </row>
    <row r="48" spans="3:41">
      <c r="C48" s="1"/>
      <c r="D48" s="14" t="str">
        <f t="shared" si="2"/>
        <v>DISPLAY product_rum</v>
      </c>
      <c r="E48" s="14" t="s">
        <v>126</v>
      </c>
      <c r="F48" s="1" t="str">
        <f t="shared" si="3"/>
        <v>product_rum</v>
      </c>
      <c r="G48" s="14" t="s">
        <v>127</v>
      </c>
      <c r="H48" s="14">
        <v>1</v>
      </c>
      <c r="I48" s="15">
        <v>8</v>
      </c>
      <c r="J48" s="15"/>
      <c r="K48" s="15"/>
      <c r="L48" s="14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347</v>
      </c>
      <c r="AG48" s="5">
        <v>22.99</v>
      </c>
      <c r="AH48" s="5" t="s">
        <v>348</v>
      </c>
      <c r="AI48" s="8" t="str">
        <f t="shared" si="4"/>
        <v>sb:productsignimages/rum.jpg</v>
      </c>
    </row>
    <row r="49" spans="3:35">
      <c r="C49" s="1"/>
      <c r="D49" s="14" t="str">
        <f t="shared" si="2"/>
        <v>DISPLAY product_vodka</v>
      </c>
      <c r="E49" s="14" t="s">
        <v>126</v>
      </c>
      <c r="F49" s="1" t="str">
        <f t="shared" si="3"/>
        <v>product_vodka</v>
      </c>
      <c r="G49" s="14" t="s">
        <v>127</v>
      </c>
      <c r="H49" s="14">
        <v>1</v>
      </c>
      <c r="I49" s="15">
        <v>8</v>
      </c>
      <c r="J49" s="15"/>
      <c r="K49" s="15"/>
      <c r="L49" s="14"/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349</v>
      </c>
      <c r="AG49" s="5">
        <v>9.99</v>
      </c>
      <c r="AH49" s="5" t="s">
        <v>350</v>
      </c>
      <c r="AI49" s="8" t="str">
        <f t="shared" si="4"/>
        <v>sb:productsignimages/vodka.jpg</v>
      </c>
    </row>
    <row r="50" spans="3:35">
      <c r="C50" s="1"/>
      <c r="D50" s="14" t="str">
        <f t="shared" si="2"/>
        <v>DISPLAY product_malibu</v>
      </c>
      <c r="E50" s="14" t="s">
        <v>126</v>
      </c>
      <c r="F50" s="1" t="str">
        <f t="shared" si="3"/>
        <v>product_malibu</v>
      </c>
      <c r="G50" s="14" t="s">
        <v>127</v>
      </c>
      <c r="H50" s="14">
        <v>1</v>
      </c>
      <c r="I50" s="15">
        <v>8</v>
      </c>
      <c r="J50" s="15"/>
      <c r="K50" s="15"/>
      <c r="L50" s="14"/>
      <c r="M50" s="1"/>
      <c r="N50" s="1"/>
      <c r="O50" s="1"/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351</v>
      </c>
      <c r="AG50" s="5">
        <v>25.99</v>
      </c>
      <c r="AH50" s="5" t="s">
        <v>352</v>
      </c>
      <c r="AI50" s="8" t="str">
        <f t="shared" si="4"/>
        <v>sb:productsignimages/malibu.jpg</v>
      </c>
    </row>
    <row r="51" spans="3:35">
      <c r="C51" s="1"/>
      <c r="D51" s="14" t="str">
        <f t="shared" si="2"/>
        <v>DISPLAY product_redwine1</v>
      </c>
      <c r="E51" s="14" t="s">
        <v>126</v>
      </c>
      <c r="F51" s="1" t="str">
        <f t="shared" si="3"/>
        <v>product_redwine1</v>
      </c>
      <c r="G51" s="14" t="s">
        <v>127</v>
      </c>
      <c r="H51" s="14">
        <v>1</v>
      </c>
      <c r="I51" s="15">
        <v>8</v>
      </c>
      <c r="J51" s="15"/>
      <c r="K51" s="15"/>
      <c r="L51" s="14"/>
      <c r="M51" s="1"/>
      <c r="N51" s="1"/>
      <c r="O51" s="1"/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353</v>
      </c>
      <c r="AG51" s="5">
        <v>15.99</v>
      </c>
      <c r="AH51" s="5" t="s">
        <v>354</v>
      </c>
      <c r="AI51" s="8" t="str">
        <f t="shared" si="4"/>
        <v>sb:productsignimages/redwine1.jpg</v>
      </c>
    </row>
    <row r="52" spans="3:35">
      <c r="C52" s="1"/>
      <c r="D52" s="14" t="str">
        <f t="shared" si="2"/>
        <v>DISPLAY product_redwine2</v>
      </c>
      <c r="E52" s="14" t="s">
        <v>126</v>
      </c>
      <c r="F52" s="1" t="str">
        <f t="shared" si="3"/>
        <v>product_redwine2</v>
      </c>
      <c r="G52" s="14" t="s">
        <v>127</v>
      </c>
      <c r="H52" s="14">
        <v>1</v>
      </c>
      <c r="I52" s="15">
        <v>8</v>
      </c>
      <c r="J52" s="15"/>
      <c r="K52" s="15"/>
      <c r="L52" s="14"/>
      <c r="M52" s="1"/>
      <c r="N52" s="1"/>
      <c r="O52" s="1"/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355</v>
      </c>
      <c r="AG52" s="5">
        <v>12.99</v>
      </c>
      <c r="AH52" s="5" t="s">
        <v>356</v>
      </c>
      <c r="AI52" s="8" t="str">
        <f t="shared" si="4"/>
        <v>sb:productsignimages/redwine2.jpg</v>
      </c>
    </row>
    <row r="53" spans="3:35">
      <c r="C53" s="1"/>
      <c r="D53" s="14" t="str">
        <f t="shared" si="2"/>
        <v>DISPLAY product_redwine3</v>
      </c>
      <c r="E53" s="14" t="s">
        <v>126</v>
      </c>
      <c r="F53" s="1" t="str">
        <f t="shared" si="3"/>
        <v>product_redwine3</v>
      </c>
      <c r="G53" s="14" t="s">
        <v>127</v>
      </c>
      <c r="H53" s="14">
        <v>1</v>
      </c>
      <c r="I53" s="15">
        <v>8</v>
      </c>
      <c r="J53" s="15"/>
      <c r="K53" s="15"/>
      <c r="L53" s="14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357</v>
      </c>
      <c r="AG53" s="5">
        <v>8.99</v>
      </c>
      <c r="AH53" s="19" t="s">
        <v>358</v>
      </c>
      <c r="AI53" s="8" t="str">
        <f t="shared" si="4"/>
        <v>sb:productsignimages/redwine3.jpg</v>
      </c>
    </row>
    <row r="54" spans="3:35">
      <c r="C54" s="1"/>
      <c r="D54" s="14" t="str">
        <f t="shared" si="2"/>
        <v>DISPLAY product_orange_j</v>
      </c>
      <c r="E54" s="14" t="s">
        <v>126</v>
      </c>
      <c r="F54" s="1" t="str">
        <f t="shared" si="3"/>
        <v>product_orange_j</v>
      </c>
      <c r="G54" s="14" t="s">
        <v>127</v>
      </c>
      <c r="H54" s="14">
        <v>1</v>
      </c>
      <c r="I54" s="15">
        <v>8</v>
      </c>
      <c r="J54" s="15"/>
      <c r="K54" s="15"/>
      <c r="L54" s="14"/>
      <c r="M54" s="1"/>
      <c r="N54" s="1"/>
      <c r="O54" s="1"/>
      <c r="P54" s="1"/>
      <c r="Q54" s="1"/>
      <c r="R54" s="1"/>
      <c r="U54" s="1"/>
      <c r="V54" s="1"/>
      <c r="W54" s="1"/>
      <c r="X54" s="1"/>
      <c r="Y54" s="14"/>
      <c r="Z54" s="14"/>
      <c r="AA54" s="1"/>
      <c r="AB54" s="1"/>
      <c r="AC54" s="1"/>
      <c r="AE54" s="5" t="s">
        <v>359</v>
      </c>
      <c r="AG54" s="5">
        <v>5.99</v>
      </c>
      <c r="AH54" s="19">
        <v>5.99</v>
      </c>
      <c r="AI54" s="8" t="str">
        <f t="shared" si="4"/>
        <v>sb:productsignimages/orange_j.jpg</v>
      </c>
    </row>
    <row r="55" spans="3:35">
      <c r="C55" s="1"/>
      <c r="D55" s="14" t="str">
        <f t="shared" si="2"/>
        <v>DISPLAY product_milkb</v>
      </c>
      <c r="E55" s="14" t="s">
        <v>126</v>
      </c>
      <c r="F55" s="1" t="str">
        <f t="shared" si="3"/>
        <v>product_milkb</v>
      </c>
      <c r="G55" s="14" t="s">
        <v>127</v>
      </c>
      <c r="H55" s="14">
        <v>1</v>
      </c>
      <c r="I55" s="15">
        <v>8</v>
      </c>
      <c r="J55" s="15"/>
      <c r="K55" s="15"/>
      <c r="L55" s="14"/>
      <c r="M55" s="1"/>
      <c r="N55" s="1"/>
      <c r="O55" s="1"/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360</v>
      </c>
      <c r="AG55" s="5">
        <v>6.99</v>
      </c>
      <c r="AH55" s="19">
        <v>6.99</v>
      </c>
      <c r="AI55" s="8" t="str">
        <f t="shared" si="4"/>
        <v>sb:productsignimages/milkb.jpg</v>
      </c>
    </row>
    <row r="56" spans="3:35">
      <c r="C56" s="1"/>
      <c r="D56" s="14" t="str">
        <f t="shared" si="2"/>
        <v>DISPLAY product_milk</v>
      </c>
      <c r="E56" s="14" t="s">
        <v>126</v>
      </c>
      <c r="F56" s="1" t="str">
        <f t="shared" si="3"/>
        <v>product_milk</v>
      </c>
      <c r="G56" s="14" t="s">
        <v>127</v>
      </c>
      <c r="H56" s="14">
        <v>1</v>
      </c>
      <c r="I56" s="15">
        <v>8</v>
      </c>
      <c r="J56" s="15"/>
      <c r="K56" s="15"/>
      <c r="L56" s="14"/>
      <c r="M56" s="1"/>
      <c r="N56" s="1"/>
      <c r="O56" s="1"/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361</v>
      </c>
      <c r="AG56" s="5">
        <v>4.99</v>
      </c>
      <c r="AH56" s="19">
        <v>4.99</v>
      </c>
      <c r="AI56" s="8" t="str">
        <f t="shared" si="4"/>
        <v>sb:productsignimages/milk.jpg</v>
      </c>
    </row>
    <row r="57" spans="3:35">
      <c r="C57" s="1"/>
      <c r="D57" s="14" t="str">
        <f t="shared" si="2"/>
        <v>DISPLAY product_cola6pack</v>
      </c>
      <c r="E57" s="14" t="s">
        <v>126</v>
      </c>
      <c r="F57" s="1" t="str">
        <f t="shared" si="3"/>
        <v>product_cola6pack</v>
      </c>
      <c r="G57" s="14" t="s">
        <v>127</v>
      </c>
      <c r="H57" s="14">
        <v>1</v>
      </c>
      <c r="I57" s="15">
        <v>8</v>
      </c>
      <c r="J57" s="15"/>
      <c r="K57" s="15"/>
      <c r="L57" s="14"/>
      <c r="M57" s="1"/>
      <c r="N57" s="1"/>
      <c r="O57" s="1"/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362</v>
      </c>
      <c r="AG57" s="5">
        <v>4.99</v>
      </c>
      <c r="AH57" s="19">
        <v>4.99</v>
      </c>
      <c r="AI57" s="8" t="str">
        <f t="shared" si="4"/>
        <v>sb:productsignimages/cola6pack.jpg</v>
      </c>
    </row>
    <row r="58" spans="3:35">
      <c r="C58" s="1"/>
      <c r="D58" s="14" t="str">
        <f t="shared" si="2"/>
        <v>DISPLAY product_cola2liter</v>
      </c>
      <c r="E58" s="14" t="s">
        <v>126</v>
      </c>
      <c r="F58" s="1" t="str">
        <f t="shared" si="3"/>
        <v>product_cola2liter</v>
      </c>
      <c r="G58" s="14" t="s">
        <v>127</v>
      </c>
      <c r="H58" s="14">
        <v>1</v>
      </c>
      <c r="I58" s="15">
        <v>8</v>
      </c>
      <c r="J58" s="15"/>
      <c r="K58" s="15"/>
      <c r="L58" s="14"/>
      <c r="M58" s="1"/>
      <c r="N58" s="1"/>
      <c r="O58" s="1"/>
      <c r="P58" s="1"/>
      <c r="Q58" s="1"/>
      <c r="R58" s="1"/>
      <c r="U58" s="1"/>
      <c r="V58" s="1"/>
      <c r="W58" s="1"/>
      <c r="X58" s="1"/>
      <c r="Y58" s="14"/>
      <c r="Z58" s="14"/>
      <c r="AA58" s="1"/>
      <c r="AB58" s="1"/>
      <c r="AC58" s="1"/>
      <c r="AE58" s="5" t="s">
        <v>363</v>
      </c>
      <c r="AG58" s="5">
        <v>1.99</v>
      </c>
      <c r="AH58" s="19">
        <v>1.99</v>
      </c>
      <c r="AI58" s="8" t="str">
        <f t="shared" si="4"/>
        <v>sb:productsignimages/cola2liter.jpg</v>
      </c>
    </row>
    <row r="59" spans="3:35">
      <c r="C59" s="1"/>
      <c r="D59" s="14" t="str">
        <f t="shared" si="2"/>
        <v>DISPLAY product_waterpack3</v>
      </c>
      <c r="E59" s="14" t="s">
        <v>126</v>
      </c>
      <c r="F59" s="1" t="str">
        <f t="shared" si="3"/>
        <v>product_waterpack3</v>
      </c>
      <c r="G59" s="14" t="s">
        <v>127</v>
      </c>
      <c r="H59" s="14">
        <v>1</v>
      </c>
      <c r="I59" s="15">
        <v>0.1</v>
      </c>
      <c r="J59" s="15"/>
      <c r="K59" s="15"/>
      <c r="L59" s="14"/>
      <c r="M59" s="1"/>
      <c r="N59" s="1"/>
      <c r="O59" s="1"/>
      <c r="P59" s="1"/>
      <c r="Q59" s="1"/>
      <c r="R59" s="1"/>
      <c r="U59" s="1"/>
      <c r="V59" s="1"/>
      <c r="W59" s="1"/>
      <c r="X59" s="1"/>
      <c r="Y59" s="14"/>
      <c r="Z59" s="14"/>
      <c r="AA59" s="1"/>
      <c r="AB59" s="1"/>
      <c r="AC59" s="1"/>
      <c r="AE59" s="5" t="s">
        <v>364</v>
      </c>
      <c r="AG59" s="5">
        <v>6.69</v>
      </c>
      <c r="AH59" s="19">
        <v>6.69</v>
      </c>
      <c r="AI59" s="8" t="str">
        <f t="shared" si="4"/>
        <v>sb:productsignimages/waterpack3.jpg</v>
      </c>
    </row>
    <row r="60" spans="3:35">
      <c r="C60" s="1"/>
      <c r="D60" s="14" t="str">
        <f t="shared" si="2"/>
        <v>DISPLAY product_waterpack</v>
      </c>
      <c r="E60" s="14" t="s">
        <v>126</v>
      </c>
      <c r="F60" s="1" t="str">
        <f t="shared" si="3"/>
        <v>product_waterpack</v>
      </c>
      <c r="G60" s="14" t="s">
        <v>127</v>
      </c>
      <c r="H60" s="14">
        <v>1</v>
      </c>
      <c r="I60" s="15">
        <v>0.1</v>
      </c>
      <c r="J60" s="15"/>
      <c r="K60" s="15"/>
      <c r="L60" s="14"/>
      <c r="M60" s="1"/>
      <c r="N60" s="1"/>
      <c r="O60" s="1"/>
      <c r="P60" s="1"/>
      <c r="Q60" s="1"/>
      <c r="R60" s="1"/>
      <c r="U60" s="1"/>
      <c r="V60" s="1"/>
      <c r="W60" s="1"/>
      <c r="X60" s="1"/>
      <c r="Y60" s="14"/>
      <c r="Z60" s="14"/>
      <c r="AA60" s="1"/>
      <c r="AB60" s="1"/>
      <c r="AC60" s="1"/>
      <c r="AE60" s="5" t="s">
        <v>365</v>
      </c>
      <c r="AG60" s="5">
        <v>1.99</v>
      </c>
      <c r="AH60" s="19">
        <v>1.99</v>
      </c>
      <c r="AI60" s="8" t="str">
        <f t="shared" si="4"/>
        <v>sb:productsignimages/waterpack.jpg</v>
      </c>
    </row>
    <row r="61" spans="3:35">
      <c r="C61" s="1"/>
      <c r="D61" s="14" t="str">
        <f t="shared" si="2"/>
        <v>DISPLAY product_waterb</v>
      </c>
      <c r="E61" s="14" t="s">
        <v>126</v>
      </c>
      <c r="F61" s="1" t="str">
        <f t="shared" si="3"/>
        <v>product_waterb</v>
      </c>
      <c r="G61" s="14" t="s">
        <v>127</v>
      </c>
      <c r="H61" s="14">
        <v>1</v>
      </c>
      <c r="I61" s="15">
        <v>0.1</v>
      </c>
      <c r="J61" s="15"/>
      <c r="K61" s="15"/>
      <c r="L61" s="14"/>
      <c r="M61" s="1"/>
      <c r="N61" s="1"/>
      <c r="O61" s="1"/>
      <c r="P61" s="1"/>
      <c r="Q61" s="1"/>
      <c r="R61" s="1"/>
      <c r="U61" s="1"/>
      <c r="V61" s="1"/>
      <c r="W61" s="1"/>
      <c r="X61" s="1"/>
      <c r="Y61" s="14"/>
      <c r="Z61" s="14"/>
      <c r="AA61" s="1"/>
      <c r="AB61" s="1"/>
      <c r="AC61" s="1"/>
      <c r="AE61" s="5" t="s">
        <v>366</v>
      </c>
      <c r="AG61" s="5">
        <v>0.19</v>
      </c>
      <c r="AH61" s="19">
        <v>0.19</v>
      </c>
      <c r="AI61" s="8" t="str">
        <f t="shared" si="4"/>
        <v>sb:productsignimages/waterb.jpg</v>
      </c>
    </row>
    <row r="62" spans="3:35">
      <c r="C62" s="1"/>
      <c r="D62" s="14" t="str">
        <f t="shared" si="2"/>
        <v>DISPLAY product_waterpack2_2</v>
      </c>
      <c r="E62" s="14" t="s">
        <v>126</v>
      </c>
      <c r="F62" s="1" t="str">
        <f t="shared" si="3"/>
        <v>product_waterpack2_2</v>
      </c>
      <c r="G62" s="14" t="s">
        <v>127</v>
      </c>
      <c r="H62" s="14">
        <v>1</v>
      </c>
      <c r="I62" s="15">
        <v>8</v>
      </c>
      <c r="J62" s="15"/>
      <c r="K62" s="15"/>
      <c r="L62" s="14"/>
      <c r="M62" s="1"/>
      <c r="N62" s="1"/>
      <c r="O62" s="1"/>
      <c r="P62" s="1"/>
      <c r="Q62" s="1"/>
      <c r="R62" s="1"/>
      <c r="U62" s="1"/>
      <c r="V62" s="1"/>
      <c r="W62" s="1"/>
      <c r="X62" s="1"/>
      <c r="Y62" s="14"/>
      <c r="Z62" s="14"/>
      <c r="AA62" s="1"/>
      <c r="AB62" s="1"/>
      <c r="AC62" s="1"/>
      <c r="AE62" s="5" t="s">
        <v>367</v>
      </c>
      <c r="AG62" s="5">
        <v>2.29</v>
      </c>
      <c r="AH62" s="19">
        <v>2.29</v>
      </c>
      <c r="AI62" s="8" t="str">
        <f t="shared" si="4"/>
        <v>sb:productsignimages/waterpack2_2.jpg</v>
      </c>
    </row>
    <row r="63" spans="3:35">
      <c r="C63" s="1"/>
      <c r="D63" s="14" t="str">
        <f t="shared" si="2"/>
        <v>DISPLAY product_waterb_2</v>
      </c>
      <c r="E63" s="14" t="s">
        <v>126</v>
      </c>
      <c r="F63" s="1" t="str">
        <f t="shared" si="3"/>
        <v>product_waterb_2</v>
      </c>
      <c r="G63" s="14" t="s">
        <v>127</v>
      </c>
      <c r="H63" s="14">
        <v>1</v>
      </c>
      <c r="I63" s="15">
        <v>8</v>
      </c>
      <c r="J63" s="15"/>
      <c r="K63" s="15"/>
      <c r="L63" s="14"/>
      <c r="M63" s="1"/>
      <c r="N63" s="1"/>
      <c r="O63" s="1"/>
      <c r="P63" s="1"/>
      <c r="Q63" s="1"/>
      <c r="R63" s="1"/>
      <c r="U63" s="1"/>
      <c r="V63" s="1"/>
      <c r="W63" s="1"/>
      <c r="X63" s="1"/>
      <c r="Y63" s="14"/>
      <c r="Z63" s="14"/>
      <c r="AA63" s="1"/>
      <c r="AB63" s="1"/>
      <c r="AC63" s="1"/>
      <c r="AE63" s="5" t="s">
        <v>368</v>
      </c>
      <c r="AG63" s="5">
        <v>0.28999999999999998</v>
      </c>
      <c r="AH63" s="19">
        <v>0.28999999999999998</v>
      </c>
      <c r="AI63" s="8" t="str">
        <f t="shared" si="4"/>
        <v>sb:productsignimages/waterb_2.jpg</v>
      </c>
    </row>
    <row r="64" spans="3:35">
      <c r="C64" s="1"/>
      <c r="D64" s="14" t="str">
        <f t="shared" si="2"/>
        <v>DISPLAY product_soda2_2</v>
      </c>
      <c r="E64" s="14" t="s">
        <v>126</v>
      </c>
      <c r="F64" s="1" t="str">
        <f t="shared" si="3"/>
        <v>product_soda2_2</v>
      </c>
      <c r="G64" s="14" t="s">
        <v>127</v>
      </c>
      <c r="H64" s="14">
        <v>1</v>
      </c>
      <c r="I64" s="15">
        <v>8</v>
      </c>
      <c r="J64" s="15"/>
      <c r="K64" s="15"/>
      <c r="L64" s="14"/>
      <c r="M64" s="1"/>
      <c r="N64" s="1"/>
      <c r="O64" s="1"/>
      <c r="P64" s="1"/>
      <c r="Q64" s="1"/>
      <c r="R64" s="1"/>
      <c r="U64" s="1"/>
      <c r="V64" s="1"/>
      <c r="W64" s="1"/>
      <c r="X64" s="1"/>
      <c r="Y64" s="14"/>
      <c r="Z64" s="14"/>
      <c r="AA64" s="1"/>
      <c r="AB64" s="1"/>
      <c r="AC64" s="1"/>
      <c r="AE64" s="5" t="s">
        <v>369</v>
      </c>
      <c r="AG64" s="5">
        <v>1.29</v>
      </c>
      <c r="AH64" s="19">
        <v>1.29</v>
      </c>
      <c r="AI64" s="8" t="str">
        <f t="shared" si="4"/>
        <v>sb:productsignimages/soda2_2.jpg</v>
      </c>
    </row>
    <row r="65" spans="3:35">
      <c r="C65" s="1"/>
      <c r="D65" s="14" t="str">
        <f t="shared" si="2"/>
        <v>DISPLAY product_soda1_2</v>
      </c>
      <c r="E65" s="14" t="s">
        <v>126</v>
      </c>
      <c r="F65" s="1" t="str">
        <f t="shared" si="3"/>
        <v>product_soda1_2</v>
      </c>
      <c r="G65" s="14" t="s">
        <v>127</v>
      </c>
      <c r="H65" s="14">
        <v>1</v>
      </c>
      <c r="I65" s="15">
        <v>8</v>
      </c>
      <c r="J65" s="15"/>
      <c r="K65" s="15"/>
      <c r="L65" s="14"/>
      <c r="M65" s="1"/>
      <c r="N65" s="1"/>
      <c r="O65" s="1"/>
      <c r="P65" s="1"/>
      <c r="Q65" s="1"/>
      <c r="R65" s="1"/>
      <c r="U65" s="1"/>
      <c r="V65" s="1"/>
      <c r="W65" s="1"/>
      <c r="X65" s="1"/>
      <c r="Y65" s="14"/>
      <c r="Z65" s="14"/>
      <c r="AA65" s="1"/>
      <c r="AB65" s="1"/>
      <c r="AC65" s="1"/>
      <c r="AE65" s="5" t="s">
        <v>370</v>
      </c>
      <c r="AG65" s="5">
        <v>1.29</v>
      </c>
      <c r="AH65" s="19">
        <v>1.29</v>
      </c>
      <c r="AI65" s="8" t="str">
        <f t="shared" si="4"/>
        <v>sb:productsignimages/soda1_2.jpg</v>
      </c>
    </row>
    <row r="66" spans="3:35">
      <c r="C66" s="1"/>
      <c r="D66" s="14" t="str">
        <f t="shared" si="2"/>
        <v>DISPLAY product_orange_j3_2</v>
      </c>
      <c r="E66" s="14" t="s">
        <v>126</v>
      </c>
      <c r="F66" s="1" t="str">
        <f t="shared" si="3"/>
        <v>product_orange_j3_2</v>
      </c>
      <c r="G66" s="14" t="s">
        <v>127</v>
      </c>
      <c r="H66" s="14">
        <v>1</v>
      </c>
      <c r="I66" s="15">
        <v>8</v>
      </c>
      <c r="J66" s="15"/>
      <c r="K66" s="15"/>
      <c r="L66" s="14"/>
      <c r="M66" s="1"/>
      <c r="N66" s="1"/>
      <c r="O66" s="1"/>
      <c r="P66" s="1"/>
      <c r="Q66" s="1"/>
      <c r="R66" s="1"/>
      <c r="U66" s="1"/>
      <c r="V66" s="1"/>
      <c r="W66" s="1"/>
      <c r="X66" s="1"/>
      <c r="Y66" s="14"/>
      <c r="Z66" s="14"/>
      <c r="AA66" s="1"/>
      <c r="AB66" s="1"/>
      <c r="AC66" s="1"/>
      <c r="AE66" s="5" t="s">
        <v>371</v>
      </c>
      <c r="AG66" s="5">
        <v>0.49</v>
      </c>
      <c r="AH66" s="19">
        <v>0.49</v>
      </c>
      <c r="AI66" s="8" t="str">
        <f t="shared" si="4"/>
        <v>sb:productsignimages/orange_j3_2.jpg</v>
      </c>
    </row>
    <row r="67" spans="3:35">
      <c r="C67" s="1"/>
      <c r="D67" s="14" t="str">
        <f t="shared" si="2"/>
        <v>DISPLAY product_orange_j2_2</v>
      </c>
      <c r="E67" s="14" t="s">
        <v>126</v>
      </c>
      <c r="F67" s="1" t="str">
        <f t="shared" si="3"/>
        <v>product_orange_j2_2</v>
      </c>
      <c r="G67" s="14" t="s">
        <v>127</v>
      </c>
      <c r="H67" s="14">
        <v>1</v>
      </c>
      <c r="I67" s="15">
        <v>8</v>
      </c>
      <c r="J67" s="15"/>
      <c r="K67" s="15"/>
      <c r="L67" s="14"/>
      <c r="M67" s="1"/>
      <c r="N67" s="1"/>
      <c r="O67" s="1"/>
      <c r="P67" s="1"/>
      <c r="Q67" s="1"/>
      <c r="R67" s="1"/>
      <c r="U67" s="1"/>
      <c r="V67" s="1"/>
      <c r="W67" s="1"/>
      <c r="X67" s="1"/>
      <c r="Y67" s="14"/>
      <c r="Z67" s="14"/>
      <c r="AA67" s="1"/>
      <c r="AB67" s="1"/>
      <c r="AC67" s="1"/>
      <c r="AE67" s="5" t="s">
        <v>372</v>
      </c>
      <c r="AG67" s="5">
        <v>0.99</v>
      </c>
      <c r="AH67" s="19">
        <v>0.99</v>
      </c>
      <c r="AI67" s="8" t="str">
        <f t="shared" si="4"/>
        <v>sb:productsignimages/orange_j2_2.jpg</v>
      </c>
    </row>
    <row r="68" spans="3:35">
      <c r="C68" s="1"/>
      <c r="D68" s="14" t="str">
        <f t="shared" si="2"/>
        <v>DISPLAY product_juice_exotic_2</v>
      </c>
      <c r="E68" s="14" t="s">
        <v>126</v>
      </c>
      <c r="F68" s="1" t="str">
        <f t="shared" si="3"/>
        <v>product_juice_exotic_2</v>
      </c>
      <c r="G68" s="14" t="s">
        <v>127</v>
      </c>
      <c r="H68" s="14">
        <v>1</v>
      </c>
      <c r="I68" s="15">
        <v>8</v>
      </c>
      <c r="J68" s="15"/>
      <c r="K68" s="15"/>
      <c r="L68" s="14"/>
      <c r="M68" s="1"/>
      <c r="N68" s="1"/>
      <c r="O68" s="1"/>
      <c r="P68" s="1"/>
      <c r="Q68" s="1"/>
      <c r="R68" s="1"/>
      <c r="U68" s="1"/>
      <c r="V68" s="1"/>
      <c r="W68" s="1"/>
      <c r="X68" s="1"/>
      <c r="Y68" s="14"/>
      <c r="Z68" s="14"/>
      <c r="AA68" s="1"/>
      <c r="AB68" s="1"/>
      <c r="AC68" s="1"/>
      <c r="AE68" s="5" t="s">
        <v>373</v>
      </c>
      <c r="AG68" s="5">
        <v>4.99</v>
      </c>
      <c r="AH68" s="19">
        <v>4.99</v>
      </c>
      <c r="AI68" s="8" t="str">
        <f t="shared" si="4"/>
        <v>sb:productsignimages/juice_exotic_2.jpg</v>
      </c>
    </row>
    <row r="69" spans="3:35">
      <c r="C69" s="1"/>
      <c r="D69" s="14" t="str">
        <f t="shared" si="2"/>
        <v>DISPLAY product_juice_exotic2_2</v>
      </c>
      <c r="E69" s="14" t="s">
        <v>126</v>
      </c>
      <c r="F69" s="1" t="str">
        <f t="shared" si="3"/>
        <v>product_juice_exotic2_2</v>
      </c>
      <c r="G69" s="14" t="s">
        <v>127</v>
      </c>
      <c r="H69" s="14">
        <v>1</v>
      </c>
      <c r="I69" s="15">
        <v>8</v>
      </c>
      <c r="J69" s="15"/>
      <c r="K69" s="15"/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/>
      <c r="Z69" s="14"/>
      <c r="AA69" s="1"/>
      <c r="AB69" s="1"/>
      <c r="AC69" s="1"/>
      <c r="AE69" s="5" t="s">
        <v>374</v>
      </c>
      <c r="AG69" s="5">
        <v>3.99</v>
      </c>
      <c r="AH69" s="19">
        <v>3.99</v>
      </c>
      <c r="AI69" s="8" t="str">
        <f t="shared" si="4"/>
        <v>sb:productsignimages/juice_exotic2_2.jpg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2" width="0.41015625" customWidth="1"/>
    <col min="3" max="3" width="2.703125" customWidth="1"/>
    <col min="4" max="4" width="26" customWidth="1"/>
    <col min="5" max="5" width="33.29296875" customWidth="1"/>
    <col min="6" max="6" width="25" customWidth="1"/>
    <col min="31" max="31" width="27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375</v>
      </c>
      <c r="F3" s="8" t="str">
        <f t="shared" ref="F3:F20" si="0">E3</f>
        <v>product_chicken</v>
      </c>
      <c r="G3" s="8" t="str">
        <f t="shared" ref="G3:G20" si="1">"sb:product/" &amp; E3 &amp; ".babylon"</f>
        <v>sb:product/product_chicken.babylon</v>
      </c>
      <c r="H3" s="5" t="s">
        <v>376</v>
      </c>
      <c r="I3" s="5" t="s">
        <v>377</v>
      </c>
      <c r="J3" s="5" t="s">
        <v>69</v>
      </c>
      <c r="K3" s="5" t="s">
        <v>69</v>
      </c>
      <c r="L3" s="5" t="s">
        <v>69</v>
      </c>
      <c r="R3" s="5" t="s">
        <v>376</v>
      </c>
      <c r="S3" s="5">
        <v>2</v>
      </c>
    </row>
    <row r="4" spans="1:43">
      <c r="D4" s="5" t="s">
        <v>67</v>
      </c>
      <c r="E4" s="11" t="s">
        <v>378</v>
      </c>
      <c r="F4" s="8" t="str">
        <f t="shared" si="0"/>
        <v>product_sausage1</v>
      </c>
      <c r="G4" s="8" t="str">
        <f t="shared" si="1"/>
        <v>sb:product/product_sausage1.babylon</v>
      </c>
      <c r="H4" s="5" t="s">
        <v>376</v>
      </c>
      <c r="I4" s="5" t="s">
        <v>377</v>
      </c>
      <c r="J4" s="5" t="s">
        <v>69</v>
      </c>
      <c r="K4" s="5" t="s">
        <v>69</v>
      </c>
      <c r="L4" s="5" t="s">
        <v>69</v>
      </c>
      <c r="R4" s="5" t="s">
        <v>376</v>
      </c>
      <c r="S4" s="5">
        <v>2</v>
      </c>
    </row>
    <row r="5" spans="1:43">
      <c r="D5" s="5" t="s">
        <v>67</v>
      </c>
      <c r="E5" s="11" t="s">
        <v>379</v>
      </c>
      <c r="F5" s="8" t="str">
        <f t="shared" si="0"/>
        <v>product_sausage2</v>
      </c>
      <c r="G5" s="8" t="str">
        <f t="shared" si="1"/>
        <v>sb:product/product_sausage2.babylon</v>
      </c>
      <c r="H5" s="5" t="s">
        <v>376</v>
      </c>
      <c r="I5" s="5" t="s">
        <v>377</v>
      </c>
      <c r="J5" s="5" t="s">
        <v>69</v>
      </c>
      <c r="K5" s="5" t="s">
        <v>69</v>
      </c>
      <c r="L5" s="5" t="s">
        <v>69</v>
      </c>
      <c r="R5" s="5" t="s">
        <v>376</v>
      </c>
      <c r="S5" s="5">
        <v>2</v>
      </c>
    </row>
    <row r="6" spans="1:43">
      <c r="D6" s="5" t="s">
        <v>67</v>
      </c>
      <c r="E6" s="11" t="s">
        <v>380</v>
      </c>
      <c r="F6" s="8" t="str">
        <f t="shared" si="0"/>
        <v>product_sausage3</v>
      </c>
      <c r="G6" s="8" t="str">
        <f t="shared" si="1"/>
        <v>sb:product/product_sausage3.babylon</v>
      </c>
      <c r="H6" s="5" t="s">
        <v>376</v>
      </c>
      <c r="I6" s="5" t="s">
        <v>377</v>
      </c>
      <c r="J6" s="5" t="s">
        <v>69</v>
      </c>
      <c r="K6" s="5" t="s">
        <v>69</v>
      </c>
      <c r="L6" s="5" t="s">
        <v>69</v>
      </c>
      <c r="R6" s="5" t="s">
        <v>376</v>
      </c>
      <c r="S6" s="5">
        <v>2</v>
      </c>
    </row>
    <row r="7" spans="1:43">
      <c r="D7" s="5" t="s">
        <v>67</v>
      </c>
      <c r="E7" s="11" t="s">
        <v>381</v>
      </c>
      <c r="F7" s="8" t="str">
        <f t="shared" si="0"/>
        <v>product_sausageset1</v>
      </c>
      <c r="G7" s="8" t="str">
        <f t="shared" si="1"/>
        <v>sb:product/product_sausageset1.babylon</v>
      </c>
      <c r="H7" s="5" t="s">
        <v>376</v>
      </c>
      <c r="I7" s="5" t="s">
        <v>377</v>
      </c>
      <c r="J7" s="5" t="s">
        <v>69</v>
      </c>
      <c r="K7" s="5" t="s">
        <v>69</v>
      </c>
      <c r="L7" s="5" t="s">
        <v>69</v>
      </c>
      <c r="R7" s="5" t="s">
        <v>376</v>
      </c>
      <c r="S7" s="5">
        <v>2</v>
      </c>
    </row>
    <row r="8" spans="1:43">
      <c r="D8" s="5" t="s">
        <v>67</v>
      </c>
      <c r="E8" s="11" t="s">
        <v>382</v>
      </c>
      <c r="F8" s="8" t="str">
        <f t="shared" si="0"/>
        <v>product_sausageset2</v>
      </c>
      <c r="G8" s="8" t="str">
        <f t="shared" si="1"/>
        <v>sb:product/product_sausageset2.babylon</v>
      </c>
      <c r="H8" s="5" t="s">
        <v>376</v>
      </c>
      <c r="I8" s="5" t="s">
        <v>377</v>
      </c>
      <c r="J8" s="5" t="s">
        <v>69</v>
      </c>
      <c r="K8" s="5" t="s">
        <v>69</v>
      </c>
      <c r="L8" s="5" t="s">
        <v>69</v>
      </c>
      <c r="R8" s="5" t="s">
        <v>376</v>
      </c>
      <c r="S8" s="5">
        <v>2</v>
      </c>
    </row>
    <row r="9" spans="1:43">
      <c r="D9" s="5" t="s">
        <v>67</v>
      </c>
      <c r="E9" s="11" t="s">
        <v>383</v>
      </c>
      <c r="F9" s="8" t="str">
        <f t="shared" si="0"/>
        <v>product_sausageset3</v>
      </c>
      <c r="G9" s="8" t="str">
        <f t="shared" si="1"/>
        <v>sb:product/product_sausageset3.babylon</v>
      </c>
      <c r="H9" s="5" t="s">
        <v>376</v>
      </c>
      <c r="I9" s="5" t="s">
        <v>377</v>
      </c>
      <c r="J9" s="5" t="s">
        <v>69</v>
      </c>
      <c r="K9" s="5" t="s">
        <v>69</v>
      </c>
      <c r="L9" s="5" t="s">
        <v>69</v>
      </c>
      <c r="R9" s="5" t="s">
        <v>376</v>
      </c>
      <c r="S9" s="5">
        <v>2</v>
      </c>
    </row>
    <row r="10" spans="1:43">
      <c r="D10" s="5" t="s">
        <v>67</v>
      </c>
      <c r="E10" s="11" t="s">
        <v>384</v>
      </c>
      <c r="F10" s="8" t="str">
        <f t="shared" si="0"/>
        <v>product_pork1</v>
      </c>
      <c r="G10" s="8" t="str">
        <f t="shared" si="1"/>
        <v>sb:product/product_pork1.babylon</v>
      </c>
      <c r="H10" s="5" t="s">
        <v>376</v>
      </c>
      <c r="I10" s="5" t="s">
        <v>377</v>
      </c>
      <c r="J10" s="5" t="s">
        <v>69</v>
      </c>
      <c r="K10" s="5" t="s">
        <v>69</v>
      </c>
      <c r="L10" s="5" t="s">
        <v>69</v>
      </c>
      <c r="R10" s="5" t="s">
        <v>376</v>
      </c>
      <c r="S10" s="5">
        <v>2</v>
      </c>
    </row>
    <row r="11" spans="1:43">
      <c r="D11" s="5" t="s">
        <v>67</v>
      </c>
      <c r="E11" s="11" t="s">
        <v>385</v>
      </c>
      <c r="F11" s="8" t="str">
        <f t="shared" si="0"/>
        <v>product_pork2</v>
      </c>
      <c r="G11" s="8" t="str">
        <f t="shared" si="1"/>
        <v>sb:product/product_pork2.babylon</v>
      </c>
      <c r="H11" s="5" t="s">
        <v>376</v>
      </c>
      <c r="I11" s="5" t="s">
        <v>377</v>
      </c>
      <c r="J11" s="5" t="s">
        <v>69</v>
      </c>
      <c r="K11" s="5" t="s">
        <v>69</v>
      </c>
      <c r="L11" s="5" t="s">
        <v>69</v>
      </c>
      <c r="R11" s="5" t="s">
        <v>376</v>
      </c>
      <c r="S11" s="5">
        <v>2</v>
      </c>
    </row>
    <row r="12" spans="1:43">
      <c r="D12" s="5" t="s">
        <v>67</v>
      </c>
      <c r="E12" s="11" t="s">
        <v>386</v>
      </c>
      <c r="F12" s="8" t="str">
        <f t="shared" si="0"/>
        <v>product_pork3</v>
      </c>
      <c r="G12" s="8" t="str">
        <f t="shared" si="1"/>
        <v>sb:product/product_pork3.babylon</v>
      </c>
      <c r="H12" s="5" t="s">
        <v>376</v>
      </c>
      <c r="I12" s="5" t="s">
        <v>377</v>
      </c>
      <c r="J12" s="5" t="s">
        <v>69</v>
      </c>
      <c r="K12" s="5" t="s">
        <v>69</v>
      </c>
      <c r="L12" s="5" t="s">
        <v>69</v>
      </c>
      <c r="R12" s="5" t="s">
        <v>376</v>
      </c>
      <c r="S12" s="5">
        <v>2</v>
      </c>
    </row>
    <row r="13" spans="1:43">
      <c r="D13" s="5" t="s">
        <v>67</v>
      </c>
      <c r="E13" s="11" t="s">
        <v>387</v>
      </c>
      <c r="F13" s="8" t="str">
        <f t="shared" si="0"/>
        <v>product_pork4</v>
      </c>
      <c r="G13" s="8" t="str">
        <f t="shared" si="1"/>
        <v>sb:product/product_pork4.babylon</v>
      </c>
      <c r="H13" s="5" t="s">
        <v>376</v>
      </c>
      <c r="I13" s="5" t="s">
        <v>377</v>
      </c>
      <c r="J13" s="5" t="s">
        <v>69</v>
      </c>
      <c r="K13" s="5" t="s">
        <v>69</v>
      </c>
      <c r="L13" s="5" t="s">
        <v>69</v>
      </c>
      <c r="R13" s="5" t="s">
        <v>376</v>
      </c>
      <c r="S13" s="5">
        <v>2</v>
      </c>
    </row>
    <row r="14" spans="1:43">
      <c r="D14" s="5" t="s">
        <v>67</v>
      </c>
      <c r="E14" s="11" t="s">
        <v>388</v>
      </c>
      <c r="F14" s="8" t="str">
        <f t="shared" si="0"/>
        <v>product_beef1</v>
      </c>
      <c r="G14" s="8" t="str">
        <f t="shared" si="1"/>
        <v>sb:product/product_beef1.babylon</v>
      </c>
      <c r="H14" s="5" t="s">
        <v>376</v>
      </c>
      <c r="I14" s="5" t="s">
        <v>377</v>
      </c>
      <c r="J14" s="5" t="s">
        <v>69</v>
      </c>
      <c r="K14" s="5" t="s">
        <v>69</v>
      </c>
      <c r="L14" s="5" t="s">
        <v>69</v>
      </c>
      <c r="R14" s="5" t="s">
        <v>376</v>
      </c>
      <c r="S14" s="5">
        <v>2</v>
      </c>
    </row>
    <row r="15" spans="1:43">
      <c r="D15" s="5" t="s">
        <v>67</v>
      </c>
      <c r="E15" s="11" t="s">
        <v>389</v>
      </c>
      <c r="F15" s="8" t="str">
        <f t="shared" si="0"/>
        <v>product_beef2</v>
      </c>
      <c r="G15" s="8" t="str">
        <f t="shared" si="1"/>
        <v>sb:product/product_beef2.babylon</v>
      </c>
      <c r="H15" s="5" t="s">
        <v>376</v>
      </c>
      <c r="I15" s="5" t="s">
        <v>377</v>
      </c>
      <c r="J15" s="5" t="s">
        <v>69</v>
      </c>
      <c r="K15" s="5" t="s">
        <v>69</v>
      </c>
      <c r="L15" s="5" t="s">
        <v>69</v>
      </c>
      <c r="R15" s="5" t="s">
        <v>376</v>
      </c>
      <c r="S15" s="5">
        <v>2</v>
      </c>
    </row>
    <row r="16" spans="1:43">
      <c r="D16" s="5" t="s">
        <v>67</v>
      </c>
      <c r="E16" s="11" t="s">
        <v>390</v>
      </c>
      <c r="F16" s="8" t="str">
        <f t="shared" si="0"/>
        <v>product_beef3</v>
      </c>
      <c r="G16" s="8" t="str">
        <f t="shared" si="1"/>
        <v>sb:product/product_beef3.babylon</v>
      </c>
      <c r="H16" s="5" t="s">
        <v>376</v>
      </c>
      <c r="I16" s="5" t="s">
        <v>377</v>
      </c>
      <c r="J16" s="5" t="s">
        <v>69</v>
      </c>
      <c r="K16" s="5" t="s">
        <v>69</v>
      </c>
      <c r="L16" s="5" t="s">
        <v>69</v>
      </c>
      <c r="R16" s="5" t="s">
        <v>376</v>
      </c>
      <c r="S16" s="5">
        <v>2</v>
      </c>
    </row>
    <row r="17" spans="3:41">
      <c r="D17" s="5" t="s">
        <v>67</v>
      </c>
      <c r="E17" s="11" t="s">
        <v>391</v>
      </c>
      <c r="F17" s="8" t="str">
        <f t="shared" si="0"/>
        <v>product_beef4</v>
      </c>
      <c r="G17" s="8" t="str">
        <f t="shared" si="1"/>
        <v>sb:product/product_beef4.babylon</v>
      </c>
      <c r="H17" s="5" t="s">
        <v>376</v>
      </c>
      <c r="I17" s="5" t="s">
        <v>377</v>
      </c>
      <c r="J17" s="5" t="s">
        <v>69</v>
      </c>
      <c r="K17" s="5" t="s">
        <v>69</v>
      </c>
      <c r="L17" s="5" t="s">
        <v>69</v>
      </c>
      <c r="R17" s="5" t="s">
        <v>376</v>
      </c>
      <c r="S17" s="5">
        <v>2</v>
      </c>
    </row>
    <row r="18" spans="3:41">
      <c r="D18" s="5" t="s">
        <v>67</v>
      </c>
      <c r="E18" s="11" t="s">
        <v>392</v>
      </c>
      <c r="F18" s="8" t="str">
        <f t="shared" si="0"/>
        <v>product_beef5</v>
      </c>
      <c r="G18" s="8" t="str">
        <f t="shared" si="1"/>
        <v>sb:product/product_beef5.babylon</v>
      </c>
      <c r="H18" s="5" t="s">
        <v>376</v>
      </c>
      <c r="I18" s="5" t="s">
        <v>377</v>
      </c>
      <c r="J18" s="5" t="s">
        <v>69</v>
      </c>
      <c r="K18" s="5" t="s">
        <v>69</v>
      </c>
      <c r="L18" s="5" t="s">
        <v>69</v>
      </c>
      <c r="R18" s="5" t="s">
        <v>376</v>
      </c>
      <c r="S18" s="5">
        <v>2</v>
      </c>
    </row>
    <row r="19" spans="3:41">
      <c r="D19" s="5" t="s">
        <v>67</v>
      </c>
      <c r="E19" s="11" t="s">
        <v>393</v>
      </c>
      <c r="F19" s="8" t="str">
        <f t="shared" si="0"/>
        <v>product_beef6</v>
      </c>
      <c r="G19" s="8" t="str">
        <f t="shared" si="1"/>
        <v>sb:product/product_beef6.babylon</v>
      </c>
      <c r="H19" s="5" t="s">
        <v>376</v>
      </c>
      <c r="I19" s="5" t="s">
        <v>377</v>
      </c>
      <c r="J19" s="5" t="s">
        <v>69</v>
      </c>
      <c r="K19" s="5" t="s">
        <v>69</v>
      </c>
      <c r="L19" s="5" t="s">
        <v>69</v>
      </c>
      <c r="R19" s="5" t="s">
        <v>376</v>
      </c>
      <c r="S19" s="5">
        <v>2</v>
      </c>
    </row>
    <row r="20" spans="3:41">
      <c r="D20" s="5" t="s">
        <v>67</v>
      </c>
      <c r="E20" s="11" t="s">
        <v>394</v>
      </c>
      <c r="F20" s="8" t="str">
        <f t="shared" si="0"/>
        <v>product_beef7</v>
      </c>
      <c r="G20" s="8" t="str">
        <f t="shared" si="1"/>
        <v>sb:product/product_beef7.babylon</v>
      </c>
      <c r="H20" s="5" t="s">
        <v>376</v>
      </c>
      <c r="I20" s="5" t="s">
        <v>377</v>
      </c>
      <c r="J20" s="5" t="s">
        <v>69</v>
      </c>
      <c r="K20" s="5" t="s">
        <v>69</v>
      </c>
      <c r="L20" s="5" t="s">
        <v>69</v>
      </c>
      <c r="R20" s="5" t="s">
        <v>376</v>
      </c>
      <c r="S20" s="5">
        <v>2</v>
      </c>
    </row>
    <row r="21" spans="3:4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1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328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</row>
    <row r="23" spans="3:41">
      <c r="C23" s="1"/>
      <c r="D23" s="14" t="str">
        <f t="shared" ref="D23:D40" si="2">"DISPLAY " &amp; E3</f>
        <v>DISPLAY product_chicken</v>
      </c>
      <c r="E23" s="14" t="s">
        <v>126</v>
      </c>
      <c r="F23" s="1" t="str">
        <f t="shared" ref="F23:F40" si="3">E3</f>
        <v>product_chicken</v>
      </c>
      <c r="G23" s="14" t="s">
        <v>127</v>
      </c>
      <c r="H23" s="14">
        <v>3</v>
      </c>
      <c r="I23" s="15">
        <v>12</v>
      </c>
      <c r="J23" s="15">
        <v>3</v>
      </c>
      <c r="K23" s="15">
        <v>3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395</v>
      </c>
      <c r="AG23" s="5">
        <v>1.29</v>
      </c>
      <c r="AH23" s="5" t="s">
        <v>396</v>
      </c>
      <c r="AI23" s="8" t="str">
        <f t="shared" ref="AI23:AI40" si="4">"sb:productsignimages/" &amp; SUBSTITUTE(F23, "product_", "") &amp; ".jpg"</f>
        <v>sb:productsignimages/chicken.jpg</v>
      </c>
    </row>
    <row r="24" spans="3:41">
      <c r="C24" s="1"/>
      <c r="D24" s="14" t="str">
        <f t="shared" si="2"/>
        <v>DISPLAY product_sausage1</v>
      </c>
      <c r="E24" s="14" t="s">
        <v>126</v>
      </c>
      <c r="F24" s="1" t="str">
        <f t="shared" si="3"/>
        <v>product_sausage1</v>
      </c>
      <c r="G24" s="14" t="s">
        <v>127</v>
      </c>
      <c r="H24" s="14">
        <v>5</v>
      </c>
      <c r="I24" s="15">
        <v>12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397</v>
      </c>
      <c r="AG24" s="5">
        <v>0.79</v>
      </c>
      <c r="AH24" s="5" t="s">
        <v>398</v>
      </c>
      <c r="AI24" s="8" t="str">
        <f t="shared" si="4"/>
        <v>sb:productsignimages/sausage1.jpg</v>
      </c>
    </row>
    <row r="25" spans="3:41">
      <c r="C25" s="1"/>
      <c r="D25" s="14" t="str">
        <f t="shared" si="2"/>
        <v>DISPLAY product_sausage2</v>
      </c>
      <c r="E25" s="14" t="s">
        <v>126</v>
      </c>
      <c r="F25" s="1" t="str">
        <f t="shared" si="3"/>
        <v>product_sausage2</v>
      </c>
      <c r="G25" s="14" t="s">
        <v>127</v>
      </c>
      <c r="H25" s="14">
        <v>7</v>
      </c>
      <c r="I25" s="15">
        <v>12</v>
      </c>
      <c r="J25" s="15">
        <v>3</v>
      </c>
      <c r="K25" s="15">
        <v>3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399</v>
      </c>
      <c r="AG25" s="5">
        <v>0.49</v>
      </c>
      <c r="AH25" s="5" t="s">
        <v>400</v>
      </c>
      <c r="AI25" s="8" t="str">
        <f t="shared" si="4"/>
        <v>sb:productsignimages/sausage2.jpg</v>
      </c>
    </row>
    <row r="26" spans="3:41">
      <c r="C26" s="1"/>
      <c r="D26" s="14" t="str">
        <f t="shared" si="2"/>
        <v>DISPLAY product_sausage3</v>
      </c>
      <c r="E26" s="14" t="s">
        <v>126</v>
      </c>
      <c r="F26" s="1" t="str">
        <f t="shared" si="3"/>
        <v>product_sausage3</v>
      </c>
      <c r="G26" s="14" t="s">
        <v>127</v>
      </c>
      <c r="H26" s="14">
        <v>3</v>
      </c>
      <c r="I26" s="15">
        <v>12</v>
      </c>
      <c r="J26" s="15">
        <v>3</v>
      </c>
      <c r="K26" s="15">
        <v>3</v>
      </c>
      <c r="L26" s="14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5" t="s">
        <v>401</v>
      </c>
      <c r="AG26" s="5">
        <v>0.89</v>
      </c>
      <c r="AH26" s="5" t="s">
        <v>402</v>
      </c>
      <c r="AI26" s="8" t="str">
        <f t="shared" si="4"/>
        <v>sb:productsignimages/sausage3.jpg</v>
      </c>
    </row>
    <row r="27" spans="3:41">
      <c r="C27" s="1"/>
      <c r="D27" s="14" t="str">
        <f t="shared" si="2"/>
        <v>DISPLAY product_sausageset1</v>
      </c>
      <c r="E27" s="14" t="s">
        <v>126</v>
      </c>
      <c r="F27" s="1" t="str">
        <f t="shared" si="3"/>
        <v>product_sausageset1</v>
      </c>
      <c r="G27" s="14" t="s">
        <v>127</v>
      </c>
      <c r="H27" s="14">
        <v>3</v>
      </c>
      <c r="I27" s="15">
        <v>12</v>
      </c>
      <c r="J27" s="15">
        <v>3</v>
      </c>
      <c r="K27" s="15">
        <v>3</v>
      </c>
      <c r="L27" s="14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5" t="s">
        <v>403</v>
      </c>
      <c r="AG27" s="5">
        <v>3.99</v>
      </c>
      <c r="AH27" s="5" t="s">
        <v>404</v>
      </c>
      <c r="AI27" s="8" t="str">
        <f t="shared" si="4"/>
        <v>sb:productsignimages/sausageset1.jpg</v>
      </c>
    </row>
    <row r="28" spans="3:41">
      <c r="C28" s="1"/>
      <c r="D28" s="14" t="str">
        <f t="shared" si="2"/>
        <v>DISPLAY product_sausageset2</v>
      </c>
      <c r="E28" s="14" t="s">
        <v>126</v>
      </c>
      <c r="F28" s="1" t="str">
        <f t="shared" si="3"/>
        <v>product_sausageset2</v>
      </c>
      <c r="G28" s="14" t="s">
        <v>127</v>
      </c>
      <c r="H28" s="14">
        <v>3</v>
      </c>
      <c r="I28" s="15">
        <v>12</v>
      </c>
      <c r="J28" s="15">
        <v>3</v>
      </c>
      <c r="K28" s="15">
        <v>3</v>
      </c>
      <c r="L28" s="14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5" t="s">
        <v>405</v>
      </c>
      <c r="AG28" s="5">
        <v>6.99</v>
      </c>
      <c r="AH28" s="5" t="s">
        <v>406</v>
      </c>
      <c r="AI28" s="8" t="str">
        <f t="shared" si="4"/>
        <v>sb:productsignimages/sausageset2.jpg</v>
      </c>
    </row>
    <row r="29" spans="3:41">
      <c r="C29" s="1"/>
      <c r="D29" s="14" t="str">
        <f t="shared" si="2"/>
        <v>DISPLAY product_sausageset3</v>
      </c>
      <c r="E29" s="14" t="s">
        <v>126</v>
      </c>
      <c r="F29" s="1" t="str">
        <f t="shared" si="3"/>
        <v>product_sausageset3</v>
      </c>
      <c r="G29" s="14" t="s">
        <v>127</v>
      </c>
      <c r="H29" s="14">
        <v>3</v>
      </c>
      <c r="I29" s="15">
        <v>12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407</v>
      </c>
      <c r="AG29" s="5">
        <v>0.89</v>
      </c>
      <c r="AH29" s="5" t="s">
        <v>408</v>
      </c>
      <c r="AI29" s="8" t="str">
        <f t="shared" si="4"/>
        <v>sb:productsignimages/sausageset3.jpg</v>
      </c>
    </row>
    <row r="30" spans="3:41">
      <c r="C30" s="1"/>
      <c r="D30" s="14" t="str">
        <f t="shared" si="2"/>
        <v>DISPLAY product_pork1</v>
      </c>
      <c r="E30" s="14" t="s">
        <v>126</v>
      </c>
      <c r="F30" s="1" t="str">
        <f t="shared" si="3"/>
        <v>product_pork1</v>
      </c>
      <c r="G30" s="14" t="s">
        <v>127</v>
      </c>
      <c r="H30" s="14">
        <v>1</v>
      </c>
      <c r="I30" s="15">
        <v>12</v>
      </c>
      <c r="J30" s="15">
        <v>3</v>
      </c>
      <c r="K30" s="15">
        <v>3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409</v>
      </c>
      <c r="AG30" s="5">
        <v>0.49</v>
      </c>
      <c r="AH30" s="5" t="s">
        <v>410</v>
      </c>
      <c r="AI30" s="8" t="str">
        <f t="shared" si="4"/>
        <v>sb:productsignimages/pork1.jpg</v>
      </c>
    </row>
    <row r="31" spans="3:41">
      <c r="C31" s="1"/>
      <c r="D31" s="14" t="str">
        <f t="shared" si="2"/>
        <v>DISPLAY product_pork2</v>
      </c>
      <c r="E31" s="14" t="s">
        <v>126</v>
      </c>
      <c r="F31" s="1" t="str">
        <f t="shared" si="3"/>
        <v>product_pork2</v>
      </c>
      <c r="G31" s="14" t="s">
        <v>127</v>
      </c>
      <c r="H31" s="14">
        <v>1</v>
      </c>
      <c r="I31" s="15">
        <v>12</v>
      </c>
      <c r="J31" s="15">
        <v>3</v>
      </c>
      <c r="K31" s="15">
        <v>3</v>
      </c>
      <c r="L31" s="14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5" t="s">
        <v>411</v>
      </c>
      <c r="AG31" s="5">
        <v>0.39</v>
      </c>
      <c r="AH31" s="5" t="s">
        <v>412</v>
      </c>
      <c r="AI31" s="8" t="str">
        <f t="shared" si="4"/>
        <v>sb:productsignimages/pork2.jpg</v>
      </c>
    </row>
    <row r="32" spans="3:41">
      <c r="C32" s="1"/>
      <c r="D32" s="14" t="str">
        <f t="shared" si="2"/>
        <v>DISPLAY product_pork3</v>
      </c>
      <c r="E32" s="14" t="s">
        <v>126</v>
      </c>
      <c r="F32" s="1" t="str">
        <f t="shared" si="3"/>
        <v>product_pork3</v>
      </c>
      <c r="G32" s="14" t="s">
        <v>127</v>
      </c>
      <c r="H32" s="14">
        <v>1</v>
      </c>
      <c r="I32" s="15">
        <v>12</v>
      </c>
      <c r="J32" s="15">
        <v>3</v>
      </c>
      <c r="K32" s="15">
        <v>3</v>
      </c>
      <c r="L32" s="1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5" t="s">
        <v>413</v>
      </c>
      <c r="AG32" s="5">
        <v>0.89</v>
      </c>
      <c r="AH32" s="5" t="s">
        <v>414</v>
      </c>
      <c r="AI32" s="8" t="str">
        <f t="shared" si="4"/>
        <v>sb:productsignimages/pork3.jpg</v>
      </c>
    </row>
    <row r="33" spans="3:35">
      <c r="C33" s="1"/>
      <c r="D33" s="14" t="str">
        <f t="shared" si="2"/>
        <v>DISPLAY product_pork4</v>
      </c>
      <c r="E33" s="14" t="s">
        <v>126</v>
      </c>
      <c r="F33" s="1" t="str">
        <f t="shared" si="3"/>
        <v>product_pork4</v>
      </c>
      <c r="G33" s="14" t="s">
        <v>127</v>
      </c>
      <c r="H33" s="14">
        <v>1</v>
      </c>
      <c r="I33" s="15">
        <v>12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5" t="s">
        <v>415</v>
      </c>
      <c r="AG33" s="5">
        <v>8.99</v>
      </c>
      <c r="AH33" s="5" t="s">
        <v>416</v>
      </c>
      <c r="AI33" s="8" t="str">
        <f t="shared" si="4"/>
        <v>sb:productsignimages/pork4.jpg</v>
      </c>
    </row>
    <row r="34" spans="3:35">
      <c r="C34" s="1"/>
      <c r="D34" s="14" t="str">
        <f t="shared" si="2"/>
        <v>DISPLAY product_beef1</v>
      </c>
      <c r="E34" s="14" t="s">
        <v>126</v>
      </c>
      <c r="F34" s="1" t="str">
        <f t="shared" si="3"/>
        <v>product_beef1</v>
      </c>
      <c r="G34" s="14" t="s">
        <v>127</v>
      </c>
      <c r="H34" s="14">
        <v>3</v>
      </c>
      <c r="I34" s="15">
        <v>12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5" t="s">
        <v>417</v>
      </c>
      <c r="AG34" s="5">
        <v>2.99</v>
      </c>
      <c r="AH34" s="5" t="s">
        <v>418</v>
      </c>
      <c r="AI34" s="8" t="str">
        <f t="shared" si="4"/>
        <v>sb:productsignimages/beef1.jpg</v>
      </c>
    </row>
    <row r="35" spans="3:35">
      <c r="C35" s="1"/>
      <c r="D35" s="14" t="str">
        <f t="shared" si="2"/>
        <v>DISPLAY product_beef2</v>
      </c>
      <c r="E35" s="14" t="s">
        <v>126</v>
      </c>
      <c r="F35" s="1" t="str">
        <f t="shared" si="3"/>
        <v>product_beef2</v>
      </c>
      <c r="G35" s="14" t="s">
        <v>127</v>
      </c>
      <c r="H35" s="14">
        <v>3</v>
      </c>
      <c r="I35" s="15">
        <v>12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5" t="s">
        <v>419</v>
      </c>
      <c r="AG35" s="5">
        <v>1.99</v>
      </c>
      <c r="AH35" s="5" t="s">
        <v>420</v>
      </c>
      <c r="AI35" s="8" t="str">
        <f t="shared" si="4"/>
        <v>sb:productsignimages/beef2.jpg</v>
      </c>
    </row>
    <row r="36" spans="3:35">
      <c r="C36" s="1"/>
      <c r="D36" s="14" t="str">
        <f t="shared" si="2"/>
        <v>DISPLAY product_beef3</v>
      </c>
      <c r="E36" s="14" t="s">
        <v>126</v>
      </c>
      <c r="F36" s="1" t="str">
        <f t="shared" si="3"/>
        <v>product_beef3</v>
      </c>
      <c r="G36" s="14" t="s">
        <v>127</v>
      </c>
      <c r="H36" s="14">
        <v>3</v>
      </c>
      <c r="I36" s="15">
        <v>12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5" t="s">
        <v>421</v>
      </c>
      <c r="AG36" s="5">
        <v>2.99</v>
      </c>
      <c r="AH36" s="5" t="s">
        <v>418</v>
      </c>
      <c r="AI36" s="8" t="str">
        <f t="shared" si="4"/>
        <v>sb:productsignimages/beef3.jpg</v>
      </c>
    </row>
    <row r="37" spans="3:35">
      <c r="C37" s="1"/>
      <c r="D37" s="14" t="str">
        <f t="shared" si="2"/>
        <v>DISPLAY product_beef4</v>
      </c>
      <c r="E37" s="14" t="s">
        <v>126</v>
      </c>
      <c r="F37" s="1" t="str">
        <f t="shared" si="3"/>
        <v>product_beef4</v>
      </c>
      <c r="G37" s="14" t="s">
        <v>127</v>
      </c>
      <c r="H37" s="14">
        <v>3</v>
      </c>
      <c r="I37" s="15">
        <v>12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5" t="s">
        <v>422</v>
      </c>
      <c r="AG37" s="5">
        <v>4.99</v>
      </c>
      <c r="AH37" s="5" t="s">
        <v>423</v>
      </c>
      <c r="AI37" s="8" t="str">
        <f t="shared" si="4"/>
        <v>sb:productsignimages/beef4.jpg</v>
      </c>
    </row>
    <row r="38" spans="3:35">
      <c r="C38" s="1"/>
      <c r="D38" s="14" t="str">
        <f t="shared" si="2"/>
        <v>DISPLAY product_beef5</v>
      </c>
      <c r="E38" s="14" t="s">
        <v>126</v>
      </c>
      <c r="F38" s="1" t="str">
        <f t="shared" si="3"/>
        <v>product_beef5</v>
      </c>
      <c r="G38" s="14" t="s">
        <v>127</v>
      </c>
      <c r="H38" s="14">
        <v>3</v>
      </c>
      <c r="I38" s="15">
        <v>12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5" t="s">
        <v>424</v>
      </c>
      <c r="AG38" s="5">
        <v>6.99</v>
      </c>
      <c r="AH38" s="5" t="s">
        <v>425</v>
      </c>
      <c r="AI38" s="8" t="str">
        <f t="shared" si="4"/>
        <v>sb:productsignimages/beef5.jpg</v>
      </c>
    </row>
    <row r="39" spans="3:35">
      <c r="C39" s="1"/>
      <c r="D39" s="14" t="str">
        <f t="shared" si="2"/>
        <v>DISPLAY product_beef6</v>
      </c>
      <c r="E39" s="14" t="s">
        <v>126</v>
      </c>
      <c r="F39" s="1" t="str">
        <f t="shared" si="3"/>
        <v>product_beef6</v>
      </c>
      <c r="G39" s="14" t="s">
        <v>127</v>
      </c>
      <c r="H39" s="14">
        <v>1</v>
      </c>
      <c r="I39" s="15">
        <v>12</v>
      </c>
      <c r="J39" s="15">
        <v>3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426</v>
      </c>
      <c r="AG39" s="5">
        <v>2.99</v>
      </c>
      <c r="AH39" s="5" t="s">
        <v>418</v>
      </c>
      <c r="AI39" s="8" t="str">
        <f t="shared" si="4"/>
        <v>sb:productsignimages/beef6.jpg</v>
      </c>
    </row>
    <row r="40" spans="3:35">
      <c r="C40" s="1"/>
      <c r="D40" s="14" t="str">
        <f t="shared" si="2"/>
        <v>DISPLAY product_beef7</v>
      </c>
      <c r="E40" s="14" t="s">
        <v>126</v>
      </c>
      <c r="F40" s="1" t="str">
        <f t="shared" si="3"/>
        <v>product_beef7</v>
      </c>
      <c r="G40" s="14" t="s">
        <v>127</v>
      </c>
      <c r="H40" s="14">
        <v>2</v>
      </c>
      <c r="I40" s="15">
        <v>12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427</v>
      </c>
      <c r="AG40" s="5">
        <v>1.99</v>
      </c>
      <c r="AH40" s="5" t="s">
        <v>428</v>
      </c>
      <c r="AI40" s="8" t="str">
        <f t="shared" si="4"/>
        <v>sb:productsignimages/beef7.jpg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AQ10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703125" customWidth="1"/>
    <col min="2" max="2" width="1.1171875" customWidth="1"/>
    <col min="3" max="3" width="2.1171875" customWidth="1"/>
    <col min="4" max="4" width="31.87890625" customWidth="1"/>
    <col min="5" max="5" width="32.1171875" customWidth="1"/>
    <col min="6" max="6" width="23.1171875" customWidth="1"/>
    <col min="7" max="7" width="42.41015625" customWidth="1"/>
    <col min="8" max="8" width="30.41015625" customWidth="1"/>
    <col min="18" max="18" width="52.29296875" customWidth="1"/>
    <col min="31" max="31" width="24" customWidth="1"/>
    <col min="35" max="35" width="32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429</v>
      </c>
      <c r="F3" s="8" t="str">
        <f t="shared" ref="F3:F39" si="0">E3</f>
        <v>product_custard</v>
      </c>
      <c r="G3" s="8" t="str">
        <f t="shared" ref="G3:G39" si="1">"sb:product/" &amp; E3 &amp; ".babylon"</f>
        <v>sb:product/product_custard.babylon</v>
      </c>
      <c r="H3" s="5" t="s">
        <v>430</v>
      </c>
      <c r="J3" s="5" t="s">
        <v>69</v>
      </c>
      <c r="K3" s="5" t="s">
        <v>69</v>
      </c>
      <c r="L3" s="5" t="s">
        <v>69</v>
      </c>
      <c r="R3" s="5" t="s">
        <v>430</v>
      </c>
      <c r="S3" s="5">
        <v>32</v>
      </c>
    </row>
    <row r="4" spans="1:43">
      <c r="D4" s="5" t="s">
        <v>67</v>
      </c>
      <c r="E4" s="11" t="s">
        <v>431</v>
      </c>
      <c r="F4" s="8" t="str">
        <f t="shared" si="0"/>
        <v>product_freshcream</v>
      </c>
      <c r="G4" s="8" t="str">
        <f t="shared" si="1"/>
        <v>sb:product/product_freshcream.babylon</v>
      </c>
      <c r="H4" s="5" t="s">
        <v>430</v>
      </c>
      <c r="J4" s="5" t="s">
        <v>69</v>
      </c>
      <c r="K4" s="5" t="s">
        <v>69</v>
      </c>
      <c r="L4" s="5" t="s">
        <v>69</v>
      </c>
      <c r="R4" s="5" t="s">
        <v>430</v>
      </c>
      <c r="S4" s="5">
        <v>32</v>
      </c>
    </row>
    <row r="5" spans="1:43">
      <c r="D5" s="5" t="s">
        <v>67</v>
      </c>
      <c r="E5" s="11" t="s">
        <v>432</v>
      </c>
      <c r="F5" s="8" t="str">
        <f t="shared" si="0"/>
        <v>product_vinegar</v>
      </c>
      <c r="G5" s="8" t="str">
        <f t="shared" si="1"/>
        <v>sb:product/product_vinegar.babylon</v>
      </c>
      <c r="H5" s="5" t="s">
        <v>430</v>
      </c>
      <c r="J5" s="5" t="s">
        <v>69</v>
      </c>
      <c r="K5" s="5" t="s">
        <v>69</v>
      </c>
      <c r="L5" s="5" t="s">
        <v>69</v>
      </c>
      <c r="R5" s="5" t="s">
        <v>430</v>
      </c>
      <c r="S5" s="5">
        <v>32</v>
      </c>
    </row>
    <row r="6" spans="1:43">
      <c r="D6" s="5" t="s">
        <v>67</v>
      </c>
      <c r="E6" s="11" t="s">
        <v>433</v>
      </c>
      <c r="F6" s="8" t="str">
        <f t="shared" si="0"/>
        <v>product_saltshaker</v>
      </c>
      <c r="G6" s="8" t="str">
        <f t="shared" si="1"/>
        <v>sb:product/product_saltshaker.babylon</v>
      </c>
      <c r="H6" s="5" t="s">
        <v>430</v>
      </c>
      <c r="J6" s="5" t="s">
        <v>69</v>
      </c>
      <c r="K6" s="5" t="s">
        <v>69</v>
      </c>
      <c r="L6" s="5" t="s">
        <v>69</v>
      </c>
      <c r="R6" s="5" t="s">
        <v>430</v>
      </c>
      <c r="S6" s="5">
        <v>32</v>
      </c>
    </row>
    <row r="7" spans="1:43">
      <c r="D7" s="5" t="s">
        <v>67</v>
      </c>
      <c r="E7" s="11" t="s">
        <v>434</v>
      </c>
      <c r="F7" s="8" t="str">
        <f t="shared" si="0"/>
        <v>product_peppershaker</v>
      </c>
      <c r="G7" s="8" t="str">
        <f t="shared" si="1"/>
        <v>sb:product/product_peppershaker.babylon</v>
      </c>
      <c r="H7" s="5" t="s">
        <v>430</v>
      </c>
      <c r="J7" s="5" t="s">
        <v>69</v>
      </c>
      <c r="K7" s="5" t="s">
        <v>69</v>
      </c>
      <c r="L7" s="5" t="s">
        <v>69</v>
      </c>
      <c r="R7" s="5" t="s">
        <v>430</v>
      </c>
      <c r="S7" s="5">
        <v>32</v>
      </c>
    </row>
    <row r="8" spans="1:43">
      <c r="D8" s="5" t="s">
        <v>67</v>
      </c>
      <c r="E8" s="11" t="s">
        <v>435</v>
      </c>
      <c r="F8" s="8" t="str">
        <f t="shared" si="0"/>
        <v>product_oliveoil</v>
      </c>
      <c r="G8" s="8" t="str">
        <f t="shared" si="1"/>
        <v>sb:product/product_oliveoil.babylon</v>
      </c>
      <c r="H8" s="5" t="s">
        <v>430</v>
      </c>
      <c r="J8" s="5" t="s">
        <v>69</v>
      </c>
      <c r="K8" s="5" t="s">
        <v>69</v>
      </c>
      <c r="L8" s="5" t="s">
        <v>69</v>
      </c>
      <c r="R8" s="5" t="s">
        <v>430</v>
      </c>
      <c r="S8" s="5">
        <v>32</v>
      </c>
    </row>
    <row r="9" spans="1:43">
      <c r="D9" s="5" t="s">
        <v>67</v>
      </c>
      <c r="E9" s="11" t="s">
        <v>436</v>
      </c>
      <c r="F9" s="8" t="str">
        <f t="shared" si="0"/>
        <v>product_pickles</v>
      </c>
      <c r="G9" s="8" t="str">
        <f t="shared" si="1"/>
        <v>sb:product/product_pickles.babylon</v>
      </c>
      <c r="H9" s="5" t="s">
        <v>430</v>
      </c>
      <c r="J9" s="5" t="s">
        <v>69</v>
      </c>
      <c r="K9" s="5" t="s">
        <v>69</v>
      </c>
      <c r="L9" s="5" t="s">
        <v>69</v>
      </c>
      <c r="R9" s="5" t="s">
        <v>430</v>
      </c>
      <c r="S9" s="5">
        <v>32</v>
      </c>
    </row>
    <row r="10" spans="1:43">
      <c r="D10" s="5" t="s">
        <v>67</v>
      </c>
      <c r="E10" s="11" t="s">
        <v>437</v>
      </c>
      <c r="F10" s="8" t="str">
        <f t="shared" si="0"/>
        <v>product_mustard</v>
      </c>
      <c r="G10" s="8" t="str">
        <f t="shared" si="1"/>
        <v>sb:product/product_mustard.babylon</v>
      </c>
      <c r="H10" s="5" t="s">
        <v>430</v>
      </c>
      <c r="J10" s="5" t="s">
        <v>69</v>
      </c>
      <c r="K10" s="5" t="s">
        <v>69</v>
      </c>
      <c r="L10" s="5" t="s">
        <v>69</v>
      </c>
      <c r="R10" s="5" t="s">
        <v>430</v>
      </c>
      <c r="S10" s="5">
        <v>32</v>
      </c>
    </row>
    <row r="11" spans="1:43">
      <c r="D11" s="5" t="s">
        <v>67</v>
      </c>
      <c r="E11" s="11" t="s">
        <v>438</v>
      </c>
      <c r="F11" s="8" t="str">
        <f t="shared" si="0"/>
        <v>product_mayo1</v>
      </c>
      <c r="G11" s="8" t="str">
        <f t="shared" si="1"/>
        <v>sb:product/product_mayo1.babylon</v>
      </c>
      <c r="H11" s="5" t="s">
        <v>430</v>
      </c>
      <c r="J11" s="5" t="s">
        <v>69</v>
      </c>
      <c r="K11" s="5" t="s">
        <v>69</v>
      </c>
      <c r="L11" s="5" t="s">
        <v>69</v>
      </c>
      <c r="R11" s="5" t="s">
        <v>430</v>
      </c>
      <c r="S11" s="5">
        <v>32</v>
      </c>
    </row>
    <row r="12" spans="1:43">
      <c r="D12" s="5" t="s">
        <v>67</v>
      </c>
      <c r="E12" s="11" t="s">
        <v>439</v>
      </c>
      <c r="F12" s="8" t="str">
        <f t="shared" si="0"/>
        <v>product_mayo2</v>
      </c>
      <c r="G12" s="8" t="str">
        <f t="shared" si="1"/>
        <v>sb:product/product_mayo2.babylon</v>
      </c>
      <c r="H12" s="5" t="s">
        <v>430</v>
      </c>
      <c r="J12" s="5" t="s">
        <v>69</v>
      </c>
      <c r="K12" s="5" t="s">
        <v>69</v>
      </c>
      <c r="L12" s="5" t="s">
        <v>69</v>
      </c>
      <c r="R12" s="5" t="s">
        <v>430</v>
      </c>
      <c r="S12" s="5">
        <v>32</v>
      </c>
    </row>
    <row r="13" spans="1:43">
      <c r="D13" s="5" t="s">
        <v>67</v>
      </c>
      <c r="E13" s="11" t="s">
        <v>440</v>
      </c>
      <c r="F13" s="8" t="str">
        <f t="shared" si="0"/>
        <v>product_ketchup</v>
      </c>
      <c r="G13" s="8" t="str">
        <f t="shared" si="1"/>
        <v>sb:product/product_ketchup.babylon</v>
      </c>
      <c r="H13" s="5" t="s">
        <v>430</v>
      </c>
      <c r="J13" s="5" t="s">
        <v>69</v>
      </c>
      <c r="K13" s="5" t="s">
        <v>69</v>
      </c>
      <c r="L13" s="5" t="s">
        <v>69</v>
      </c>
      <c r="R13" s="5" t="s">
        <v>430</v>
      </c>
      <c r="S13" s="5">
        <v>32</v>
      </c>
    </row>
    <row r="14" spans="1:43">
      <c r="D14" s="5" t="s">
        <v>67</v>
      </c>
      <c r="E14" s="11" t="s">
        <v>441</v>
      </c>
      <c r="F14" s="8" t="str">
        <f t="shared" si="0"/>
        <v>product_knickers</v>
      </c>
      <c r="G14" s="8" t="str">
        <f t="shared" si="1"/>
        <v>sb:product/product_knickers.babylon</v>
      </c>
      <c r="H14" s="5" t="s">
        <v>442</v>
      </c>
      <c r="J14" s="5" t="s">
        <v>69</v>
      </c>
      <c r="K14" s="5" t="s">
        <v>69</v>
      </c>
      <c r="L14" s="5" t="s">
        <v>69</v>
      </c>
      <c r="R14" s="5" t="s">
        <v>442</v>
      </c>
      <c r="S14" s="5">
        <v>8</v>
      </c>
    </row>
    <row r="15" spans="1:43">
      <c r="D15" s="5" t="s">
        <v>67</v>
      </c>
      <c r="E15" s="11" t="s">
        <v>443</v>
      </c>
      <c r="F15" s="8" t="str">
        <f t="shared" si="0"/>
        <v>product_undergarment1</v>
      </c>
      <c r="G15" s="8" t="str">
        <f t="shared" si="1"/>
        <v>sb:product/product_undergarment1.babylon</v>
      </c>
      <c r="H15" s="5" t="s">
        <v>442</v>
      </c>
      <c r="J15" s="5" t="s">
        <v>69</v>
      </c>
      <c r="K15" s="5" t="s">
        <v>69</v>
      </c>
      <c r="L15" s="5" t="s">
        <v>69</v>
      </c>
      <c r="R15" s="5" t="s">
        <v>442</v>
      </c>
      <c r="S15" s="5">
        <v>8</v>
      </c>
    </row>
    <row r="16" spans="1:43">
      <c r="D16" s="5" t="s">
        <v>67</v>
      </c>
      <c r="E16" s="11" t="s">
        <v>444</v>
      </c>
      <c r="F16" s="8" t="str">
        <f t="shared" si="0"/>
        <v>product_undergarment2</v>
      </c>
      <c r="G16" s="8" t="str">
        <f t="shared" si="1"/>
        <v>sb:product/product_undergarment2.babylon</v>
      </c>
      <c r="H16" s="5" t="s">
        <v>442</v>
      </c>
      <c r="J16" s="5" t="s">
        <v>69</v>
      </c>
      <c r="K16" s="5" t="s">
        <v>69</v>
      </c>
      <c r="L16" s="5" t="s">
        <v>69</v>
      </c>
      <c r="R16" s="5" t="s">
        <v>442</v>
      </c>
      <c r="S16" s="5">
        <v>8</v>
      </c>
    </row>
    <row r="17" spans="4:19">
      <c r="D17" s="5" t="s">
        <v>67</v>
      </c>
      <c r="E17" s="11" t="s">
        <v>445</v>
      </c>
      <c r="F17" s="8" t="str">
        <f t="shared" si="0"/>
        <v>product_undergarment3</v>
      </c>
      <c r="G17" s="8" t="str">
        <f t="shared" si="1"/>
        <v>sb:product/product_undergarment3.babylon</v>
      </c>
      <c r="H17" s="5" t="s">
        <v>442</v>
      </c>
      <c r="J17" s="5" t="s">
        <v>69</v>
      </c>
      <c r="K17" s="5" t="s">
        <v>69</v>
      </c>
      <c r="L17" s="5" t="s">
        <v>69</v>
      </c>
      <c r="R17" s="5" t="s">
        <v>442</v>
      </c>
      <c r="S17" s="5">
        <v>8</v>
      </c>
    </row>
    <row r="18" spans="4:19">
      <c r="D18" s="5" t="s">
        <v>67</v>
      </c>
      <c r="E18" s="11" t="s">
        <v>446</v>
      </c>
      <c r="F18" s="8" t="str">
        <f t="shared" si="0"/>
        <v>product_undergarment4</v>
      </c>
      <c r="G18" s="8" t="str">
        <f t="shared" si="1"/>
        <v>sb:product/product_undergarment4.babylon</v>
      </c>
      <c r="H18" s="5" t="s">
        <v>442</v>
      </c>
      <c r="J18" s="5" t="s">
        <v>69</v>
      </c>
      <c r="K18" s="5" t="s">
        <v>69</v>
      </c>
      <c r="L18" s="5" t="s">
        <v>69</v>
      </c>
      <c r="R18" s="5" t="s">
        <v>442</v>
      </c>
      <c r="S18" s="5">
        <v>8</v>
      </c>
    </row>
    <row r="19" spans="4:19">
      <c r="D19" s="5" t="s">
        <v>67</v>
      </c>
      <c r="E19" s="11" t="s">
        <v>447</v>
      </c>
      <c r="F19" s="8" t="str">
        <f t="shared" si="0"/>
        <v>product_tshirt1</v>
      </c>
      <c r="G19" s="8" t="str">
        <f t="shared" si="1"/>
        <v>sb:product/product_tshirt1.babylon</v>
      </c>
      <c r="H19" s="5" t="s">
        <v>442</v>
      </c>
      <c r="J19" s="5" t="s">
        <v>69</v>
      </c>
      <c r="K19" s="5" t="s">
        <v>69</v>
      </c>
      <c r="L19" s="5" t="s">
        <v>69</v>
      </c>
      <c r="R19" s="5" t="s">
        <v>442</v>
      </c>
      <c r="S19" s="5">
        <v>8</v>
      </c>
    </row>
    <row r="20" spans="4:19">
      <c r="D20" s="5" t="s">
        <v>67</v>
      </c>
      <c r="E20" s="11" t="s">
        <v>448</v>
      </c>
      <c r="F20" s="8" t="str">
        <f t="shared" si="0"/>
        <v>product_tshirt2</v>
      </c>
      <c r="G20" s="8" t="str">
        <f t="shared" si="1"/>
        <v>sb:product/product_tshirt2.babylon</v>
      </c>
      <c r="H20" s="5" t="s">
        <v>442</v>
      </c>
      <c r="J20" s="5" t="s">
        <v>69</v>
      </c>
      <c r="K20" s="5" t="s">
        <v>69</v>
      </c>
      <c r="L20" s="5" t="s">
        <v>69</v>
      </c>
      <c r="R20" s="5" t="s">
        <v>442</v>
      </c>
      <c r="S20" s="5">
        <v>8</v>
      </c>
    </row>
    <row r="21" spans="4:19">
      <c r="D21" s="5" t="s">
        <v>67</v>
      </c>
      <c r="E21" s="11" t="s">
        <v>449</v>
      </c>
      <c r="F21" s="8" t="str">
        <f t="shared" si="0"/>
        <v>product_hanger</v>
      </c>
      <c r="G21" s="8" t="str">
        <f t="shared" si="1"/>
        <v>sb:product/product_hanger.babylon</v>
      </c>
      <c r="H21" s="5" t="s">
        <v>442</v>
      </c>
      <c r="J21" s="5" t="s">
        <v>69</v>
      </c>
      <c r="K21" s="5" t="s">
        <v>69</v>
      </c>
      <c r="L21" s="5" t="s">
        <v>69</v>
      </c>
      <c r="R21" s="5" t="s">
        <v>442</v>
      </c>
      <c r="S21" s="5">
        <v>8</v>
      </c>
    </row>
    <row r="22" spans="4:19">
      <c r="D22" s="5" t="s">
        <v>67</v>
      </c>
      <c r="E22" s="11" t="s">
        <v>450</v>
      </c>
      <c r="F22" s="8" t="str">
        <f t="shared" si="0"/>
        <v>product_slippers1</v>
      </c>
      <c r="G22" s="8" t="str">
        <f t="shared" si="1"/>
        <v>sb:product/product_slippers1.babylon</v>
      </c>
      <c r="H22" s="5" t="s">
        <v>442</v>
      </c>
      <c r="J22" s="5" t="s">
        <v>69</v>
      </c>
      <c r="K22" s="5" t="s">
        <v>69</v>
      </c>
      <c r="L22" s="5" t="s">
        <v>69</v>
      </c>
      <c r="R22" s="5" t="s">
        <v>442</v>
      </c>
      <c r="S22" s="5">
        <v>8</v>
      </c>
    </row>
    <row r="23" spans="4:19">
      <c r="D23" s="5" t="s">
        <v>67</v>
      </c>
      <c r="E23" s="11" t="s">
        <v>451</v>
      </c>
      <c r="F23" s="8" t="str">
        <f t="shared" si="0"/>
        <v>product_slippers2</v>
      </c>
      <c r="G23" s="8" t="str">
        <f t="shared" si="1"/>
        <v>sb:product/product_slippers2.babylon</v>
      </c>
      <c r="H23" s="5" t="s">
        <v>442</v>
      </c>
      <c r="J23" s="5" t="s">
        <v>69</v>
      </c>
      <c r="K23" s="5" t="s">
        <v>69</v>
      </c>
      <c r="L23" s="5" t="s">
        <v>69</v>
      </c>
      <c r="R23" s="5" t="s">
        <v>442</v>
      </c>
      <c r="S23" s="5">
        <v>8</v>
      </c>
    </row>
    <row r="24" spans="4:19">
      <c r="D24" s="5" t="s">
        <v>67</v>
      </c>
      <c r="E24" s="11" t="s">
        <v>452</v>
      </c>
      <c r="F24" s="8" t="str">
        <f t="shared" si="0"/>
        <v>product_socks1</v>
      </c>
      <c r="G24" s="8" t="str">
        <f t="shared" si="1"/>
        <v>sb:product/product_socks1.babylon</v>
      </c>
      <c r="H24" s="5" t="s">
        <v>442</v>
      </c>
      <c r="J24" s="5" t="s">
        <v>69</v>
      </c>
      <c r="K24" s="5" t="s">
        <v>69</v>
      </c>
      <c r="L24" s="5" t="s">
        <v>69</v>
      </c>
      <c r="R24" s="5" t="s">
        <v>442</v>
      </c>
      <c r="S24" s="5">
        <v>8</v>
      </c>
    </row>
    <row r="25" spans="4:19">
      <c r="D25" s="5" t="s">
        <v>67</v>
      </c>
      <c r="E25" s="11" t="s">
        <v>453</v>
      </c>
      <c r="F25" s="8" t="str">
        <f t="shared" si="0"/>
        <v>product_socks2</v>
      </c>
      <c r="G25" s="8" t="str">
        <f t="shared" si="1"/>
        <v>sb:product/product_socks2.babylon</v>
      </c>
      <c r="H25" s="5" t="s">
        <v>442</v>
      </c>
      <c r="J25" s="5" t="s">
        <v>69</v>
      </c>
      <c r="K25" s="5" t="s">
        <v>69</v>
      </c>
      <c r="L25" s="5" t="s">
        <v>69</v>
      </c>
      <c r="R25" s="5" t="s">
        <v>442</v>
      </c>
      <c r="S25" s="5">
        <v>8</v>
      </c>
    </row>
    <row r="26" spans="4:19">
      <c r="D26" s="5" t="s">
        <v>67</v>
      </c>
      <c r="E26" s="11" t="s">
        <v>454</v>
      </c>
      <c r="F26" s="8" t="str">
        <f t="shared" si="0"/>
        <v>product_tanktop</v>
      </c>
      <c r="G26" s="8" t="str">
        <f t="shared" si="1"/>
        <v>sb:product/product_tanktop.babylon</v>
      </c>
      <c r="H26" s="5" t="s">
        <v>455</v>
      </c>
      <c r="J26" s="5" t="s">
        <v>69</v>
      </c>
      <c r="K26" s="5" t="s">
        <v>69</v>
      </c>
      <c r="L26" s="5" t="s">
        <v>69</v>
      </c>
      <c r="R26" s="5" t="str">
        <f t="shared" ref="R26:R27" si="2">H26</f>
        <v>sb:product/tanktop_D.png</v>
      </c>
      <c r="S26" s="5">
        <v>8</v>
      </c>
    </row>
    <row r="27" spans="4:19">
      <c r="D27" s="5" t="s">
        <v>67</v>
      </c>
      <c r="E27" s="11" t="s">
        <v>456</v>
      </c>
      <c r="F27" s="8" t="str">
        <f t="shared" si="0"/>
        <v>product_tshirt_smartchild</v>
      </c>
      <c r="G27" s="8" t="str">
        <f t="shared" si="1"/>
        <v>sb:product/product_tshirt_smartchild.babylon</v>
      </c>
      <c r="H27" s="5" t="s">
        <v>457</v>
      </c>
      <c r="J27" s="5" t="s">
        <v>69</v>
      </c>
      <c r="K27" s="5" t="s">
        <v>69</v>
      </c>
      <c r="L27" s="5" t="s">
        <v>69</v>
      </c>
      <c r="R27" s="5" t="str">
        <f t="shared" si="2"/>
        <v>sb:product/tshirtchildren_D.png</v>
      </c>
      <c r="S27" s="5">
        <v>8</v>
      </c>
    </row>
    <row r="28" spans="4:19">
      <c r="D28" s="5" t="s">
        <v>67</v>
      </c>
      <c r="E28" s="11" t="s">
        <v>458</v>
      </c>
      <c r="F28" s="8" t="str">
        <f t="shared" si="0"/>
        <v>product_frypan1</v>
      </c>
      <c r="G28" s="8" t="str">
        <f t="shared" si="1"/>
        <v>sb:product/product_frypan1.babylon</v>
      </c>
      <c r="H28" s="5" t="s">
        <v>459</v>
      </c>
      <c r="I28" s="5" t="s">
        <v>460</v>
      </c>
      <c r="J28" s="5" t="s">
        <v>69</v>
      </c>
      <c r="K28" s="5" t="s">
        <v>69</v>
      </c>
      <c r="L28" s="5" t="s">
        <v>69</v>
      </c>
      <c r="R28" s="5" t="s">
        <v>461</v>
      </c>
      <c r="S28" s="5">
        <v>2</v>
      </c>
    </row>
    <row r="29" spans="4:19">
      <c r="D29" s="5" t="s">
        <v>67</v>
      </c>
      <c r="E29" s="11" t="s">
        <v>462</v>
      </c>
      <c r="F29" s="8" t="str">
        <f t="shared" si="0"/>
        <v>product_frypan2</v>
      </c>
      <c r="G29" s="8" t="str">
        <f t="shared" si="1"/>
        <v>sb:product/product_frypan2.babylon</v>
      </c>
      <c r="H29" s="5" t="s">
        <v>459</v>
      </c>
      <c r="I29" s="5" t="s">
        <v>460</v>
      </c>
      <c r="J29" s="5" t="s">
        <v>69</v>
      </c>
      <c r="K29" s="5" t="s">
        <v>69</v>
      </c>
      <c r="L29" s="5" t="s">
        <v>69</v>
      </c>
      <c r="R29" s="5" t="s">
        <v>461</v>
      </c>
      <c r="S29" s="5">
        <v>2</v>
      </c>
    </row>
    <row r="30" spans="4:19">
      <c r="D30" s="5" t="s">
        <v>67</v>
      </c>
      <c r="E30" s="11" t="s">
        <v>463</v>
      </c>
      <c r="F30" s="8" t="str">
        <f t="shared" si="0"/>
        <v>product_largespoon</v>
      </c>
      <c r="G30" s="8" t="str">
        <f t="shared" si="1"/>
        <v>sb:product/product_largespoon.babylon</v>
      </c>
      <c r="H30" s="5" t="s">
        <v>459</v>
      </c>
      <c r="I30" s="5" t="s">
        <v>460</v>
      </c>
      <c r="J30" s="5" t="s">
        <v>69</v>
      </c>
      <c r="K30" s="5" t="s">
        <v>69</v>
      </c>
      <c r="L30" s="5" t="s">
        <v>69</v>
      </c>
      <c r="R30" s="5" t="s">
        <v>461</v>
      </c>
      <c r="S30" s="5">
        <v>2</v>
      </c>
    </row>
    <row r="31" spans="4:19">
      <c r="D31" s="5" t="s">
        <v>67</v>
      </c>
      <c r="E31" s="11" t="s">
        <v>464</v>
      </c>
      <c r="F31" s="8" t="str">
        <f t="shared" si="0"/>
        <v>product_pan1</v>
      </c>
      <c r="G31" s="8" t="str">
        <f t="shared" si="1"/>
        <v>sb:product/product_pan1.babylon</v>
      </c>
      <c r="H31" s="5" t="s">
        <v>459</v>
      </c>
      <c r="I31" s="5" t="s">
        <v>460</v>
      </c>
      <c r="J31" s="5" t="s">
        <v>69</v>
      </c>
      <c r="K31" s="5" t="s">
        <v>69</v>
      </c>
      <c r="L31" s="5" t="s">
        <v>69</v>
      </c>
      <c r="R31" s="5" t="s">
        <v>461</v>
      </c>
      <c r="S31" s="5">
        <v>2</v>
      </c>
    </row>
    <row r="32" spans="4:19">
      <c r="D32" s="5" t="s">
        <v>67</v>
      </c>
      <c r="E32" s="11" t="s">
        <v>465</v>
      </c>
      <c r="F32" s="8" t="str">
        <f t="shared" si="0"/>
        <v>product_pan2</v>
      </c>
      <c r="G32" s="8" t="str">
        <f t="shared" si="1"/>
        <v>sb:product/product_pan2.babylon</v>
      </c>
      <c r="H32" s="5" t="s">
        <v>459</v>
      </c>
      <c r="I32" s="5" t="s">
        <v>460</v>
      </c>
      <c r="J32" s="5" t="s">
        <v>69</v>
      </c>
      <c r="K32" s="5" t="s">
        <v>69</v>
      </c>
      <c r="L32" s="5" t="s">
        <v>69</v>
      </c>
      <c r="R32" s="5" t="s">
        <v>461</v>
      </c>
      <c r="S32" s="5">
        <v>2</v>
      </c>
    </row>
    <row r="33" spans="3:41">
      <c r="D33" s="5" t="s">
        <v>67</v>
      </c>
      <c r="E33" s="11" t="s">
        <v>466</v>
      </c>
      <c r="F33" s="8" t="str">
        <f t="shared" si="0"/>
        <v>product_pan3</v>
      </c>
      <c r="G33" s="8" t="str">
        <f t="shared" si="1"/>
        <v>sb:product/product_pan3.babylon</v>
      </c>
      <c r="H33" s="5" t="s">
        <v>459</v>
      </c>
      <c r="I33" s="5" t="s">
        <v>460</v>
      </c>
      <c r="J33" s="5" t="s">
        <v>69</v>
      </c>
      <c r="K33" s="5" t="s">
        <v>69</v>
      </c>
      <c r="L33" s="5" t="s">
        <v>69</v>
      </c>
      <c r="R33" s="5" t="s">
        <v>461</v>
      </c>
      <c r="S33" s="5">
        <v>2</v>
      </c>
    </row>
    <row r="34" spans="3:41">
      <c r="D34" s="5" t="s">
        <v>67</v>
      </c>
      <c r="E34" s="11" t="s">
        <v>467</v>
      </c>
      <c r="F34" s="8" t="str">
        <f t="shared" si="0"/>
        <v>product_kitchenknifeset</v>
      </c>
      <c r="G34" s="8" t="str">
        <f t="shared" si="1"/>
        <v>sb:product/product_kitchenknifeset.babylon</v>
      </c>
      <c r="H34" s="5" t="s">
        <v>459</v>
      </c>
      <c r="I34" s="5" t="s">
        <v>460</v>
      </c>
      <c r="J34" s="5" t="s">
        <v>69</v>
      </c>
      <c r="K34" s="5" t="s">
        <v>69</v>
      </c>
      <c r="L34" s="5" t="s">
        <v>69</v>
      </c>
      <c r="R34" s="5" t="s">
        <v>461</v>
      </c>
      <c r="S34" s="5">
        <v>2</v>
      </c>
    </row>
    <row r="35" spans="3:41">
      <c r="D35" s="5" t="s">
        <v>67</v>
      </c>
      <c r="E35" s="11" t="s">
        <v>468</v>
      </c>
      <c r="F35" s="8" t="str">
        <f t="shared" si="0"/>
        <v>product_kitchenknife1</v>
      </c>
      <c r="G35" s="8" t="str">
        <f t="shared" si="1"/>
        <v>sb:product/product_kitchenknife1.babylon</v>
      </c>
      <c r="H35" s="5" t="s">
        <v>459</v>
      </c>
      <c r="I35" s="5" t="s">
        <v>460</v>
      </c>
      <c r="J35" s="5" t="s">
        <v>69</v>
      </c>
      <c r="K35" s="5" t="s">
        <v>69</v>
      </c>
      <c r="L35" s="5" t="s">
        <v>69</v>
      </c>
      <c r="R35" s="5" t="s">
        <v>461</v>
      </c>
      <c r="S35" s="5">
        <v>2</v>
      </c>
    </row>
    <row r="36" spans="3:41">
      <c r="D36" s="5" t="s">
        <v>67</v>
      </c>
      <c r="E36" s="11" t="s">
        <v>469</v>
      </c>
      <c r="F36" s="8" t="str">
        <f t="shared" si="0"/>
        <v>product_kitchenknife2</v>
      </c>
      <c r="G36" s="8" t="str">
        <f t="shared" si="1"/>
        <v>sb:product/product_kitchenknife2.babylon</v>
      </c>
      <c r="H36" s="5" t="s">
        <v>459</v>
      </c>
      <c r="I36" s="5" t="s">
        <v>460</v>
      </c>
      <c r="J36" s="5" t="s">
        <v>69</v>
      </c>
      <c r="K36" s="5" t="s">
        <v>69</v>
      </c>
      <c r="L36" s="5" t="s">
        <v>69</v>
      </c>
      <c r="R36" s="5" t="s">
        <v>461</v>
      </c>
      <c r="S36" s="5">
        <v>2</v>
      </c>
    </row>
    <row r="37" spans="3:41">
      <c r="D37" s="5" t="s">
        <v>67</v>
      </c>
      <c r="E37" s="11" t="s">
        <v>470</v>
      </c>
      <c r="F37" s="8" t="str">
        <f t="shared" si="0"/>
        <v>product_bdaycandles1</v>
      </c>
      <c r="G37" s="8" t="str">
        <f t="shared" si="1"/>
        <v>sb:product/product_bdaycandles1.babylon</v>
      </c>
      <c r="H37" s="5" t="s">
        <v>459</v>
      </c>
      <c r="I37" s="5" t="s">
        <v>460</v>
      </c>
      <c r="J37" s="5" t="s">
        <v>69</v>
      </c>
      <c r="K37" s="5" t="s">
        <v>69</v>
      </c>
      <c r="L37" s="5" t="s">
        <v>69</v>
      </c>
      <c r="R37" s="5" t="s">
        <v>461</v>
      </c>
      <c r="S37" s="5">
        <v>2</v>
      </c>
    </row>
    <row r="38" spans="3:41">
      <c r="D38" s="5" t="s">
        <v>67</v>
      </c>
      <c r="E38" s="11" t="s">
        <v>471</v>
      </c>
      <c r="F38" s="8" t="str">
        <f t="shared" si="0"/>
        <v>product_bdaycandles2</v>
      </c>
      <c r="G38" s="8" t="str">
        <f t="shared" si="1"/>
        <v>sb:product/product_bdaycandles2.babylon</v>
      </c>
      <c r="H38" s="5" t="s">
        <v>459</v>
      </c>
      <c r="I38" s="5" t="s">
        <v>460</v>
      </c>
      <c r="J38" s="5" t="s">
        <v>69</v>
      </c>
      <c r="K38" s="5" t="s">
        <v>69</v>
      </c>
      <c r="L38" s="5" t="s">
        <v>69</v>
      </c>
      <c r="R38" s="5" t="s">
        <v>461</v>
      </c>
      <c r="S38" s="5">
        <v>2</v>
      </c>
    </row>
    <row r="39" spans="3:41">
      <c r="D39" s="5" t="s">
        <v>67</v>
      </c>
      <c r="E39" s="11" t="s">
        <v>472</v>
      </c>
      <c r="F39" s="8" t="str">
        <f t="shared" si="0"/>
        <v>product_scissors</v>
      </c>
      <c r="G39" s="8" t="str">
        <f t="shared" si="1"/>
        <v>sb:product/product_scissors.babylon</v>
      </c>
      <c r="H39" s="5" t="s">
        <v>459</v>
      </c>
      <c r="I39" s="5" t="s">
        <v>460</v>
      </c>
      <c r="J39" s="5" t="s">
        <v>69</v>
      </c>
      <c r="K39" s="5" t="s">
        <v>69</v>
      </c>
      <c r="L39" s="5" t="s">
        <v>69</v>
      </c>
      <c r="R39" s="5" t="s">
        <v>461</v>
      </c>
      <c r="S39" s="5">
        <v>2</v>
      </c>
    </row>
    <row r="42" spans="3:41">
      <c r="C42" s="12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3:41">
      <c r="C43" s="13" t="s">
        <v>51</v>
      </c>
      <c r="D43" s="1" t="s">
        <v>31</v>
      </c>
      <c r="E43" s="1" t="s">
        <v>30</v>
      </c>
      <c r="F43" s="14" t="s">
        <v>87</v>
      </c>
      <c r="G43" s="14" t="s">
        <v>88</v>
      </c>
      <c r="H43" s="14" t="s">
        <v>89</v>
      </c>
      <c r="I43" s="14" t="s">
        <v>90</v>
      </c>
      <c r="J43" s="5" t="s">
        <v>91</v>
      </c>
      <c r="K43" s="5" t="s">
        <v>92</v>
      </c>
      <c r="L43" s="5" t="s">
        <v>93</v>
      </c>
      <c r="M43" s="5" t="s">
        <v>94</v>
      </c>
      <c r="N43" s="5" t="s">
        <v>95</v>
      </c>
      <c r="O43" s="5" t="s">
        <v>96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101</v>
      </c>
      <c r="U43" s="5" t="s">
        <v>102</v>
      </c>
      <c r="V43" s="5" t="s">
        <v>103</v>
      </c>
      <c r="W43" s="5" t="s">
        <v>104</v>
      </c>
      <c r="X43" s="5" t="s">
        <v>105</v>
      </c>
      <c r="Y43" s="5" t="s">
        <v>106</v>
      </c>
      <c r="Z43" s="5" t="s">
        <v>107</v>
      </c>
      <c r="AA43" s="5" t="s">
        <v>108</v>
      </c>
      <c r="AB43" s="14" t="s">
        <v>109</v>
      </c>
      <c r="AC43" s="14" t="s">
        <v>110</v>
      </c>
      <c r="AD43" s="14" t="s">
        <v>111</v>
      </c>
      <c r="AE43" s="14" t="s">
        <v>112</v>
      </c>
      <c r="AF43" s="14" t="s">
        <v>328</v>
      </c>
      <c r="AG43" s="14" t="s">
        <v>114</v>
      </c>
      <c r="AH43" s="14" t="s">
        <v>115</v>
      </c>
      <c r="AI43" s="14" t="s">
        <v>116</v>
      </c>
      <c r="AJ43" s="14" t="s">
        <v>69</v>
      </c>
      <c r="AK43" s="14" t="s">
        <v>117</v>
      </c>
      <c r="AL43" s="14" t="s">
        <v>118</v>
      </c>
      <c r="AM43" s="14" t="s">
        <v>119</v>
      </c>
      <c r="AN43" s="14" t="s">
        <v>120</v>
      </c>
      <c r="AO43" s="14" t="s">
        <v>121</v>
      </c>
    </row>
    <row r="44" spans="3:41">
      <c r="C44" s="1"/>
      <c r="D44" s="14" t="str">
        <f t="shared" ref="D44:D80" si="3">"DISPLAY " &amp; F44</f>
        <v>DISPLAY product_custard</v>
      </c>
      <c r="E44" s="14" t="s">
        <v>126</v>
      </c>
      <c r="F44" s="1" t="str">
        <f t="shared" ref="F44:F80" si="4">E3</f>
        <v>product_custard</v>
      </c>
      <c r="G44" s="14" t="s">
        <v>127</v>
      </c>
      <c r="H44" s="14">
        <v>3</v>
      </c>
      <c r="I44" s="15">
        <v>8</v>
      </c>
      <c r="J44" s="15">
        <v>3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5" t="s">
        <v>473</v>
      </c>
      <c r="AG44" s="5">
        <v>8.99</v>
      </c>
      <c r="AH44" s="5" t="s">
        <v>416</v>
      </c>
      <c r="AI44" s="8" t="str">
        <f t="shared" ref="AI44:AI80" si="5">"sb:productsignimages/" &amp; SUBSTITUTE(F44, "product_", "") &amp; ".jpg"</f>
        <v>sb:productsignimages/custard.jpg</v>
      </c>
    </row>
    <row r="45" spans="3:41">
      <c r="C45" s="1"/>
      <c r="D45" s="14" t="str">
        <f t="shared" si="3"/>
        <v>DISPLAY product_freshcream</v>
      </c>
      <c r="E45" s="14" t="s">
        <v>126</v>
      </c>
      <c r="F45" s="1" t="str">
        <f t="shared" si="4"/>
        <v>product_freshcream</v>
      </c>
      <c r="G45" s="14" t="s">
        <v>127</v>
      </c>
      <c r="H45" s="14">
        <v>2</v>
      </c>
      <c r="I45" s="15">
        <v>8</v>
      </c>
      <c r="J45" s="15">
        <v>3</v>
      </c>
      <c r="K45" s="15">
        <v>2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474</v>
      </c>
      <c r="AG45" s="5">
        <v>3.99</v>
      </c>
      <c r="AH45" s="5" t="s">
        <v>475</v>
      </c>
      <c r="AI45" s="8" t="str">
        <f t="shared" si="5"/>
        <v>sb:productsignimages/freshcream.jpg</v>
      </c>
    </row>
    <row r="46" spans="3:41">
      <c r="C46" s="1"/>
      <c r="D46" s="14" t="str">
        <f t="shared" si="3"/>
        <v>DISPLAY product_vinegar</v>
      </c>
      <c r="E46" s="14" t="s">
        <v>126</v>
      </c>
      <c r="F46" s="1" t="str">
        <f t="shared" si="4"/>
        <v>product_vinegar</v>
      </c>
      <c r="G46" s="14" t="s">
        <v>127</v>
      </c>
      <c r="H46" s="14">
        <v>1</v>
      </c>
      <c r="I46" s="15">
        <v>8</v>
      </c>
      <c r="J46" s="15">
        <v>4</v>
      </c>
      <c r="K46" s="15">
        <v>4</v>
      </c>
      <c r="L46" s="14">
        <v>4</v>
      </c>
      <c r="M46" s="1"/>
      <c r="N46" s="1"/>
      <c r="O46" s="14" t="s">
        <v>150</v>
      </c>
      <c r="P46" s="1"/>
      <c r="Q46" s="1"/>
      <c r="R46" s="1"/>
      <c r="U46" s="1"/>
      <c r="V46" s="1"/>
      <c r="W46" s="1"/>
      <c r="X46" s="1"/>
      <c r="Y46" s="14" t="s">
        <v>150</v>
      </c>
      <c r="Z46" s="14"/>
      <c r="AA46" s="1"/>
      <c r="AB46" s="1"/>
      <c r="AC46" s="1"/>
      <c r="AE46" s="5" t="s">
        <v>476</v>
      </c>
      <c r="AG46" s="5">
        <v>6.99</v>
      </c>
      <c r="AH46" s="5" t="s">
        <v>336</v>
      </c>
      <c r="AI46" s="8" t="str">
        <f t="shared" si="5"/>
        <v>sb:productsignimages/vinegar.jpg</v>
      </c>
    </row>
    <row r="47" spans="3:41">
      <c r="C47" s="1"/>
      <c r="D47" s="14" t="str">
        <f t="shared" si="3"/>
        <v>DISPLAY product_saltshaker</v>
      </c>
      <c r="E47" s="14" t="s">
        <v>126</v>
      </c>
      <c r="F47" s="1" t="str">
        <f t="shared" si="4"/>
        <v>product_saltshaker</v>
      </c>
      <c r="G47" s="14" t="s">
        <v>127</v>
      </c>
      <c r="H47" s="14">
        <v>4</v>
      </c>
      <c r="I47" s="15">
        <v>8</v>
      </c>
      <c r="J47" s="15">
        <v>3</v>
      </c>
      <c r="K47" s="15">
        <v>4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 t="s">
        <v>218</v>
      </c>
      <c r="AA47" s="1"/>
      <c r="AB47" s="1"/>
      <c r="AC47" s="1"/>
      <c r="AE47" s="5" t="s">
        <v>477</v>
      </c>
      <c r="AG47" s="5">
        <v>0.35</v>
      </c>
      <c r="AH47" s="19">
        <v>0.35</v>
      </c>
      <c r="AI47" s="8" t="str">
        <f t="shared" si="5"/>
        <v>sb:productsignimages/saltshaker.jpg</v>
      </c>
    </row>
    <row r="48" spans="3:41">
      <c r="C48" s="1"/>
      <c r="D48" s="14" t="str">
        <f t="shared" si="3"/>
        <v>DISPLAY product_peppershaker</v>
      </c>
      <c r="E48" s="14" t="s">
        <v>126</v>
      </c>
      <c r="F48" s="1" t="str">
        <f t="shared" si="4"/>
        <v>product_peppershaker</v>
      </c>
      <c r="G48" s="14" t="s">
        <v>127</v>
      </c>
      <c r="H48" s="14">
        <v>4</v>
      </c>
      <c r="I48" s="15">
        <v>8</v>
      </c>
      <c r="J48" s="15">
        <v>1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 t="s">
        <v>150</v>
      </c>
      <c r="Z48" s="14" t="s">
        <v>218</v>
      </c>
      <c r="AA48" s="1"/>
      <c r="AB48" s="1"/>
      <c r="AC48" s="1"/>
      <c r="AE48" s="5" t="s">
        <v>478</v>
      </c>
      <c r="AG48" s="5">
        <v>0.35</v>
      </c>
      <c r="AH48" s="19">
        <v>0.35</v>
      </c>
      <c r="AI48" s="8" t="str">
        <f t="shared" si="5"/>
        <v>sb:productsignimages/peppershaker.jpg</v>
      </c>
    </row>
    <row r="49" spans="3:35">
      <c r="C49" s="1"/>
      <c r="D49" s="14" t="str">
        <f t="shared" si="3"/>
        <v>DISPLAY product_oliveoil</v>
      </c>
      <c r="E49" s="14" t="s">
        <v>126</v>
      </c>
      <c r="F49" s="1" t="str">
        <f t="shared" si="4"/>
        <v>product_oliveoil</v>
      </c>
      <c r="G49" s="14" t="s">
        <v>127</v>
      </c>
      <c r="H49" s="14">
        <v>2</v>
      </c>
      <c r="I49" s="15">
        <v>8</v>
      </c>
      <c r="J49" s="15">
        <v>2</v>
      </c>
      <c r="K49" s="15">
        <v>4</v>
      </c>
      <c r="L49" s="14">
        <v>1</v>
      </c>
      <c r="M49" s="1"/>
      <c r="N49" s="1"/>
      <c r="O49" s="14" t="s">
        <v>218</v>
      </c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479</v>
      </c>
      <c r="AG49" s="5">
        <v>8.99</v>
      </c>
      <c r="AH49" s="5" t="s">
        <v>358</v>
      </c>
      <c r="AI49" s="8" t="str">
        <f t="shared" si="5"/>
        <v>sb:productsignimages/oliveoil.jpg</v>
      </c>
    </row>
    <row r="50" spans="3:35">
      <c r="C50" s="1"/>
      <c r="D50" s="14" t="str">
        <f t="shared" si="3"/>
        <v>DISPLAY product_pickles</v>
      </c>
      <c r="E50" s="14" t="s">
        <v>126</v>
      </c>
      <c r="F50" s="1" t="str">
        <f t="shared" si="4"/>
        <v>product_pickles</v>
      </c>
      <c r="G50" s="14" t="s">
        <v>127</v>
      </c>
      <c r="H50" s="14">
        <v>2</v>
      </c>
      <c r="I50" s="15">
        <v>8</v>
      </c>
      <c r="J50" s="15">
        <v>2</v>
      </c>
      <c r="K50" s="15">
        <v>1</v>
      </c>
      <c r="L50" s="14">
        <v>2</v>
      </c>
      <c r="M50" s="1"/>
      <c r="N50" s="1"/>
      <c r="O50" s="14" t="s">
        <v>227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480</v>
      </c>
      <c r="AG50" s="5">
        <v>4.99</v>
      </c>
      <c r="AH50" s="5" t="s">
        <v>481</v>
      </c>
      <c r="AI50" s="8" t="str">
        <f t="shared" si="5"/>
        <v>sb:productsignimages/pickles.jpg</v>
      </c>
    </row>
    <row r="51" spans="3:35">
      <c r="C51" s="1"/>
      <c r="D51" s="14" t="str">
        <f t="shared" si="3"/>
        <v>DISPLAY product_mustard</v>
      </c>
      <c r="E51" s="14" t="s">
        <v>126</v>
      </c>
      <c r="F51" s="1" t="str">
        <f t="shared" si="4"/>
        <v>product_mustard</v>
      </c>
      <c r="G51" s="14" t="s">
        <v>127</v>
      </c>
      <c r="H51" s="14">
        <v>3</v>
      </c>
      <c r="I51" s="15">
        <v>8</v>
      </c>
      <c r="J51" s="15">
        <v>5</v>
      </c>
      <c r="K51" s="15">
        <v>1</v>
      </c>
      <c r="L51" s="14">
        <v>3</v>
      </c>
      <c r="M51" s="1"/>
      <c r="N51" s="1"/>
      <c r="O51" s="14" t="s">
        <v>230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482</v>
      </c>
      <c r="AG51" s="5">
        <v>1.99</v>
      </c>
      <c r="AH51" s="5" t="s">
        <v>483</v>
      </c>
      <c r="AI51" s="8" t="str">
        <f t="shared" si="5"/>
        <v>sb:productsignimages/mustard.jpg</v>
      </c>
    </row>
    <row r="52" spans="3:35">
      <c r="C52" s="1"/>
      <c r="D52" s="14" t="str">
        <f t="shared" si="3"/>
        <v>DISPLAY product_mayo1</v>
      </c>
      <c r="E52" s="14" t="s">
        <v>126</v>
      </c>
      <c r="F52" s="1" t="str">
        <f t="shared" si="4"/>
        <v>product_mayo1</v>
      </c>
      <c r="G52" s="14" t="s">
        <v>127</v>
      </c>
      <c r="H52" s="14">
        <v>2</v>
      </c>
      <c r="I52" s="15">
        <v>8</v>
      </c>
      <c r="J52" s="15">
        <v>3</v>
      </c>
      <c r="K52" s="15">
        <v>3</v>
      </c>
      <c r="L52" s="14">
        <v>2</v>
      </c>
      <c r="M52" s="1"/>
      <c r="N52" s="1"/>
      <c r="O52" s="1"/>
      <c r="P52" s="1"/>
      <c r="Q52" s="1"/>
      <c r="R52" s="1"/>
      <c r="U52" s="1"/>
      <c r="V52" s="1"/>
      <c r="W52" s="1"/>
      <c r="X52" s="1"/>
      <c r="Y52" s="14" t="s">
        <v>150</v>
      </c>
      <c r="Z52" s="14" t="s">
        <v>218</v>
      </c>
      <c r="AA52" s="1"/>
      <c r="AB52" s="1"/>
      <c r="AC52" s="1"/>
      <c r="AE52" s="5" t="s">
        <v>484</v>
      </c>
      <c r="AG52" s="5">
        <v>4.99</v>
      </c>
      <c r="AH52" s="5" t="s">
        <v>485</v>
      </c>
      <c r="AI52" s="8" t="str">
        <f t="shared" si="5"/>
        <v>sb:productsignimages/mayo1.jpg</v>
      </c>
    </row>
    <row r="53" spans="3:35">
      <c r="C53" s="1"/>
      <c r="D53" s="14" t="str">
        <f t="shared" si="3"/>
        <v>DISPLAY product_mayo2</v>
      </c>
      <c r="E53" s="14" t="s">
        <v>126</v>
      </c>
      <c r="F53" s="1" t="str">
        <f t="shared" si="4"/>
        <v>product_mayo2</v>
      </c>
      <c r="G53" s="14" t="s">
        <v>127</v>
      </c>
      <c r="H53" s="14">
        <v>2</v>
      </c>
      <c r="I53" s="15">
        <v>8</v>
      </c>
      <c r="J53" s="15">
        <v>3</v>
      </c>
      <c r="K53" s="15">
        <v>3</v>
      </c>
      <c r="L53" s="14">
        <v>1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486</v>
      </c>
      <c r="AG53" s="5">
        <v>2.99</v>
      </c>
      <c r="AH53" s="5" t="s">
        <v>487</v>
      </c>
      <c r="AI53" s="8" t="str">
        <f t="shared" si="5"/>
        <v>sb:productsignimages/mayo2.jpg</v>
      </c>
    </row>
    <row r="54" spans="3:35">
      <c r="C54" s="1"/>
      <c r="D54" s="14" t="str">
        <f t="shared" si="3"/>
        <v>DISPLAY product_ketchup</v>
      </c>
      <c r="E54" s="14" t="s">
        <v>126</v>
      </c>
      <c r="F54" s="1" t="str">
        <f t="shared" si="4"/>
        <v>product_ketchup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488</v>
      </c>
      <c r="AG54" s="5">
        <v>1.99</v>
      </c>
      <c r="AH54" s="5" t="s">
        <v>489</v>
      </c>
      <c r="AI54" s="8" t="str">
        <f t="shared" si="5"/>
        <v>sb:productsignimages/ketchup.jpg</v>
      </c>
    </row>
    <row r="55" spans="3:35">
      <c r="C55" s="1"/>
      <c r="D55" s="14" t="str">
        <f t="shared" si="3"/>
        <v>DISPLAY product_knickers</v>
      </c>
      <c r="E55" s="14" t="s">
        <v>126</v>
      </c>
      <c r="F55" s="1" t="str">
        <f t="shared" si="4"/>
        <v>product_knickers</v>
      </c>
      <c r="G55" s="14" t="s">
        <v>127</v>
      </c>
      <c r="H55" s="14">
        <v>1</v>
      </c>
      <c r="I55" s="15">
        <v>4</v>
      </c>
      <c r="J55" s="15">
        <v>2</v>
      </c>
      <c r="K55" s="15">
        <v>1</v>
      </c>
      <c r="L55" s="14"/>
      <c r="M55" s="1"/>
      <c r="N55" s="1"/>
      <c r="O55" s="1"/>
      <c r="P55" s="1"/>
      <c r="Q55" s="14">
        <v>6</v>
      </c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490</v>
      </c>
      <c r="AG55" s="5">
        <v>2.99</v>
      </c>
      <c r="AH55" s="19">
        <v>2.99</v>
      </c>
      <c r="AI55" s="8" t="str">
        <f t="shared" si="5"/>
        <v>sb:productsignimages/knickers.jpg</v>
      </c>
    </row>
    <row r="56" spans="3:35">
      <c r="C56" s="1"/>
      <c r="D56" s="14" t="str">
        <f t="shared" si="3"/>
        <v>DISPLAY product_undergarment1</v>
      </c>
      <c r="E56" s="14" t="s">
        <v>126</v>
      </c>
      <c r="F56" s="1" t="str">
        <f t="shared" si="4"/>
        <v>product_undergarment1</v>
      </c>
      <c r="G56" s="14" t="s">
        <v>127</v>
      </c>
      <c r="H56" s="14">
        <v>1</v>
      </c>
      <c r="I56" s="15">
        <v>4</v>
      </c>
      <c r="J56" s="15">
        <v>1</v>
      </c>
      <c r="K56" s="15">
        <v>2</v>
      </c>
      <c r="L56" s="14"/>
      <c r="M56" s="1"/>
      <c r="N56" s="1"/>
      <c r="O56" s="1"/>
      <c r="P56" s="1"/>
      <c r="Q56" s="14">
        <v>6</v>
      </c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491</v>
      </c>
      <c r="AG56" s="5">
        <v>6.99</v>
      </c>
      <c r="AH56" s="19">
        <v>6.99</v>
      </c>
      <c r="AI56" s="8" t="str">
        <f t="shared" si="5"/>
        <v>sb:productsignimages/undergarment1.jpg</v>
      </c>
    </row>
    <row r="57" spans="3:35">
      <c r="C57" s="1"/>
      <c r="D57" s="14" t="str">
        <f t="shared" si="3"/>
        <v>DISPLAY product_undergarment2</v>
      </c>
      <c r="E57" s="14" t="s">
        <v>126</v>
      </c>
      <c r="F57" s="1" t="str">
        <f t="shared" si="4"/>
        <v>product_undergarment2</v>
      </c>
      <c r="G57" s="14" t="s">
        <v>127</v>
      </c>
      <c r="H57" s="14">
        <v>1</v>
      </c>
      <c r="I57" s="15">
        <v>4</v>
      </c>
      <c r="J57" s="15">
        <v>1</v>
      </c>
      <c r="K57" s="15">
        <v>2</v>
      </c>
      <c r="L57" s="14"/>
      <c r="M57" s="1"/>
      <c r="N57" s="1"/>
      <c r="O57" s="1"/>
      <c r="P57" s="1"/>
      <c r="Q57" s="14">
        <v>6</v>
      </c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492</v>
      </c>
      <c r="AG57" s="5">
        <v>7.99</v>
      </c>
      <c r="AH57" s="19">
        <v>7.99</v>
      </c>
      <c r="AI57" s="8" t="str">
        <f t="shared" si="5"/>
        <v>sb:productsignimages/undergarment2.jpg</v>
      </c>
    </row>
    <row r="58" spans="3:35">
      <c r="C58" s="1"/>
      <c r="D58" s="14" t="str">
        <f t="shared" si="3"/>
        <v>DISPLAY product_undergarment3</v>
      </c>
      <c r="E58" s="14" t="s">
        <v>126</v>
      </c>
      <c r="F58" s="1" t="str">
        <f t="shared" si="4"/>
        <v>product_undergarment3</v>
      </c>
      <c r="G58" s="14" t="s">
        <v>127</v>
      </c>
      <c r="H58" s="14">
        <v>1</v>
      </c>
      <c r="I58" s="15">
        <v>4</v>
      </c>
      <c r="J58" s="15">
        <v>1</v>
      </c>
      <c r="K58" s="15">
        <v>2</v>
      </c>
      <c r="L58" s="14"/>
      <c r="M58" s="1"/>
      <c r="N58" s="1"/>
      <c r="O58" s="1"/>
      <c r="P58" s="1"/>
      <c r="Q58" s="14">
        <v>6</v>
      </c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493</v>
      </c>
      <c r="AG58" s="5">
        <v>5.99</v>
      </c>
      <c r="AH58" s="19">
        <v>5.99</v>
      </c>
      <c r="AI58" s="8" t="str">
        <f t="shared" si="5"/>
        <v>sb:productsignimages/undergarment3.jpg</v>
      </c>
    </row>
    <row r="59" spans="3:35">
      <c r="C59" s="1"/>
      <c r="D59" s="14" t="str">
        <f t="shared" si="3"/>
        <v>DISPLAY product_undergarment4</v>
      </c>
      <c r="E59" s="14" t="s">
        <v>126</v>
      </c>
      <c r="F59" s="1" t="str">
        <f t="shared" si="4"/>
        <v>product_undergarment4</v>
      </c>
      <c r="G59" s="14" t="s">
        <v>127</v>
      </c>
      <c r="H59" s="14">
        <v>1</v>
      </c>
      <c r="I59" s="15">
        <v>4</v>
      </c>
      <c r="J59" s="15">
        <v>1</v>
      </c>
      <c r="K59" s="15">
        <v>2</v>
      </c>
      <c r="L59" s="14"/>
      <c r="M59" s="1"/>
      <c r="N59" s="1"/>
      <c r="O59" s="1"/>
      <c r="P59" s="1"/>
      <c r="Q59" s="14">
        <v>6</v>
      </c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494</v>
      </c>
      <c r="AG59" s="5">
        <v>3.99</v>
      </c>
      <c r="AH59" s="19">
        <v>3.99</v>
      </c>
      <c r="AI59" s="8" t="str">
        <f t="shared" si="5"/>
        <v>sb:productsignimages/undergarment4.jpg</v>
      </c>
    </row>
    <row r="60" spans="3:35">
      <c r="C60" s="1"/>
      <c r="D60" s="14" t="str">
        <f t="shared" si="3"/>
        <v>DISPLAY product_tshirt1</v>
      </c>
      <c r="E60" s="14" t="s">
        <v>126</v>
      </c>
      <c r="F60" s="1" t="str">
        <f t="shared" si="4"/>
        <v>product_tshirt1</v>
      </c>
      <c r="G60" s="14" t="s">
        <v>127</v>
      </c>
      <c r="H60" s="14">
        <v>2</v>
      </c>
      <c r="I60" s="15">
        <v>8</v>
      </c>
      <c r="J60" s="15">
        <v>1</v>
      </c>
      <c r="K60" s="15">
        <v>2</v>
      </c>
      <c r="L60" s="14"/>
      <c r="M60" s="1"/>
      <c r="N60" s="1"/>
      <c r="O60" s="1"/>
      <c r="P60" s="1"/>
      <c r="Q60" s="14">
        <v>6</v>
      </c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495</v>
      </c>
      <c r="AG60" s="5">
        <v>12.99</v>
      </c>
      <c r="AH60" s="19">
        <v>12.99</v>
      </c>
      <c r="AI60" s="8" t="str">
        <f t="shared" si="5"/>
        <v>sb:productsignimages/tshirt1.jpg</v>
      </c>
    </row>
    <row r="61" spans="3:35">
      <c r="C61" s="1"/>
      <c r="D61" s="14" t="str">
        <f t="shared" si="3"/>
        <v>DISPLAY product_tshirt2</v>
      </c>
      <c r="E61" s="14" t="s">
        <v>126</v>
      </c>
      <c r="F61" s="1" t="str">
        <f t="shared" si="4"/>
        <v>product_tshirt2</v>
      </c>
      <c r="G61" s="14" t="s">
        <v>127</v>
      </c>
      <c r="H61" s="14">
        <v>2</v>
      </c>
      <c r="I61" s="15">
        <v>8</v>
      </c>
      <c r="J61" s="15">
        <v>2</v>
      </c>
      <c r="K61" s="15">
        <v>1</v>
      </c>
      <c r="L61" s="14"/>
      <c r="M61" s="1"/>
      <c r="N61" s="1"/>
      <c r="O61" s="1"/>
      <c r="P61" s="1"/>
      <c r="Q61" s="14">
        <v>6</v>
      </c>
      <c r="R61" s="1"/>
      <c r="T61" s="5" t="s">
        <v>142</v>
      </c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496</v>
      </c>
      <c r="AG61" s="5">
        <v>11.99</v>
      </c>
      <c r="AH61" s="19">
        <v>11.99</v>
      </c>
      <c r="AI61" s="8" t="str">
        <f t="shared" si="5"/>
        <v>sb:productsignimages/tshirt2.jpg</v>
      </c>
    </row>
    <row r="62" spans="3:35">
      <c r="C62" s="1"/>
      <c r="D62" s="14" t="str">
        <f t="shared" si="3"/>
        <v>DISPLAY product_hanger</v>
      </c>
      <c r="E62" s="14" t="s">
        <v>126</v>
      </c>
      <c r="F62" s="1" t="str">
        <f t="shared" si="4"/>
        <v>product_hanger</v>
      </c>
      <c r="G62" s="14" t="s">
        <v>127</v>
      </c>
      <c r="H62" s="14">
        <v>3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497</v>
      </c>
      <c r="AG62" s="5">
        <v>0.49</v>
      </c>
      <c r="AH62" s="19">
        <v>0.49</v>
      </c>
      <c r="AI62" s="8" t="str">
        <f t="shared" si="5"/>
        <v>sb:productsignimages/hanger.jpg</v>
      </c>
    </row>
    <row r="63" spans="3:35">
      <c r="C63" s="1"/>
      <c r="D63" s="14" t="str">
        <f t="shared" si="3"/>
        <v>DISPLAY product_slippers1</v>
      </c>
      <c r="E63" s="14" t="s">
        <v>126</v>
      </c>
      <c r="F63" s="1" t="str">
        <f t="shared" si="4"/>
        <v>product_slippers1</v>
      </c>
      <c r="G63" s="14" t="s">
        <v>127</v>
      </c>
      <c r="H63" s="14">
        <v>2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498</v>
      </c>
      <c r="AG63" s="5">
        <v>1.49</v>
      </c>
      <c r="AH63" s="19">
        <v>1.49</v>
      </c>
      <c r="AI63" s="8" t="str">
        <f t="shared" si="5"/>
        <v>sb:productsignimages/slippers1.jpg</v>
      </c>
    </row>
    <row r="64" spans="3:35">
      <c r="C64" s="1"/>
      <c r="D64" s="14" t="str">
        <f t="shared" si="3"/>
        <v>DISPLAY product_slippers2</v>
      </c>
      <c r="E64" s="14" t="s">
        <v>126</v>
      </c>
      <c r="F64" s="1" t="str">
        <f t="shared" si="4"/>
        <v>product_slippers2</v>
      </c>
      <c r="G64" s="14" t="s">
        <v>127</v>
      </c>
      <c r="H64" s="14">
        <v>2</v>
      </c>
      <c r="I64" s="15">
        <v>8</v>
      </c>
      <c r="J64" s="15">
        <v>2</v>
      </c>
      <c r="K64" s="15">
        <v>3</v>
      </c>
      <c r="L64" s="14">
        <v>2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499</v>
      </c>
      <c r="AG64" s="5">
        <v>1.69</v>
      </c>
      <c r="AH64" s="19">
        <v>1.69</v>
      </c>
      <c r="AI64" s="8" t="str">
        <f t="shared" si="5"/>
        <v>sb:productsignimages/slippers2.jpg</v>
      </c>
    </row>
    <row r="65" spans="3:35">
      <c r="C65" s="1"/>
      <c r="D65" s="14" t="str">
        <f t="shared" si="3"/>
        <v>DISPLAY product_socks1</v>
      </c>
      <c r="E65" s="14" t="s">
        <v>126</v>
      </c>
      <c r="F65" s="1" t="str">
        <f t="shared" si="4"/>
        <v>product_socks1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7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500</v>
      </c>
      <c r="AG65" s="5">
        <v>1.89</v>
      </c>
      <c r="AH65" s="19">
        <v>1.89</v>
      </c>
      <c r="AI65" s="8" t="str">
        <f t="shared" si="5"/>
        <v>sb:productsignimages/socks1.jpg</v>
      </c>
    </row>
    <row r="66" spans="3:35">
      <c r="C66" s="1"/>
      <c r="D66" s="14" t="str">
        <f t="shared" si="3"/>
        <v>DISPLAY product_socks2</v>
      </c>
      <c r="E66" s="14" t="s">
        <v>126</v>
      </c>
      <c r="F66" s="1" t="str">
        <f t="shared" si="4"/>
        <v>product_socks2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4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501</v>
      </c>
      <c r="AG66" s="5">
        <v>3.99</v>
      </c>
      <c r="AH66" s="19">
        <v>3.99</v>
      </c>
      <c r="AI66" s="8" t="str">
        <f t="shared" si="5"/>
        <v>sb:productsignimages/socks2.jpg</v>
      </c>
    </row>
    <row r="67" spans="3:35">
      <c r="C67" s="1"/>
      <c r="D67" s="14" t="str">
        <f t="shared" si="3"/>
        <v>DISPLAY product_tanktop</v>
      </c>
      <c r="E67" s="14" t="s">
        <v>126</v>
      </c>
      <c r="F67" s="1" t="str">
        <f t="shared" si="4"/>
        <v>product_tanktop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502</v>
      </c>
      <c r="AG67" s="5">
        <v>13.99</v>
      </c>
      <c r="AH67" s="19">
        <v>13.99</v>
      </c>
      <c r="AI67" s="8" t="str">
        <f t="shared" si="5"/>
        <v>sb:productsignimages/tanktop.jpg</v>
      </c>
    </row>
    <row r="68" spans="3:35">
      <c r="C68" s="1"/>
      <c r="D68" s="14" t="str">
        <f t="shared" si="3"/>
        <v>DISPLAY product_tshirt_smartchild</v>
      </c>
      <c r="E68" s="14" t="s">
        <v>126</v>
      </c>
      <c r="F68" s="1" t="str">
        <f t="shared" si="4"/>
        <v>product_tshirt_smartchild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1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503</v>
      </c>
      <c r="AG68" s="5">
        <v>1.39</v>
      </c>
      <c r="AH68" s="19">
        <v>1.39</v>
      </c>
      <c r="AI68" s="8" t="str">
        <f t="shared" si="5"/>
        <v>sb:productsignimages/tshirt_smartchild.jpg</v>
      </c>
    </row>
    <row r="69" spans="3:35">
      <c r="C69" s="1"/>
      <c r="D69" s="14" t="str">
        <f t="shared" si="3"/>
        <v>DISPLAY product_frypan1</v>
      </c>
      <c r="E69" s="14" t="s">
        <v>126</v>
      </c>
      <c r="F69" s="1" t="str">
        <f t="shared" si="4"/>
        <v>product_frypan1</v>
      </c>
      <c r="G69" s="14" t="s">
        <v>127</v>
      </c>
      <c r="H69" s="14">
        <v>1</v>
      </c>
      <c r="I69" s="15">
        <v>8</v>
      </c>
      <c r="J69" s="15">
        <v>4</v>
      </c>
      <c r="K69" s="15">
        <v>2</v>
      </c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504</v>
      </c>
      <c r="AG69" s="5">
        <v>29.99</v>
      </c>
      <c r="AH69" s="19">
        <v>29.99</v>
      </c>
      <c r="AI69" s="8" t="str">
        <f t="shared" si="5"/>
        <v>sb:productsignimages/frypan1.jpg</v>
      </c>
    </row>
    <row r="70" spans="3:35">
      <c r="C70" s="1"/>
      <c r="D70" s="14" t="str">
        <f t="shared" si="3"/>
        <v>DISPLAY product_frypan2</v>
      </c>
      <c r="E70" s="14" t="s">
        <v>126</v>
      </c>
      <c r="F70" s="1" t="str">
        <f t="shared" si="4"/>
        <v>product_frypan2</v>
      </c>
      <c r="G70" s="14" t="s">
        <v>127</v>
      </c>
      <c r="H70" s="14">
        <v>1</v>
      </c>
      <c r="I70" s="15">
        <v>8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505</v>
      </c>
      <c r="AG70" s="5">
        <v>19.989999999999998</v>
      </c>
      <c r="AH70" s="19">
        <v>19.989999999999998</v>
      </c>
      <c r="AI70" s="8" t="str">
        <f t="shared" si="5"/>
        <v>sb:productsignimages/frypan2.jpg</v>
      </c>
    </row>
    <row r="71" spans="3:35">
      <c r="C71" s="1"/>
      <c r="D71" s="14" t="str">
        <f t="shared" si="3"/>
        <v>DISPLAY product_largespoon</v>
      </c>
      <c r="E71" s="14" t="s">
        <v>126</v>
      </c>
      <c r="F71" s="1" t="str">
        <f t="shared" si="4"/>
        <v>product_largespoon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506</v>
      </c>
      <c r="AG71" s="5">
        <v>49.99</v>
      </c>
      <c r="AH71" s="19">
        <v>49.99</v>
      </c>
      <c r="AI71" s="8" t="str">
        <f t="shared" si="5"/>
        <v>sb:productsignimages/largespoon.jpg</v>
      </c>
    </row>
    <row r="72" spans="3:35">
      <c r="C72" s="1"/>
      <c r="D72" s="14" t="str">
        <f t="shared" si="3"/>
        <v>DISPLAY product_pan1</v>
      </c>
      <c r="E72" s="14" t="s">
        <v>126</v>
      </c>
      <c r="F72" s="1" t="str">
        <f t="shared" si="4"/>
        <v>product_pan1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>
        <v>5</v>
      </c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507</v>
      </c>
      <c r="AG72" s="5">
        <v>9.99</v>
      </c>
      <c r="AH72" s="19">
        <v>9.99</v>
      </c>
      <c r="AI72" s="8" t="str">
        <f t="shared" si="5"/>
        <v>sb:productsignimages/pan1.jpg</v>
      </c>
    </row>
    <row r="73" spans="3:35">
      <c r="C73" s="1"/>
      <c r="D73" s="14" t="str">
        <f t="shared" si="3"/>
        <v>DISPLAY product_pan2</v>
      </c>
      <c r="E73" s="14" t="s">
        <v>126</v>
      </c>
      <c r="F73" s="1" t="str">
        <f t="shared" si="4"/>
        <v>product_pan2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>
        <v>3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508</v>
      </c>
      <c r="AG73" s="5">
        <v>8.99</v>
      </c>
      <c r="AH73" s="19">
        <v>8.99</v>
      </c>
      <c r="AI73" s="8" t="str">
        <f t="shared" si="5"/>
        <v>sb:productsignimages/pan2.jpg</v>
      </c>
    </row>
    <row r="74" spans="3:35">
      <c r="C74" s="1"/>
      <c r="D74" s="14" t="str">
        <f t="shared" si="3"/>
        <v>DISPLAY product_pan3</v>
      </c>
      <c r="E74" s="14" t="s">
        <v>126</v>
      </c>
      <c r="F74" s="1" t="str">
        <f t="shared" si="4"/>
        <v>product_pan3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509</v>
      </c>
      <c r="AG74" s="5">
        <v>8.99</v>
      </c>
      <c r="AH74" s="19">
        <v>8.99</v>
      </c>
      <c r="AI74" s="8" t="str">
        <f t="shared" si="5"/>
        <v>sb:productsignimages/pan3.jpg</v>
      </c>
    </row>
    <row r="75" spans="3:35">
      <c r="C75" s="1"/>
      <c r="D75" s="14" t="str">
        <f t="shared" si="3"/>
        <v>DISPLAY product_kitchenknifeset</v>
      </c>
      <c r="E75" s="14" t="s">
        <v>126</v>
      </c>
      <c r="F75" s="1" t="str">
        <f t="shared" si="4"/>
        <v>product_kitchenknifeset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510</v>
      </c>
      <c r="AG75" s="5">
        <v>20.99</v>
      </c>
      <c r="AH75" s="19">
        <v>20.99</v>
      </c>
      <c r="AI75" s="8" t="str">
        <f t="shared" si="5"/>
        <v>sb:productsignimages/kitchenknifeset.jpg</v>
      </c>
    </row>
    <row r="76" spans="3:35">
      <c r="C76" s="1"/>
      <c r="D76" s="14" t="str">
        <f t="shared" si="3"/>
        <v>DISPLAY product_kitchenknife1</v>
      </c>
      <c r="E76" s="14" t="s">
        <v>126</v>
      </c>
      <c r="F76" s="1" t="str">
        <f t="shared" si="4"/>
        <v>product_kitchenknife1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1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511</v>
      </c>
      <c r="AG76" s="5">
        <v>4.99</v>
      </c>
      <c r="AH76" s="19">
        <v>4.99</v>
      </c>
      <c r="AI76" s="8" t="str">
        <f t="shared" si="5"/>
        <v>sb:productsignimages/kitchenknife1.jpg</v>
      </c>
    </row>
    <row r="77" spans="3:35">
      <c r="C77" s="1"/>
      <c r="D77" s="14" t="str">
        <f t="shared" si="3"/>
        <v>DISPLAY product_kitchenknife2</v>
      </c>
      <c r="E77" s="14" t="s">
        <v>126</v>
      </c>
      <c r="F77" s="1" t="str">
        <f t="shared" si="4"/>
        <v>product_kitchenknife2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2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512</v>
      </c>
      <c r="AG77" s="5">
        <v>2.99</v>
      </c>
      <c r="AH77" s="19">
        <v>2.99</v>
      </c>
      <c r="AI77" s="8" t="str">
        <f t="shared" si="5"/>
        <v>sb:productsignimages/kitchenknife2.jpg</v>
      </c>
    </row>
    <row r="78" spans="3:35">
      <c r="C78" s="1"/>
      <c r="D78" s="14" t="str">
        <f t="shared" si="3"/>
        <v>DISPLAY product_bdaycandles1</v>
      </c>
      <c r="E78" s="14" t="s">
        <v>126</v>
      </c>
      <c r="F78" s="1" t="str">
        <f t="shared" si="4"/>
        <v>product_bdaycandles1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513</v>
      </c>
      <c r="AG78" s="5">
        <v>0.49</v>
      </c>
      <c r="AH78" s="19">
        <v>0.49</v>
      </c>
      <c r="AI78" s="8" t="str">
        <f t="shared" si="5"/>
        <v>sb:productsignimages/bdaycandles1.jpg</v>
      </c>
    </row>
    <row r="79" spans="3:35">
      <c r="C79" s="1"/>
      <c r="D79" s="14" t="str">
        <f t="shared" si="3"/>
        <v>DISPLAY product_bdaycandles2</v>
      </c>
      <c r="E79" s="14" t="s">
        <v>126</v>
      </c>
      <c r="F79" s="1" t="str">
        <f t="shared" si="4"/>
        <v>product_bdaycandles2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514</v>
      </c>
      <c r="AG79" s="5">
        <v>0.59</v>
      </c>
      <c r="AH79" s="19">
        <v>0.59</v>
      </c>
      <c r="AI79" s="8" t="str">
        <f t="shared" si="5"/>
        <v>sb:productsignimages/bdaycandles2.jpg</v>
      </c>
    </row>
    <row r="80" spans="3:35">
      <c r="C80" s="1"/>
      <c r="D80" s="14" t="str">
        <f t="shared" si="3"/>
        <v>DISPLAY product_scissors</v>
      </c>
      <c r="E80" s="14" t="s">
        <v>126</v>
      </c>
      <c r="F80" s="1" t="str">
        <f t="shared" si="4"/>
        <v>product_scissors</v>
      </c>
      <c r="G80" s="14" t="s">
        <v>127</v>
      </c>
      <c r="H80" s="14">
        <v>1</v>
      </c>
      <c r="I80" s="15">
        <v>8</v>
      </c>
      <c r="J80" s="15">
        <v>2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515</v>
      </c>
      <c r="AG80" s="5">
        <v>3.99</v>
      </c>
      <c r="AH80" s="19">
        <v>3.99</v>
      </c>
      <c r="AI80" s="8" t="str">
        <f t="shared" si="5"/>
        <v>sb:productsignimages/scissors.jpg</v>
      </c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7.87890625" customWidth="1"/>
    <col min="5" max="5" width="35.703125" customWidth="1"/>
    <col min="8" max="8" width="33.87890625" customWidth="1"/>
    <col min="18" max="18" width="31.5859375" customWidth="1"/>
    <col min="31" max="31" width="37.1171875" customWidth="1"/>
    <col min="35" max="35" width="46.87890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516</v>
      </c>
      <c r="F3" s="8" t="str">
        <f t="shared" ref="F3:F19" si="0">E3</f>
        <v>product_book1</v>
      </c>
      <c r="G3" s="8" t="str">
        <f t="shared" ref="G3:G19" si="1">"sb:product/" &amp; E3 &amp; ".babylon"</f>
        <v>sb:product/product_book1.babylon</v>
      </c>
      <c r="H3" s="5" t="s">
        <v>517</v>
      </c>
      <c r="J3" s="5" t="s">
        <v>69</v>
      </c>
      <c r="K3" s="5" t="s">
        <v>69</v>
      </c>
      <c r="L3" s="5" t="s">
        <v>69</v>
      </c>
      <c r="R3" s="5" t="s">
        <v>517</v>
      </c>
      <c r="S3" s="5">
        <v>2</v>
      </c>
    </row>
    <row r="4" spans="1:43">
      <c r="D4" s="5" t="s">
        <v>67</v>
      </c>
      <c r="E4" s="11" t="s">
        <v>518</v>
      </c>
      <c r="F4" s="8" t="str">
        <f t="shared" si="0"/>
        <v>product_book2</v>
      </c>
      <c r="G4" s="8" t="str">
        <f t="shared" si="1"/>
        <v>sb:product/product_book2.babylon</v>
      </c>
      <c r="H4" s="5" t="s">
        <v>517</v>
      </c>
      <c r="J4" s="5" t="s">
        <v>69</v>
      </c>
      <c r="K4" s="5" t="s">
        <v>69</v>
      </c>
      <c r="L4" s="5" t="s">
        <v>69</v>
      </c>
      <c r="R4" s="5" t="s">
        <v>517</v>
      </c>
      <c r="S4" s="5">
        <v>2</v>
      </c>
    </row>
    <row r="5" spans="1:43">
      <c r="D5" s="5" t="s">
        <v>67</v>
      </c>
      <c r="E5" s="11" t="s">
        <v>519</v>
      </c>
      <c r="F5" s="8" t="str">
        <f t="shared" si="0"/>
        <v>product_book3</v>
      </c>
      <c r="G5" s="8" t="str">
        <f t="shared" si="1"/>
        <v>sb:product/product_book3.babylon</v>
      </c>
      <c r="H5" s="5" t="s">
        <v>517</v>
      </c>
      <c r="J5" s="5" t="s">
        <v>69</v>
      </c>
      <c r="K5" s="5" t="s">
        <v>69</v>
      </c>
      <c r="L5" s="5" t="s">
        <v>69</v>
      </c>
      <c r="R5" s="5" t="s">
        <v>517</v>
      </c>
      <c r="S5" s="5">
        <v>2</v>
      </c>
    </row>
    <row r="6" spans="1:43">
      <c r="D6" s="5" t="s">
        <v>67</v>
      </c>
      <c r="E6" s="11" t="s">
        <v>520</v>
      </c>
      <c r="F6" s="8" t="str">
        <f t="shared" si="0"/>
        <v>product_book4</v>
      </c>
      <c r="G6" s="8" t="str">
        <f t="shared" si="1"/>
        <v>sb:product/product_book4.babylon</v>
      </c>
      <c r="H6" s="5" t="s">
        <v>517</v>
      </c>
      <c r="J6" s="5" t="s">
        <v>69</v>
      </c>
      <c r="K6" s="5" t="s">
        <v>69</v>
      </c>
      <c r="L6" s="5" t="s">
        <v>69</v>
      </c>
      <c r="R6" s="5" t="s">
        <v>517</v>
      </c>
      <c r="S6" s="5">
        <v>2</v>
      </c>
    </row>
    <row r="7" spans="1:43">
      <c r="D7" s="5" t="s">
        <v>67</v>
      </c>
      <c r="E7" s="11" t="s">
        <v>521</v>
      </c>
      <c r="F7" s="8" t="str">
        <f t="shared" si="0"/>
        <v>product_book5</v>
      </c>
      <c r="G7" s="8" t="str">
        <f t="shared" si="1"/>
        <v>sb:product/product_book5.babylon</v>
      </c>
      <c r="H7" s="5" t="s">
        <v>517</v>
      </c>
      <c r="J7" s="5" t="s">
        <v>69</v>
      </c>
      <c r="K7" s="5" t="s">
        <v>69</v>
      </c>
      <c r="L7" s="5" t="s">
        <v>69</v>
      </c>
      <c r="R7" s="5" t="s">
        <v>517</v>
      </c>
      <c r="S7" s="5">
        <v>2</v>
      </c>
    </row>
    <row r="8" spans="1:43">
      <c r="D8" s="5" t="s">
        <v>67</v>
      </c>
      <c r="E8" s="11" t="s">
        <v>522</v>
      </c>
      <c r="F8" s="8" t="str">
        <f t="shared" si="0"/>
        <v>product_book6</v>
      </c>
      <c r="G8" s="8" t="str">
        <f t="shared" si="1"/>
        <v>sb:product/product_book6.babylon</v>
      </c>
      <c r="H8" s="5" t="s">
        <v>517</v>
      </c>
      <c r="J8" s="5" t="s">
        <v>69</v>
      </c>
      <c r="K8" s="5" t="s">
        <v>69</v>
      </c>
      <c r="L8" s="5" t="s">
        <v>69</v>
      </c>
      <c r="R8" s="5" t="s">
        <v>517</v>
      </c>
      <c r="S8" s="5">
        <v>2</v>
      </c>
    </row>
    <row r="9" spans="1:43">
      <c r="D9" s="5" t="s">
        <v>67</v>
      </c>
      <c r="E9" s="11" t="s">
        <v>523</v>
      </c>
      <c r="F9" s="8" t="str">
        <f t="shared" si="0"/>
        <v>product_book7</v>
      </c>
      <c r="G9" s="8" t="str">
        <f t="shared" si="1"/>
        <v>sb:product/product_book7.babylon</v>
      </c>
      <c r="H9" s="5" t="s">
        <v>517</v>
      </c>
      <c r="J9" s="5" t="s">
        <v>69</v>
      </c>
      <c r="K9" s="5" t="s">
        <v>69</v>
      </c>
      <c r="L9" s="5" t="s">
        <v>69</v>
      </c>
      <c r="R9" s="5" t="s">
        <v>517</v>
      </c>
      <c r="S9" s="5">
        <v>2</v>
      </c>
    </row>
    <row r="10" spans="1:43">
      <c r="D10" s="5" t="s">
        <v>67</v>
      </c>
      <c r="E10" s="11" t="s">
        <v>524</v>
      </c>
      <c r="F10" s="8" t="str">
        <f t="shared" si="0"/>
        <v>product_book8</v>
      </c>
      <c r="G10" s="8" t="str">
        <f t="shared" si="1"/>
        <v>sb:product/product_book8.babylon</v>
      </c>
      <c r="H10" s="5" t="s">
        <v>517</v>
      </c>
      <c r="J10" s="5" t="s">
        <v>69</v>
      </c>
      <c r="K10" s="5" t="s">
        <v>69</v>
      </c>
      <c r="L10" s="5" t="s">
        <v>69</v>
      </c>
      <c r="R10" s="5" t="s">
        <v>517</v>
      </c>
      <c r="S10" s="5">
        <v>2</v>
      </c>
    </row>
    <row r="11" spans="1:43">
      <c r="D11" s="5" t="s">
        <v>67</v>
      </c>
      <c r="E11" s="11" t="s">
        <v>525</v>
      </c>
      <c r="F11" s="8" t="str">
        <f t="shared" si="0"/>
        <v>product_book9</v>
      </c>
      <c r="G11" s="8" t="str">
        <f t="shared" si="1"/>
        <v>sb:product/product_book9.babylon</v>
      </c>
      <c r="H11" s="5" t="s">
        <v>517</v>
      </c>
      <c r="J11" s="5" t="s">
        <v>69</v>
      </c>
      <c r="K11" s="5" t="s">
        <v>69</v>
      </c>
      <c r="L11" s="5" t="s">
        <v>69</v>
      </c>
      <c r="R11" s="5" t="s">
        <v>517</v>
      </c>
      <c r="S11" s="5">
        <v>2</v>
      </c>
    </row>
    <row r="12" spans="1:43">
      <c r="D12" s="5" t="s">
        <v>67</v>
      </c>
      <c r="E12" s="11" t="s">
        <v>526</v>
      </c>
      <c r="F12" s="8" t="str">
        <f t="shared" si="0"/>
        <v>product_book10</v>
      </c>
      <c r="G12" s="8" t="str">
        <f t="shared" si="1"/>
        <v>sb:product/product_book10.babylon</v>
      </c>
      <c r="H12" s="5" t="s">
        <v>517</v>
      </c>
      <c r="J12" s="5" t="s">
        <v>69</v>
      </c>
      <c r="K12" s="5" t="s">
        <v>69</v>
      </c>
      <c r="L12" s="5" t="s">
        <v>69</v>
      </c>
      <c r="R12" s="5" t="s">
        <v>517</v>
      </c>
      <c r="S12" s="5">
        <v>2</v>
      </c>
    </row>
    <row r="13" spans="1:43">
      <c r="D13" s="5" t="s">
        <v>67</v>
      </c>
      <c r="E13" s="11" t="s">
        <v>527</v>
      </c>
      <c r="F13" s="8" t="str">
        <f t="shared" si="0"/>
        <v>product_book11</v>
      </c>
      <c r="G13" s="8" t="str">
        <f t="shared" si="1"/>
        <v>sb:product/product_book11.babylon</v>
      </c>
      <c r="H13" s="5" t="s">
        <v>517</v>
      </c>
      <c r="J13" s="5" t="s">
        <v>69</v>
      </c>
      <c r="K13" s="5" t="s">
        <v>69</v>
      </c>
      <c r="L13" s="5" t="s">
        <v>69</v>
      </c>
      <c r="R13" s="5" t="s">
        <v>517</v>
      </c>
      <c r="S13" s="5">
        <v>2</v>
      </c>
    </row>
    <row r="14" spans="1:43">
      <c r="D14" s="5" t="s">
        <v>67</v>
      </c>
      <c r="E14" s="11" t="s">
        <v>528</v>
      </c>
      <c r="F14" s="8" t="str">
        <f t="shared" si="0"/>
        <v>product_papersheet</v>
      </c>
      <c r="G14" s="8" t="str">
        <f t="shared" si="1"/>
        <v>sb:product/product_papersheet.babylon</v>
      </c>
      <c r="H14" s="5" t="s">
        <v>529</v>
      </c>
      <c r="J14" s="5" t="s">
        <v>69</v>
      </c>
      <c r="K14" s="5" t="s">
        <v>69</v>
      </c>
      <c r="L14" s="5" t="s">
        <v>69</v>
      </c>
      <c r="R14" s="5" t="s">
        <v>529</v>
      </c>
      <c r="S14" s="5">
        <v>2</v>
      </c>
    </row>
    <row r="15" spans="1:43">
      <c r="D15" s="5" t="s">
        <v>67</v>
      </c>
      <c r="E15" s="11" t="s">
        <v>530</v>
      </c>
      <c r="F15" s="8" t="str">
        <f t="shared" si="0"/>
        <v>product_pencil24_02</v>
      </c>
      <c r="G15" s="8" t="str">
        <f t="shared" si="1"/>
        <v>sb:product/product_pencil24_02.babylon</v>
      </c>
      <c r="H15" s="5" t="s">
        <v>529</v>
      </c>
      <c r="J15" s="5" t="s">
        <v>69</v>
      </c>
      <c r="K15" s="5" t="s">
        <v>69</v>
      </c>
      <c r="L15" s="5" t="s">
        <v>69</v>
      </c>
      <c r="R15" s="5" t="s">
        <v>529</v>
      </c>
      <c r="S15" s="5">
        <v>2</v>
      </c>
    </row>
    <row r="16" spans="1:43">
      <c r="D16" s="5" t="s">
        <v>67</v>
      </c>
      <c r="E16" s="11" t="s">
        <v>531</v>
      </c>
      <c r="F16" s="8" t="str">
        <f t="shared" si="0"/>
        <v>product_pencil12_02</v>
      </c>
      <c r="G16" s="8" t="str">
        <f t="shared" si="1"/>
        <v>sb:product/product_pencil12_02.babylon</v>
      </c>
      <c r="H16" s="5" t="s">
        <v>529</v>
      </c>
      <c r="J16" s="5" t="s">
        <v>69</v>
      </c>
      <c r="K16" s="5" t="s">
        <v>69</v>
      </c>
      <c r="L16" s="5" t="s">
        <v>69</v>
      </c>
      <c r="R16" s="5" t="s">
        <v>529</v>
      </c>
      <c r="S16" s="5">
        <v>2</v>
      </c>
    </row>
    <row r="17" spans="3:41">
      <c r="D17" s="5" t="s">
        <v>67</v>
      </c>
      <c r="E17" s="11" t="s">
        <v>532</v>
      </c>
      <c r="F17" s="8" t="str">
        <f t="shared" si="0"/>
        <v>product_pencil12_01</v>
      </c>
      <c r="G17" s="8" t="str">
        <f t="shared" si="1"/>
        <v>sb:product/product_pencil12_01.babylon</v>
      </c>
      <c r="H17" s="5" t="s">
        <v>529</v>
      </c>
      <c r="J17" s="5" t="s">
        <v>69</v>
      </c>
      <c r="K17" s="5" t="s">
        <v>69</v>
      </c>
      <c r="L17" s="5" t="s">
        <v>69</v>
      </c>
      <c r="R17" s="5" t="s">
        <v>529</v>
      </c>
      <c r="S17" s="5">
        <v>2</v>
      </c>
    </row>
    <row r="18" spans="3:41">
      <c r="D18" s="5" t="s">
        <v>67</v>
      </c>
      <c r="E18" s="11" t="s">
        <v>533</v>
      </c>
      <c r="F18" s="8" t="str">
        <f t="shared" si="0"/>
        <v>product_pencil6_0_1</v>
      </c>
      <c r="G18" s="8" t="str">
        <f t="shared" si="1"/>
        <v>sb:product/product_pencil6_0_1.babylon</v>
      </c>
      <c r="H18" s="5" t="s">
        <v>529</v>
      </c>
      <c r="J18" s="5" t="s">
        <v>69</v>
      </c>
      <c r="K18" s="5" t="s">
        <v>69</v>
      </c>
      <c r="L18" s="5" t="s">
        <v>69</v>
      </c>
      <c r="R18" s="5" t="s">
        <v>529</v>
      </c>
      <c r="S18" s="5">
        <v>2</v>
      </c>
    </row>
    <row r="19" spans="3:41">
      <c r="D19" s="5" t="s">
        <v>67</v>
      </c>
      <c r="E19" s="11" t="s">
        <v>534</v>
      </c>
      <c r="F19" s="8" t="str">
        <f t="shared" si="0"/>
        <v>product_pencilcolor</v>
      </c>
      <c r="G19" s="8" t="str">
        <f t="shared" si="1"/>
        <v>sb:product/product_pencilcolor.babylon</v>
      </c>
      <c r="H19" s="5" t="s">
        <v>529</v>
      </c>
      <c r="J19" s="5" t="s">
        <v>69</v>
      </c>
      <c r="K19" s="5" t="s">
        <v>69</v>
      </c>
      <c r="L19" s="5" t="s">
        <v>69</v>
      </c>
      <c r="R19" s="5" t="s">
        <v>529</v>
      </c>
      <c r="S19" s="5">
        <v>2</v>
      </c>
    </row>
    <row r="22" spans="3:41">
      <c r="C22" s="12" t="s">
        <v>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41">
      <c r="C23" s="13" t="s">
        <v>51</v>
      </c>
      <c r="D23" s="1" t="s">
        <v>31</v>
      </c>
      <c r="E23" s="1" t="s">
        <v>30</v>
      </c>
      <c r="F23" s="14" t="s">
        <v>87</v>
      </c>
      <c r="G23" s="14" t="s">
        <v>88</v>
      </c>
      <c r="H23" s="14" t="s">
        <v>89</v>
      </c>
      <c r="I23" s="14" t="s">
        <v>90</v>
      </c>
      <c r="J23" s="5" t="s">
        <v>91</v>
      </c>
      <c r="K23" s="5" t="s">
        <v>92</v>
      </c>
      <c r="L23" s="5" t="s">
        <v>93</v>
      </c>
      <c r="M23" s="5" t="s">
        <v>94</v>
      </c>
      <c r="N23" s="5" t="s">
        <v>95</v>
      </c>
      <c r="O23" s="5" t="s">
        <v>96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101</v>
      </c>
      <c r="U23" s="5" t="s">
        <v>102</v>
      </c>
      <c r="V23" s="5" t="s">
        <v>103</v>
      </c>
      <c r="W23" s="5" t="s">
        <v>104</v>
      </c>
      <c r="X23" s="5" t="s">
        <v>105</v>
      </c>
      <c r="Y23" s="5" t="s">
        <v>106</v>
      </c>
      <c r="Z23" s="5" t="s">
        <v>107</v>
      </c>
      <c r="AA23" s="5" t="s">
        <v>108</v>
      </c>
      <c r="AB23" s="14" t="s">
        <v>109</v>
      </c>
      <c r="AC23" s="14" t="s">
        <v>110</v>
      </c>
      <c r="AD23" s="14" t="s">
        <v>111</v>
      </c>
      <c r="AE23" s="14" t="s">
        <v>112</v>
      </c>
      <c r="AF23" s="14" t="s">
        <v>328</v>
      </c>
      <c r="AG23" s="14" t="s">
        <v>114</v>
      </c>
      <c r="AH23" s="14" t="s">
        <v>115</v>
      </c>
      <c r="AI23" s="14" t="s">
        <v>116</v>
      </c>
      <c r="AJ23" s="14" t="s">
        <v>69</v>
      </c>
      <c r="AK23" s="14" t="s">
        <v>117</v>
      </c>
      <c r="AL23" s="14" t="s">
        <v>118</v>
      </c>
      <c r="AM23" s="14" t="s">
        <v>119</v>
      </c>
      <c r="AN23" s="14" t="s">
        <v>120</v>
      </c>
      <c r="AO23" s="14" t="s">
        <v>121</v>
      </c>
    </row>
    <row r="24" spans="3:41">
      <c r="C24" s="1"/>
      <c r="D24" s="14" t="str">
        <f t="shared" ref="D24:D40" si="2">"DISPLAY " &amp; F24</f>
        <v>DISPLAY product_book1</v>
      </c>
      <c r="E24" s="14" t="s">
        <v>126</v>
      </c>
      <c r="F24" s="1" t="str">
        <f t="shared" ref="F24:F40" si="3">E3</f>
        <v>product_book1</v>
      </c>
      <c r="G24" s="14" t="s">
        <v>127</v>
      </c>
      <c r="H24" s="14">
        <v>1</v>
      </c>
      <c r="I24" s="15">
        <v>8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535</v>
      </c>
      <c r="AG24" s="5">
        <v>24.99</v>
      </c>
      <c r="AH24" s="19">
        <v>24.99</v>
      </c>
      <c r="AI24" s="8" t="str">
        <f t="shared" ref="AI24:AI40" si="4">"sb:productsignimages/" &amp; SUBSTITUTE(F24, "product_", "") &amp; ".jpg"</f>
        <v>sb:productsignimages/book1.jpg</v>
      </c>
    </row>
    <row r="25" spans="3:41">
      <c r="C25" s="1"/>
      <c r="D25" s="14" t="str">
        <f t="shared" si="2"/>
        <v>DISPLAY product_book2</v>
      </c>
      <c r="E25" s="14" t="s">
        <v>126</v>
      </c>
      <c r="F25" s="1" t="str">
        <f t="shared" si="3"/>
        <v>product_book2</v>
      </c>
      <c r="G25" s="14" t="s">
        <v>127</v>
      </c>
      <c r="H25" s="14">
        <v>1</v>
      </c>
      <c r="I25" s="15">
        <v>8</v>
      </c>
      <c r="J25" s="15">
        <v>3</v>
      </c>
      <c r="K25" s="15">
        <v>2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536</v>
      </c>
      <c r="AG25" s="5">
        <v>5.99</v>
      </c>
      <c r="AH25" s="19">
        <v>5.99</v>
      </c>
      <c r="AI25" s="8" t="str">
        <f t="shared" si="4"/>
        <v>sb:productsignimages/book2.jpg</v>
      </c>
    </row>
    <row r="26" spans="3:41">
      <c r="C26" s="1"/>
      <c r="D26" s="14" t="str">
        <f t="shared" si="2"/>
        <v>DISPLAY product_book3</v>
      </c>
      <c r="E26" s="14" t="s">
        <v>126</v>
      </c>
      <c r="F26" s="1" t="str">
        <f t="shared" si="3"/>
        <v>product_book3</v>
      </c>
      <c r="G26" s="14" t="s">
        <v>127</v>
      </c>
      <c r="H26" s="14">
        <v>1</v>
      </c>
      <c r="I26" s="15">
        <v>8</v>
      </c>
      <c r="J26" s="15">
        <v>4</v>
      </c>
      <c r="K26" s="15">
        <v>4</v>
      </c>
      <c r="L26" s="14">
        <v>4</v>
      </c>
      <c r="M26" s="1"/>
      <c r="N26" s="1"/>
      <c r="O26" s="14" t="s">
        <v>150</v>
      </c>
      <c r="P26" s="1"/>
      <c r="Q26" s="1"/>
      <c r="R26" s="1"/>
      <c r="U26" s="1"/>
      <c r="V26" s="1"/>
      <c r="W26" s="1"/>
      <c r="X26" s="1"/>
      <c r="Y26" s="14"/>
      <c r="Z26" s="14"/>
      <c r="AA26" s="1"/>
      <c r="AB26" s="1"/>
      <c r="AC26" s="1"/>
      <c r="AE26" s="5" t="s">
        <v>537</v>
      </c>
      <c r="AG26" s="5">
        <v>8.99</v>
      </c>
      <c r="AH26" s="19">
        <v>8.99</v>
      </c>
      <c r="AI26" s="8" t="str">
        <f t="shared" si="4"/>
        <v>sb:productsignimages/book3.jpg</v>
      </c>
    </row>
    <row r="27" spans="3:41">
      <c r="C27" s="1"/>
      <c r="D27" s="14" t="str">
        <f t="shared" si="2"/>
        <v>DISPLAY product_book4</v>
      </c>
      <c r="E27" s="14" t="s">
        <v>126</v>
      </c>
      <c r="F27" s="1" t="str">
        <f t="shared" si="3"/>
        <v>product_book4</v>
      </c>
      <c r="G27" s="14" t="s">
        <v>127</v>
      </c>
      <c r="H27" s="14">
        <v>1</v>
      </c>
      <c r="I27" s="15">
        <v>8</v>
      </c>
      <c r="J27" s="15">
        <v>3</v>
      </c>
      <c r="K27" s="15">
        <v>4</v>
      </c>
      <c r="L27" s="14">
        <v>4</v>
      </c>
      <c r="M27" s="1"/>
      <c r="N27" s="1"/>
      <c r="O27" s="1"/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538</v>
      </c>
      <c r="AG27" s="5">
        <v>3.99</v>
      </c>
      <c r="AH27" s="19">
        <v>3.99</v>
      </c>
      <c r="AI27" s="8" t="str">
        <f t="shared" si="4"/>
        <v>sb:productsignimages/book4.jpg</v>
      </c>
    </row>
    <row r="28" spans="3:41">
      <c r="C28" s="1"/>
      <c r="D28" s="14" t="str">
        <f t="shared" si="2"/>
        <v>DISPLAY product_book5</v>
      </c>
      <c r="E28" s="14" t="s">
        <v>126</v>
      </c>
      <c r="F28" s="1" t="str">
        <f t="shared" si="3"/>
        <v>product_book5</v>
      </c>
      <c r="G28" s="14" t="s">
        <v>127</v>
      </c>
      <c r="H28" s="14">
        <v>1</v>
      </c>
      <c r="I28" s="15">
        <v>8</v>
      </c>
      <c r="J28" s="15">
        <v>1</v>
      </c>
      <c r="K28" s="15">
        <v>4</v>
      </c>
      <c r="L28" s="14">
        <v>4</v>
      </c>
      <c r="M28" s="1"/>
      <c r="N28" s="1"/>
      <c r="O28" s="1"/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539</v>
      </c>
      <c r="AG28" s="5">
        <v>12.99</v>
      </c>
      <c r="AH28" s="19">
        <v>12.99</v>
      </c>
      <c r="AI28" s="8" t="str">
        <f t="shared" si="4"/>
        <v>sb:productsignimages/book5.jpg</v>
      </c>
    </row>
    <row r="29" spans="3:41">
      <c r="C29" s="1"/>
      <c r="D29" s="14" t="str">
        <f t="shared" si="2"/>
        <v>DISPLAY product_book6</v>
      </c>
      <c r="E29" s="14" t="s">
        <v>126</v>
      </c>
      <c r="F29" s="1" t="str">
        <f t="shared" si="3"/>
        <v>product_book6</v>
      </c>
      <c r="G29" s="14" t="s">
        <v>127</v>
      </c>
      <c r="H29" s="14">
        <v>1</v>
      </c>
      <c r="I29" s="15">
        <v>8</v>
      </c>
      <c r="J29" s="15">
        <v>2</v>
      </c>
      <c r="K29" s="15">
        <v>4</v>
      </c>
      <c r="L29" s="14">
        <v>1</v>
      </c>
      <c r="M29" s="1"/>
      <c r="N29" s="1"/>
      <c r="O29" s="14" t="s">
        <v>218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540</v>
      </c>
      <c r="AG29" s="5">
        <v>6.99</v>
      </c>
      <c r="AH29" s="19">
        <v>6.99</v>
      </c>
      <c r="AI29" s="8" t="str">
        <f t="shared" si="4"/>
        <v>sb:productsignimages/book6.jpg</v>
      </c>
    </row>
    <row r="30" spans="3:41">
      <c r="C30" s="1"/>
      <c r="D30" s="14" t="str">
        <f t="shared" si="2"/>
        <v>DISPLAY product_book7</v>
      </c>
      <c r="E30" s="14" t="s">
        <v>126</v>
      </c>
      <c r="F30" s="1" t="str">
        <f t="shared" si="3"/>
        <v>product_book7</v>
      </c>
      <c r="G30" s="14" t="s">
        <v>127</v>
      </c>
      <c r="H30" s="14">
        <v>1</v>
      </c>
      <c r="I30" s="15">
        <v>8</v>
      </c>
      <c r="J30" s="15">
        <v>2</v>
      </c>
      <c r="K30" s="15">
        <v>1</v>
      </c>
      <c r="L30" s="14">
        <v>2</v>
      </c>
      <c r="M30" s="1"/>
      <c r="N30" s="1"/>
      <c r="O30" s="14" t="s">
        <v>227</v>
      </c>
      <c r="P30" s="1"/>
      <c r="Q30" s="1"/>
      <c r="R30" s="1"/>
      <c r="U30" s="1"/>
      <c r="V30" s="1"/>
      <c r="W30" s="1"/>
      <c r="X30" s="1"/>
      <c r="Y30" s="14"/>
      <c r="Z30" s="14"/>
      <c r="AA30" s="1"/>
      <c r="AB30" s="1"/>
      <c r="AC30" s="1"/>
      <c r="AE30" s="5" t="s">
        <v>541</v>
      </c>
      <c r="AG30" s="5">
        <v>6.99</v>
      </c>
      <c r="AH30" s="19">
        <v>6.99</v>
      </c>
      <c r="AI30" s="8" t="str">
        <f t="shared" si="4"/>
        <v>sb:productsignimages/book7.jpg</v>
      </c>
    </row>
    <row r="31" spans="3:41">
      <c r="C31" s="1"/>
      <c r="D31" s="14" t="str">
        <f t="shared" si="2"/>
        <v>DISPLAY product_book8</v>
      </c>
      <c r="E31" s="14" t="s">
        <v>126</v>
      </c>
      <c r="F31" s="1" t="str">
        <f t="shared" si="3"/>
        <v>product_book8</v>
      </c>
      <c r="G31" s="14" t="s">
        <v>127</v>
      </c>
      <c r="H31" s="14">
        <v>1</v>
      </c>
      <c r="I31" s="15">
        <v>8</v>
      </c>
      <c r="J31" s="15">
        <v>5</v>
      </c>
      <c r="K31" s="15">
        <v>1</v>
      </c>
      <c r="L31" s="14">
        <v>3</v>
      </c>
      <c r="M31" s="1"/>
      <c r="N31" s="1"/>
      <c r="O31" s="14" t="s">
        <v>230</v>
      </c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542</v>
      </c>
      <c r="AG31" s="5">
        <v>29.99</v>
      </c>
      <c r="AH31" s="19">
        <v>29.99</v>
      </c>
      <c r="AI31" s="8" t="str">
        <f t="shared" si="4"/>
        <v>sb:productsignimages/book8.jpg</v>
      </c>
    </row>
    <row r="32" spans="3:41">
      <c r="C32" s="1"/>
      <c r="D32" s="14" t="str">
        <f t="shared" si="2"/>
        <v>DISPLAY product_book9</v>
      </c>
      <c r="E32" s="14" t="s">
        <v>126</v>
      </c>
      <c r="F32" s="1" t="str">
        <f t="shared" si="3"/>
        <v>product_book9</v>
      </c>
      <c r="G32" s="14" t="s">
        <v>127</v>
      </c>
      <c r="H32" s="14">
        <v>1</v>
      </c>
      <c r="I32" s="15">
        <v>8</v>
      </c>
      <c r="J32" s="15">
        <v>3</v>
      </c>
      <c r="K32" s="15">
        <v>3</v>
      </c>
      <c r="L32" s="14">
        <v>2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543</v>
      </c>
      <c r="AG32" s="5">
        <v>3.99</v>
      </c>
      <c r="AH32" s="19">
        <v>3.99</v>
      </c>
      <c r="AI32" s="8" t="str">
        <f t="shared" si="4"/>
        <v>sb:productsignimages/book9.jpg</v>
      </c>
    </row>
    <row r="33" spans="3:35">
      <c r="C33" s="1"/>
      <c r="D33" s="14" t="str">
        <f t="shared" si="2"/>
        <v>DISPLAY product_book10</v>
      </c>
      <c r="E33" s="14" t="s">
        <v>126</v>
      </c>
      <c r="F33" s="1" t="str">
        <f t="shared" si="3"/>
        <v>product_book10</v>
      </c>
      <c r="G33" s="14" t="s">
        <v>127</v>
      </c>
      <c r="H33" s="14">
        <v>1</v>
      </c>
      <c r="I33" s="15">
        <v>8</v>
      </c>
      <c r="J33" s="15">
        <v>3</v>
      </c>
      <c r="K33" s="15">
        <v>3</v>
      </c>
      <c r="L33" s="14">
        <v>1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544</v>
      </c>
      <c r="AG33" s="5">
        <v>3.99</v>
      </c>
      <c r="AH33" s="19">
        <v>3.99</v>
      </c>
      <c r="AI33" s="8" t="str">
        <f t="shared" si="4"/>
        <v>sb:productsignimages/book10.jpg</v>
      </c>
    </row>
    <row r="34" spans="3:35">
      <c r="C34" s="1"/>
      <c r="D34" s="14" t="str">
        <f t="shared" si="2"/>
        <v>DISPLAY product_book11</v>
      </c>
      <c r="E34" s="14" t="s">
        <v>126</v>
      </c>
      <c r="F34" s="1" t="str">
        <f t="shared" si="3"/>
        <v>product_book11</v>
      </c>
      <c r="G34" s="14" t="s">
        <v>127</v>
      </c>
      <c r="H34" s="14">
        <v>1</v>
      </c>
      <c r="I34" s="15">
        <v>8</v>
      </c>
      <c r="J34" s="15">
        <v>3</v>
      </c>
      <c r="K34" s="15">
        <v>3</v>
      </c>
      <c r="L34" s="14">
        <v>1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545</v>
      </c>
      <c r="AG34" s="5">
        <v>2.99</v>
      </c>
      <c r="AH34" s="19">
        <v>2.99</v>
      </c>
      <c r="AI34" s="8" t="str">
        <f t="shared" si="4"/>
        <v>sb:productsignimages/book11.jpg</v>
      </c>
    </row>
    <row r="35" spans="3:35">
      <c r="C35" s="1"/>
      <c r="D35" s="14" t="str">
        <f t="shared" si="2"/>
        <v>DISPLAY product_papersheet</v>
      </c>
      <c r="E35" s="14" t="s">
        <v>126</v>
      </c>
      <c r="F35" s="1" t="str">
        <f t="shared" si="3"/>
        <v>product_papersheet</v>
      </c>
      <c r="G35" s="14" t="s">
        <v>127</v>
      </c>
      <c r="H35" s="14">
        <v>1</v>
      </c>
      <c r="I35" s="15">
        <v>8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546</v>
      </c>
      <c r="AG35" s="5">
        <v>4.99</v>
      </c>
      <c r="AH35" s="5" t="s">
        <v>547</v>
      </c>
      <c r="AI35" s="8" t="str">
        <f t="shared" si="4"/>
        <v>sb:productsignimages/papersheet.jpg</v>
      </c>
    </row>
    <row r="36" spans="3:35">
      <c r="C36" s="1"/>
      <c r="D36" s="14" t="str">
        <f t="shared" si="2"/>
        <v>DISPLAY product_pencil24_02</v>
      </c>
      <c r="E36" s="14" t="s">
        <v>126</v>
      </c>
      <c r="F36" s="1" t="str">
        <f t="shared" si="3"/>
        <v>product_pencil24_02</v>
      </c>
      <c r="G36" s="14" t="s">
        <v>127</v>
      </c>
      <c r="H36" s="14">
        <v>1</v>
      </c>
      <c r="I36" s="15">
        <v>0.75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548</v>
      </c>
      <c r="AG36" s="5">
        <v>9.99</v>
      </c>
      <c r="AH36" s="19">
        <v>9.99</v>
      </c>
      <c r="AI36" s="8" t="str">
        <f t="shared" si="4"/>
        <v>sb:productsignimages/pencil24_02.jpg</v>
      </c>
    </row>
    <row r="37" spans="3:35">
      <c r="C37" s="1"/>
      <c r="D37" s="14" t="str">
        <f t="shared" si="2"/>
        <v>DISPLAY product_pencil12_02</v>
      </c>
      <c r="E37" s="14" t="s">
        <v>126</v>
      </c>
      <c r="F37" s="1" t="str">
        <f t="shared" si="3"/>
        <v>product_pencil12_02</v>
      </c>
      <c r="G37" s="14" t="s">
        <v>127</v>
      </c>
      <c r="H37" s="14">
        <v>1</v>
      </c>
      <c r="I37" s="15">
        <v>0.75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549</v>
      </c>
      <c r="AG37" s="5">
        <v>6.99</v>
      </c>
      <c r="AH37" s="19">
        <v>6.99</v>
      </c>
      <c r="AI37" s="8" t="str">
        <f t="shared" si="4"/>
        <v>sb:productsignimages/pencil12_02.jpg</v>
      </c>
    </row>
    <row r="38" spans="3:35">
      <c r="C38" s="1"/>
      <c r="D38" s="14" t="str">
        <f t="shared" si="2"/>
        <v>DISPLAY product_pencil12_01</v>
      </c>
      <c r="E38" s="14" t="s">
        <v>126</v>
      </c>
      <c r="F38" s="1" t="str">
        <f t="shared" si="3"/>
        <v>product_pencil12_01</v>
      </c>
      <c r="G38" s="14" t="s">
        <v>127</v>
      </c>
      <c r="H38" s="14">
        <v>1</v>
      </c>
      <c r="I38" s="15">
        <v>0.75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550</v>
      </c>
      <c r="AG38" s="5">
        <v>2.99</v>
      </c>
      <c r="AH38" s="19">
        <v>2.99</v>
      </c>
      <c r="AI38" s="8" t="str">
        <f t="shared" si="4"/>
        <v>sb:productsignimages/pencil12_01.jpg</v>
      </c>
    </row>
    <row r="39" spans="3:35">
      <c r="C39" s="1"/>
      <c r="D39" s="14" t="str">
        <f t="shared" si="2"/>
        <v>DISPLAY product_pencil6_0_1</v>
      </c>
      <c r="E39" s="14" t="s">
        <v>126</v>
      </c>
      <c r="F39" s="1" t="str">
        <f t="shared" si="3"/>
        <v>product_pencil6_0_1</v>
      </c>
      <c r="G39" s="14" t="s">
        <v>127</v>
      </c>
      <c r="H39" s="14">
        <v>1</v>
      </c>
      <c r="I39" s="15">
        <v>0.75</v>
      </c>
      <c r="J39" s="15">
        <v>2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551</v>
      </c>
      <c r="AG39" s="5">
        <v>1.99</v>
      </c>
      <c r="AH39" s="19">
        <v>1.99</v>
      </c>
      <c r="AI39" s="8" t="str">
        <f t="shared" si="4"/>
        <v>sb:productsignimages/pencil6_0_1.jpg</v>
      </c>
    </row>
    <row r="40" spans="3:35">
      <c r="C40" s="1"/>
      <c r="D40" s="14" t="str">
        <f t="shared" si="2"/>
        <v>DISPLAY product_pencilcolor</v>
      </c>
      <c r="E40" s="14" t="s">
        <v>126</v>
      </c>
      <c r="F40" s="1" t="str">
        <f t="shared" si="3"/>
        <v>product_pencilcolor</v>
      </c>
      <c r="G40" s="14" t="s">
        <v>127</v>
      </c>
      <c r="H40" s="14">
        <v>1</v>
      </c>
      <c r="I40" s="15">
        <v>0.75</v>
      </c>
      <c r="J40" s="15">
        <v>2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552</v>
      </c>
      <c r="AG40" s="5">
        <v>0.99</v>
      </c>
      <c r="AH40" s="19">
        <v>0.99</v>
      </c>
      <c r="AI40" s="8" t="str">
        <f t="shared" si="4"/>
        <v>sb:productsignimages/pencilcolor.jpg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AQ6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31.29296875" customWidth="1"/>
    <col min="5" max="5" width="27" customWidth="1"/>
    <col min="31" max="31" width="25.87890625" customWidth="1"/>
    <col min="35" max="35" width="35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553</v>
      </c>
      <c r="F3" s="8" t="str">
        <f t="shared" ref="F3:F23" si="0">E3</f>
        <v>product_cod</v>
      </c>
      <c r="G3" s="8" t="str">
        <f t="shared" ref="G3:G23" si="1">"sb:product/" &amp; E3 &amp; ".babylon"</f>
        <v>sb:product/product_cod.babylon</v>
      </c>
      <c r="H3" s="5" t="s">
        <v>554</v>
      </c>
      <c r="I3" s="5" t="s">
        <v>555</v>
      </c>
      <c r="J3" s="5" t="s">
        <v>69</v>
      </c>
      <c r="K3" s="5" t="s">
        <v>69</v>
      </c>
      <c r="L3" s="5" t="s">
        <v>69</v>
      </c>
      <c r="R3" s="5" t="s">
        <v>556</v>
      </c>
      <c r="S3" s="5">
        <v>8</v>
      </c>
    </row>
    <row r="4" spans="1:43">
      <c r="D4" s="5" t="s">
        <v>67</v>
      </c>
      <c r="E4" s="11" t="s">
        <v>557</v>
      </c>
      <c r="F4" s="8" t="str">
        <f t="shared" si="0"/>
        <v>product_codfillet1</v>
      </c>
      <c r="G4" s="8" t="str">
        <f t="shared" si="1"/>
        <v>sb:product/product_codfillet1.babylon</v>
      </c>
      <c r="H4" s="5" t="s">
        <v>554</v>
      </c>
      <c r="I4" s="5" t="s">
        <v>555</v>
      </c>
      <c r="J4" s="5" t="s">
        <v>69</v>
      </c>
      <c r="K4" s="5" t="s">
        <v>69</v>
      </c>
      <c r="L4" s="5" t="s">
        <v>69</v>
      </c>
      <c r="R4" s="5" t="s">
        <v>556</v>
      </c>
      <c r="S4" s="5">
        <v>8</v>
      </c>
    </row>
    <row r="5" spans="1:43">
      <c r="D5" s="5" t="s">
        <v>67</v>
      </c>
      <c r="E5" s="11" t="s">
        <v>558</v>
      </c>
      <c r="F5" s="8" t="str">
        <f t="shared" si="0"/>
        <v>product_codfillet2</v>
      </c>
      <c r="G5" s="8" t="str">
        <f t="shared" si="1"/>
        <v>sb:product/product_codfillet2.babylon</v>
      </c>
      <c r="H5" s="5" t="s">
        <v>554</v>
      </c>
      <c r="I5" s="5" t="s">
        <v>555</v>
      </c>
      <c r="J5" s="5" t="s">
        <v>69</v>
      </c>
      <c r="K5" s="5" t="s">
        <v>69</v>
      </c>
      <c r="L5" s="5" t="s">
        <v>69</v>
      </c>
      <c r="R5" s="5" t="s">
        <v>556</v>
      </c>
      <c r="S5" s="5">
        <v>8</v>
      </c>
    </row>
    <row r="6" spans="1:43">
      <c r="D6" s="5" t="s">
        <v>67</v>
      </c>
      <c r="E6" s="11" t="s">
        <v>559</v>
      </c>
      <c r="F6" s="8" t="str">
        <f t="shared" si="0"/>
        <v>product_fish1</v>
      </c>
      <c r="G6" s="8" t="str">
        <f t="shared" si="1"/>
        <v>sb:product/product_fish1.babylon</v>
      </c>
      <c r="H6" s="5" t="s">
        <v>554</v>
      </c>
      <c r="I6" s="5" t="s">
        <v>555</v>
      </c>
      <c r="J6" s="5" t="s">
        <v>69</v>
      </c>
      <c r="K6" s="5" t="s">
        <v>69</v>
      </c>
      <c r="L6" s="5" t="s">
        <v>69</v>
      </c>
      <c r="R6" s="5" t="s">
        <v>556</v>
      </c>
      <c r="S6" s="5">
        <v>8</v>
      </c>
    </row>
    <row r="7" spans="1:43">
      <c r="D7" s="5" t="s">
        <v>67</v>
      </c>
      <c r="E7" s="11" t="s">
        <v>560</v>
      </c>
      <c r="F7" s="8" t="str">
        <f t="shared" si="0"/>
        <v>product_fish2</v>
      </c>
      <c r="G7" s="8" t="str">
        <f t="shared" si="1"/>
        <v>sb:product/product_fish2.babylon</v>
      </c>
      <c r="H7" s="5" t="s">
        <v>554</v>
      </c>
      <c r="I7" s="5" t="s">
        <v>555</v>
      </c>
      <c r="J7" s="5" t="s">
        <v>69</v>
      </c>
      <c r="K7" s="5" t="s">
        <v>69</v>
      </c>
      <c r="L7" s="5" t="s">
        <v>69</v>
      </c>
      <c r="R7" s="5" t="s">
        <v>556</v>
      </c>
      <c r="S7" s="5">
        <v>8</v>
      </c>
    </row>
    <row r="8" spans="1:43">
      <c r="D8" s="5" t="s">
        <v>67</v>
      </c>
      <c r="E8" s="11" t="s">
        <v>561</v>
      </c>
      <c r="F8" s="8" t="str">
        <f t="shared" si="0"/>
        <v>product_shrimp1</v>
      </c>
      <c r="G8" s="8" t="str">
        <f t="shared" si="1"/>
        <v>sb:product/product_shrimp1.babylon</v>
      </c>
      <c r="H8" s="5" t="s">
        <v>554</v>
      </c>
      <c r="I8" s="5" t="s">
        <v>555</v>
      </c>
      <c r="J8" s="5" t="s">
        <v>69</v>
      </c>
      <c r="K8" s="5" t="s">
        <v>69</v>
      </c>
      <c r="L8" s="5" t="s">
        <v>69</v>
      </c>
      <c r="R8" s="5" t="s">
        <v>556</v>
      </c>
      <c r="S8" s="5">
        <v>8</v>
      </c>
    </row>
    <row r="9" spans="1:43">
      <c r="D9" s="5" t="s">
        <v>67</v>
      </c>
      <c r="E9" s="11" t="s">
        <v>562</v>
      </c>
      <c r="F9" s="8" t="str">
        <f t="shared" si="0"/>
        <v>product_shrimp2</v>
      </c>
      <c r="G9" s="8" t="str">
        <f t="shared" si="1"/>
        <v>sb:product/product_shrimp2.babylon</v>
      </c>
      <c r="H9" s="5" t="s">
        <v>554</v>
      </c>
      <c r="I9" s="5" t="s">
        <v>555</v>
      </c>
      <c r="J9" s="5" t="s">
        <v>69</v>
      </c>
      <c r="K9" s="5" t="s">
        <v>69</v>
      </c>
      <c r="L9" s="5" t="s">
        <v>69</v>
      </c>
      <c r="R9" s="5" t="s">
        <v>556</v>
      </c>
      <c r="S9" s="5">
        <v>8</v>
      </c>
    </row>
    <row r="10" spans="1:43">
      <c r="D10" s="5" t="s">
        <v>67</v>
      </c>
      <c r="E10" s="11" t="s">
        <v>563</v>
      </c>
      <c r="F10" s="8" t="str">
        <f t="shared" si="0"/>
        <v>product_salmon</v>
      </c>
      <c r="G10" s="8" t="str">
        <f t="shared" si="1"/>
        <v>sb:product/product_salmon.babylon</v>
      </c>
      <c r="H10" s="5" t="s">
        <v>554</v>
      </c>
      <c r="I10" s="5" t="s">
        <v>555</v>
      </c>
      <c r="J10" s="5" t="s">
        <v>69</v>
      </c>
      <c r="K10" s="5" t="s">
        <v>69</v>
      </c>
      <c r="L10" s="5" t="s">
        <v>69</v>
      </c>
      <c r="R10" s="5" t="s">
        <v>556</v>
      </c>
      <c r="S10" s="5">
        <v>8</v>
      </c>
    </row>
    <row r="11" spans="1:43">
      <c r="D11" s="5" t="s">
        <v>67</v>
      </c>
      <c r="E11" s="11" t="s">
        <v>564</v>
      </c>
      <c r="F11" s="8" t="str">
        <f t="shared" si="0"/>
        <v>product_salmonfillet</v>
      </c>
      <c r="G11" s="8" t="str">
        <f t="shared" si="1"/>
        <v>sb:product/product_salmonfillet.babylon</v>
      </c>
      <c r="H11" s="5" t="s">
        <v>554</v>
      </c>
      <c r="I11" s="5" t="s">
        <v>555</v>
      </c>
      <c r="J11" s="5" t="s">
        <v>69</v>
      </c>
      <c r="K11" s="5" t="s">
        <v>69</v>
      </c>
      <c r="L11" s="5" t="s">
        <v>69</v>
      </c>
      <c r="R11" s="5" t="s">
        <v>556</v>
      </c>
      <c r="S11" s="5">
        <v>8</v>
      </c>
    </row>
    <row r="12" spans="1:43">
      <c r="D12" s="5" t="s">
        <v>67</v>
      </c>
      <c r="E12" s="11" t="s">
        <v>565</v>
      </c>
      <c r="F12" s="8" t="str">
        <f t="shared" si="0"/>
        <v>product_crab</v>
      </c>
      <c r="G12" s="8" t="str">
        <f t="shared" si="1"/>
        <v>sb:product/product_crab.babylon</v>
      </c>
      <c r="H12" s="5" t="s">
        <v>554</v>
      </c>
      <c r="I12" s="5" t="s">
        <v>555</v>
      </c>
      <c r="J12" s="5" t="s">
        <v>69</v>
      </c>
      <c r="K12" s="5" t="s">
        <v>69</v>
      </c>
      <c r="L12" s="5" t="s">
        <v>69</v>
      </c>
      <c r="R12" s="5" t="s">
        <v>556</v>
      </c>
      <c r="S12" s="5">
        <v>8</v>
      </c>
    </row>
    <row r="13" spans="1:43">
      <c r="D13" s="5" t="s">
        <v>67</v>
      </c>
      <c r="E13" s="11" t="s">
        <v>566</v>
      </c>
      <c r="F13" s="8" t="str">
        <f t="shared" si="0"/>
        <v>product_frozenbeans</v>
      </c>
      <c r="G13" s="8" t="str">
        <f t="shared" si="1"/>
        <v>sb:product/product_frozenbeans.babylon</v>
      </c>
      <c r="H13" s="5" t="s">
        <v>567</v>
      </c>
      <c r="J13" s="5" t="s">
        <v>69</v>
      </c>
      <c r="K13" s="5" t="s">
        <v>69</v>
      </c>
      <c r="L13" s="5" t="s">
        <v>69</v>
      </c>
      <c r="R13" s="5" t="s">
        <v>567</v>
      </c>
      <c r="S13" s="5">
        <v>2</v>
      </c>
    </row>
    <row r="14" spans="1:43">
      <c r="D14" s="5" t="s">
        <v>67</v>
      </c>
      <c r="E14" s="11" t="s">
        <v>568</v>
      </c>
      <c r="F14" s="8" t="str">
        <f t="shared" si="0"/>
        <v>product_frozenbeef</v>
      </c>
      <c r="G14" s="8" t="str">
        <f t="shared" si="1"/>
        <v>sb:product/product_frozenbeef.babylon</v>
      </c>
      <c r="H14" s="5" t="s">
        <v>567</v>
      </c>
      <c r="J14" s="5" t="s">
        <v>69</v>
      </c>
      <c r="K14" s="5" t="s">
        <v>69</v>
      </c>
      <c r="L14" s="5" t="s">
        <v>69</v>
      </c>
      <c r="R14" s="5" t="s">
        <v>567</v>
      </c>
      <c r="S14" s="5">
        <v>2</v>
      </c>
    </row>
    <row r="15" spans="1:43">
      <c r="D15" s="5" t="s">
        <v>67</v>
      </c>
      <c r="E15" s="11" t="s">
        <v>569</v>
      </c>
      <c r="F15" s="8" t="str">
        <f t="shared" si="0"/>
        <v>product_frozencarrots</v>
      </c>
      <c r="G15" s="8" t="str">
        <f t="shared" si="1"/>
        <v>sb:product/product_frozencarrots.babylon</v>
      </c>
      <c r="H15" s="5" t="s">
        <v>567</v>
      </c>
      <c r="J15" s="5" t="s">
        <v>69</v>
      </c>
      <c r="K15" s="5" t="s">
        <v>69</v>
      </c>
      <c r="L15" s="5" t="s">
        <v>69</v>
      </c>
      <c r="R15" s="5" t="s">
        <v>567</v>
      </c>
      <c r="S15" s="5">
        <v>2</v>
      </c>
    </row>
    <row r="16" spans="1:43">
      <c r="D16" s="5" t="s">
        <v>67</v>
      </c>
      <c r="E16" s="11" t="s">
        <v>570</v>
      </c>
      <c r="F16" s="8" t="str">
        <f t="shared" si="0"/>
        <v>product_frozenchips1</v>
      </c>
      <c r="G16" s="8" t="str">
        <f t="shared" si="1"/>
        <v>sb:product/product_frozenchips1.babylon</v>
      </c>
      <c r="H16" s="5" t="s">
        <v>567</v>
      </c>
      <c r="J16" s="5" t="s">
        <v>69</v>
      </c>
      <c r="K16" s="5" t="s">
        <v>69</v>
      </c>
      <c r="L16" s="5" t="s">
        <v>69</v>
      </c>
      <c r="R16" s="5" t="s">
        <v>567</v>
      </c>
      <c r="S16" s="5">
        <v>2</v>
      </c>
    </row>
    <row r="17" spans="3:41">
      <c r="D17" s="5" t="s">
        <v>67</v>
      </c>
      <c r="E17" s="11" t="s">
        <v>571</v>
      </c>
      <c r="F17" s="8" t="str">
        <f t="shared" si="0"/>
        <v>product_frozenchips2</v>
      </c>
      <c r="G17" s="8" t="str">
        <f t="shared" si="1"/>
        <v>sb:product/product_frozenchips2.babylon</v>
      </c>
      <c r="H17" s="5" t="s">
        <v>567</v>
      </c>
      <c r="J17" s="5" t="s">
        <v>69</v>
      </c>
      <c r="K17" s="5" t="s">
        <v>69</v>
      </c>
      <c r="L17" s="5" t="s">
        <v>69</v>
      </c>
      <c r="R17" s="5" t="s">
        <v>567</v>
      </c>
      <c r="S17" s="5">
        <v>2</v>
      </c>
    </row>
    <row r="18" spans="3:41">
      <c r="D18" s="5" t="s">
        <v>67</v>
      </c>
      <c r="E18" s="11" t="s">
        <v>572</v>
      </c>
      <c r="F18" s="8" t="str">
        <f t="shared" si="0"/>
        <v>product_frozenfish1</v>
      </c>
      <c r="G18" s="8" t="str">
        <f t="shared" si="1"/>
        <v>sb:product/product_frozenfish1.babylon</v>
      </c>
      <c r="H18" s="5" t="s">
        <v>567</v>
      </c>
      <c r="J18" s="5" t="s">
        <v>69</v>
      </c>
      <c r="K18" s="5" t="s">
        <v>69</v>
      </c>
      <c r="L18" s="5" t="s">
        <v>69</v>
      </c>
      <c r="R18" s="5" t="s">
        <v>567</v>
      </c>
      <c r="S18" s="5">
        <v>2</v>
      </c>
    </row>
    <row r="19" spans="3:41">
      <c r="D19" s="5" t="s">
        <v>67</v>
      </c>
      <c r="E19" s="11" t="s">
        <v>573</v>
      </c>
      <c r="F19" s="8" t="str">
        <f t="shared" si="0"/>
        <v>product_frozenfish2</v>
      </c>
      <c r="G19" s="8" t="str">
        <f t="shared" si="1"/>
        <v>sb:product/product_frozenfish2.babylon</v>
      </c>
      <c r="H19" s="5" t="s">
        <v>567</v>
      </c>
      <c r="J19" s="5" t="s">
        <v>69</v>
      </c>
      <c r="K19" s="5" t="s">
        <v>69</v>
      </c>
      <c r="L19" s="5" t="s">
        <v>69</v>
      </c>
      <c r="R19" s="5" t="s">
        <v>567</v>
      </c>
      <c r="S19" s="5">
        <v>2</v>
      </c>
    </row>
    <row r="20" spans="3:41">
      <c r="D20" s="5" t="s">
        <v>67</v>
      </c>
      <c r="E20" s="11" t="s">
        <v>574</v>
      </c>
      <c r="F20" s="8" t="str">
        <f t="shared" si="0"/>
        <v>product_frozenfish3</v>
      </c>
      <c r="G20" s="8" t="str">
        <f t="shared" si="1"/>
        <v>sb:product/product_frozenfish3.babylon</v>
      </c>
      <c r="H20" s="5" t="s">
        <v>567</v>
      </c>
      <c r="J20" s="5" t="s">
        <v>69</v>
      </c>
      <c r="K20" s="5" t="s">
        <v>69</v>
      </c>
      <c r="L20" s="5" t="s">
        <v>69</v>
      </c>
      <c r="R20" s="5" t="s">
        <v>567</v>
      </c>
      <c r="S20" s="5">
        <v>2</v>
      </c>
    </row>
    <row r="21" spans="3:41">
      <c r="D21" s="5" t="s">
        <v>67</v>
      </c>
      <c r="E21" s="11" t="s">
        <v>575</v>
      </c>
      <c r="F21" s="8" t="str">
        <f t="shared" si="0"/>
        <v>product_frozenpizza1</v>
      </c>
      <c r="G21" s="8" t="str">
        <f t="shared" si="1"/>
        <v>sb:product/product_frozenpizza1.babylon</v>
      </c>
      <c r="H21" s="5" t="s">
        <v>567</v>
      </c>
      <c r="J21" s="5" t="s">
        <v>69</v>
      </c>
      <c r="K21" s="5" t="s">
        <v>69</v>
      </c>
      <c r="L21" s="5" t="s">
        <v>69</v>
      </c>
      <c r="R21" s="5" t="s">
        <v>567</v>
      </c>
      <c r="S21" s="5">
        <v>2</v>
      </c>
    </row>
    <row r="22" spans="3:41">
      <c r="D22" s="5" t="s">
        <v>67</v>
      </c>
      <c r="E22" s="11" t="s">
        <v>576</v>
      </c>
      <c r="F22" s="8" t="str">
        <f t="shared" si="0"/>
        <v>product_frozenpizza2</v>
      </c>
      <c r="G22" s="8" t="str">
        <f t="shared" si="1"/>
        <v>sb:product/product_frozenpizza2.babylon</v>
      </c>
      <c r="H22" s="5" t="s">
        <v>567</v>
      </c>
      <c r="J22" s="5" t="s">
        <v>69</v>
      </c>
      <c r="K22" s="5" t="s">
        <v>69</v>
      </c>
      <c r="L22" s="5" t="s">
        <v>69</v>
      </c>
      <c r="R22" s="5" t="s">
        <v>567</v>
      </c>
      <c r="S22" s="5">
        <v>2</v>
      </c>
    </row>
    <row r="23" spans="3:41">
      <c r="D23" s="5" t="s">
        <v>67</v>
      </c>
      <c r="E23" s="11" t="s">
        <v>577</v>
      </c>
      <c r="F23" s="8" t="str">
        <f t="shared" si="0"/>
        <v>product_frozenpizza3</v>
      </c>
      <c r="G23" s="8" t="str">
        <f t="shared" si="1"/>
        <v>sb:product/product_frozenpizza3.babylon</v>
      </c>
      <c r="H23" s="5" t="s">
        <v>567</v>
      </c>
      <c r="J23" s="5" t="s">
        <v>69</v>
      </c>
      <c r="K23" s="5" t="s">
        <v>69</v>
      </c>
      <c r="L23" s="5" t="s">
        <v>69</v>
      </c>
      <c r="R23" s="5" t="s">
        <v>567</v>
      </c>
      <c r="S23" s="5">
        <v>2</v>
      </c>
    </row>
    <row r="27" spans="3:41">
      <c r="C27" s="12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41">
      <c r="C28" s="13" t="s">
        <v>51</v>
      </c>
      <c r="D28" s="1" t="s">
        <v>31</v>
      </c>
      <c r="E28" s="1" t="s">
        <v>30</v>
      </c>
      <c r="F28" s="14" t="s">
        <v>87</v>
      </c>
      <c r="G28" s="14" t="s">
        <v>88</v>
      </c>
      <c r="H28" s="14" t="s">
        <v>89</v>
      </c>
      <c r="I28" s="14" t="s">
        <v>90</v>
      </c>
      <c r="J28" s="5" t="s">
        <v>91</v>
      </c>
      <c r="K28" s="5" t="s">
        <v>92</v>
      </c>
      <c r="L28" s="5" t="s">
        <v>93</v>
      </c>
      <c r="M28" s="5" t="s">
        <v>94</v>
      </c>
      <c r="N28" s="5" t="s">
        <v>95</v>
      </c>
      <c r="O28" s="5" t="s">
        <v>96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101</v>
      </c>
      <c r="U28" s="5" t="s">
        <v>102</v>
      </c>
      <c r="V28" s="5" t="s">
        <v>103</v>
      </c>
      <c r="W28" s="5" t="s">
        <v>104</v>
      </c>
      <c r="X28" s="5" t="s">
        <v>105</v>
      </c>
      <c r="Y28" s="5" t="s">
        <v>106</v>
      </c>
      <c r="Z28" s="5" t="s">
        <v>107</v>
      </c>
      <c r="AA28" s="5" t="s">
        <v>108</v>
      </c>
      <c r="AB28" s="14" t="s">
        <v>109</v>
      </c>
      <c r="AC28" s="14" t="s">
        <v>110</v>
      </c>
      <c r="AD28" s="14" t="s">
        <v>111</v>
      </c>
      <c r="AE28" s="14" t="s">
        <v>112</v>
      </c>
      <c r="AF28" s="14" t="s">
        <v>113</v>
      </c>
      <c r="AG28" s="14" t="s">
        <v>114</v>
      </c>
      <c r="AH28" s="14" t="s">
        <v>115</v>
      </c>
      <c r="AI28" s="14" t="s">
        <v>116</v>
      </c>
      <c r="AJ28" s="14" t="s">
        <v>69</v>
      </c>
      <c r="AK28" s="14" t="s">
        <v>117</v>
      </c>
      <c r="AL28" s="14" t="s">
        <v>118</v>
      </c>
      <c r="AM28" s="14" t="s">
        <v>119</v>
      </c>
      <c r="AN28" s="14" t="s">
        <v>120</v>
      </c>
      <c r="AO28" s="14" t="s">
        <v>121</v>
      </c>
    </row>
    <row r="29" spans="3:41">
      <c r="C29" s="1"/>
      <c r="D29" s="14" t="str">
        <f t="shared" ref="D29:D49" si="2">"DISPLAY " &amp; F29</f>
        <v>DISPLAY product_cod</v>
      </c>
      <c r="E29" s="14" t="s">
        <v>126</v>
      </c>
      <c r="F29" s="1" t="str">
        <f t="shared" ref="F29:F49" si="3">E3</f>
        <v>product_cod</v>
      </c>
      <c r="G29" s="14" t="s">
        <v>127</v>
      </c>
      <c r="H29" s="14">
        <v>4</v>
      </c>
      <c r="I29" s="15">
        <v>8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578</v>
      </c>
      <c r="AG29" s="5">
        <v>3.99</v>
      </c>
      <c r="AH29" s="5" t="s">
        <v>579</v>
      </c>
      <c r="AI29" s="8" t="str">
        <f t="shared" ref="AI29:AI49" si="4">"sb:productsignimages/" &amp; SUBSTITUTE(F29, "product_", "") &amp; ".jpg"</f>
        <v>sb:productsignimages/cod.jpg</v>
      </c>
    </row>
    <row r="30" spans="3:41">
      <c r="C30" s="1"/>
      <c r="D30" s="14" t="str">
        <f t="shared" si="2"/>
        <v>DISPLAY product_codfillet1</v>
      </c>
      <c r="E30" s="14" t="s">
        <v>126</v>
      </c>
      <c r="F30" s="1" t="str">
        <f t="shared" si="3"/>
        <v>product_codfillet1</v>
      </c>
      <c r="G30" s="14" t="s">
        <v>127</v>
      </c>
      <c r="H30" s="14">
        <v>4</v>
      </c>
      <c r="I30" s="15">
        <v>8</v>
      </c>
      <c r="J30" s="15">
        <v>3</v>
      </c>
      <c r="K30" s="15">
        <v>2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580</v>
      </c>
      <c r="AG30" s="5">
        <v>2.99</v>
      </c>
      <c r="AH30" s="5" t="s">
        <v>418</v>
      </c>
      <c r="AI30" s="8" t="str">
        <f t="shared" si="4"/>
        <v>sb:productsignimages/codfillet1.jpg</v>
      </c>
    </row>
    <row r="31" spans="3:41">
      <c r="C31" s="1"/>
      <c r="D31" s="14" t="str">
        <f t="shared" si="2"/>
        <v>DISPLAY product_codfillet2</v>
      </c>
      <c r="E31" s="14" t="s">
        <v>126</v>
      </c>
      <c r="F31" s="1" t="str">
        <f t="shared" si="3"/>
        <v>product_codfillet2</v>
      </c>
      <c r="G31" s="14" t="s">
        <v>127</v>
      </c>
      <c r="H31" s="14">
        <v>4</v>
      </c>
      <c r="I31" s="15">
        <v>8</v>
      </c>
      <c r="J31" s="15">
        <v>4</v>
      </c>
      <c r="K31" s="15">
        <v>4</v>
      </c>
      <c r="L31" s="14">
        <v>4</v>
      </c>
      <c r="M31" s="1"/>
      <c r="N31" s="1"/>
      <c r="O31" s="14"/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581</v>
      </c>
      <c r="AG31" s="5">
        <v>3.99</v>
      </c>
      <c r="AH31" s="5" t="s">
        <v>579</v>
      </c>
      <c r="AI31" s="8" t="str">
        <f t="shared" si="4"/>
        <v>sb:productsignimages/codfillet2.jpg</v>
      </c>
    </row>
    <row r="32" spans="3:41">
      <c r="C32" s="1"/>
      <c r="D32" s="14" t="str">
        <f t="shared" si="2"/>
        <v>DISPLAY product_fish1</v>
      </c>
      <c r="E32" s="14" t="s">
        <v>126</v>
      </c>
      <c r="F32" s="1" t="str">
        <f t="shared" si="3"/>
        <v>product_fish1</v>
      </c>
      <c r="G32" s="14" t="s">
        <v>127</v>
      </c>
      <c r="H32" s="14">
        <v>4</v>
      </c>
      <c r="I32" s="15">
        <v>8</v>
      </c>
      <c r="J32" s="15">
        <v>3</v>
      </c>
      <c r="K32" s="15">
        <v>4</v>
      </c>
      <c r="L32" s="14">
        <v>4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582</v>
      </c>
      <c r="AG32" s="5">
        <v>1.49</v>
      </c>
      <c r="AH32" s="5" t="s">
        <v>583</v>
      </c>
      <c r="AI32" s="8" t="str">
        <f t="shared" si="4"/>
        <v>sb:productsignimages/fish1.jpg</v>
      </c>
    </row>
    <row r="33" spans="3:35">
      <c r="C33" s="1"/>
      <c r="D33" s="14" t="str">
        <f t="shared" si="2"/>
        <v>DISPLAY product_fish2</v>
      </c>
      <c r="E33" s="14" t="s">
        <v>126</v>
      </c>
      <c r="F33" s="1" t="str">
        <f t="shared" si="3"/>
        <v>product_fish2</v>
      </c>
      <c r="G33" s="14" t="s">
        <v>127</v>
      </c>
      <c r="H33" s="14">
        <v>4</v>
      </c>
      <c r="I33" s="15">
        <v>8</v>
      </c>
      <c r="J33" s="15">
        <v>1</v>
      </c>
      <c r="K33" s="15">
        <v>4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584</v>
      </c>
      <c r="AG33" s="5">
        <v>2.4900000000000002</v>
      </c>
      <c r="AH33" s="5" t="s">
        <v>585</v>
      </c>
      <c r="AI33" s="8" t="str">
        <f t="shared" si="4"/>
        <v>sb:productsignimages/fish2.jpg</v>
      </c>
    </row>
    <row r="34" spans="3:35">
      <c r="C34" s="1"/>
      <c r="D34" s="14" t="str">
        <f t="shared" si="2"/>
        <v>DISPLAY product_shrimp1</v>
      </c>
      <c r="E34" s="14" t="s">
        <v>126</v>
      </c>
      <c r="F34" s="1" t="str">
        <f t="shared" si="3"/>
        <v>product_shrimp1</v>
      </c>
      <c r="G34" s="14" t="s">
        <v>127</v>
      </c>
      <c r="H34" s="14">
        <v>1</v>
      </c>
      <c r="I34" s="15">
        <v>8</v>
      </c>
      <c r="J34" s="15">
        <v>2</v>
      </c>
      <c r="K34" s="15">
        <v>4</v>
      </c>
      <c r="L34" s="14">
        <v>1</v>
      </c>
      <c r="M34" s="1"/>
      <c r="N34" s="1"/>
      <c r="O34" s="14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586</v>
      </c>
      <c r="AG34" s="5">
        <v>3.99</v>
      </c>
      <c r="AH34" s="5" t="s">
        <v>579</v>
      </c>
      <c r="AI34" s="8" t="str">
        <f t="shared" si="4"/>
        <v>sb:productsignimages/shrimp1.jpg</v>
      </c>
    </row>
    <row r="35" spans="3:35">
      <c r="C35" s="1"/>
      <c r="D35" s="14" t="str">
        <f t="shared" si="2"/>
        <v>DISPLAY product_shrimp2</v>
      </c>
      <c r="E35" s="14" t="s">
        <v>126</v>
      </c>
      <c r="F35" s="1" t="str">
        <f t="shared" si="3"/>
        <v>product_shrimp2</v>
      </c>
      <c r="G35" s="14" t="s">
        <v>127</v>
      </c>
      <c r="H35" s="14">
        <v>1</v>
      </c>
      <c r="I35" s="15">
        <v>8</v>
      </c>
      <c r="J35" s="15">
        <v>2</v>
      </c>
      <c r="K35" s="15">
        <v>1</v>
      </c>
      <c r="L35" s="14">
        <v>2</v>
      </c>
      <c r="M35" s="1"/>
      <c r="N35" s="1"/>
      <c r="O35" s="14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587</v>
      </c>
      <c r="AG35" s="5">
        <v>4.99</v>
      </c>
      <c r="AH35" s="5" t="s">
        <v>423</v>
      </c>
      <c r="AI35" s="8" t="str">
        <f t="shared" si="4"/>
        <v>sb:productsignimages/shrimp2.jpg</v>
      </c>
    </row>
    <row r="36" spans="3:35">
      <c r="C36" s="1"/>
      <c r="D36" s="14" t="str">
        <f t="shared" si="2"/>
        <v>DISPLAY product_salmon</v>
      </c>
      <c r="E36" s="14" t="s">
        <v>126</v>
      </c>
      <c r="F36" s="1" t="str">
        <f t="shared" si="3"/>
        <v>product_salmon</v>
      </c>
      <c r="G36" s="14" t="s">
        <v>127</v>
      </c>
      <c r="H36" s="14">
        <v>1</v>
      </c>
      <c r="I36" s="15">
        <v>8</v>
      </c>
      <c r="J36" s="15">
        <v>5</v>
      </c>
      <c r="K36" s="15">
        <v>1</v>
      </c>
      <c r="L36" s="14">
        <v>3</v>
      </c>
      <c r="M36" s="1"/>
      <c r="N36" s="1"/>
      <c r="O36" s="14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588</v>
      </c>
      <c r="AG36" s="5">
        <v>8.99</v>
      </c>
      <c r="AH36" s="5" t="s">
        <v>589</v>
      </c>
      <c r="AI36" s="8" t="str">
        <f t="shared" si="4"/>
        <v>sb:productsignimages/salmon.jpg</v>
      </c>
    </row>
    <row r="37" spans="3:35">
      <c r="C37" s="1"/>
      <c r="D37" s="14" t="str">
        <f t="shared" si="2"/>
        <v>DISPLAY product_salmonfillet</v>
      </c>
      <c r="E37" s="14" t="s">
        <v>126</v>
      </c>
      <c r="F37" s="1" t="str">
        <f t="shared" si="3"/>
        <v>product_salmonfillet</v>
      </c>
      <c r="G37" s="14" t="s">
        <v>127</v>
      </c>
      <c r="H37" s="14">
        <v>1</v>
      </c>
      <c r="I37" s="15">
        <v>8</v>
      </c>
      <c r="J37" s="15">
        <v>3</v>
      </c>
      <c r="K37" s="15">
        <v>3</v>
      </c>
      <c r="L37" s="14">
        <v>2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590</v>
      </c>
      <c r="AG37" s="5">
        <v>12.99</v>
      </c>
      <c r="AH37" s="5" t="s">
        <v>591</v>
      </c>
      <c r="AI37" s="8" t="str">
        <f t="shared" si="4"/>
        <v>sb:productsignimages/salmonfillet.jpg</v>
      </c>
    </row>
    <row r="38" spans="3:35">
      <c r="C38" s="1"/>
      <c r="D38" s="14" t="str">
        <f t="shared" si="2"/>
        <v>DISPLAY product_crab</v>
      </c>
      <c r="E38" s="14" t="s">
        <v>126</v>
      </c>
      <c r="F38" s="1" t="str">
        <f t="shared" si="3"/>
        <v>product_crab</v>
      </c>
      <c r="G38" s="14" t="s">
        <v>127</v>
      </c>
      <c r="H38" s="14">
        <v>1</v>
      </c>
      <c r="I38" s="15">
        <v>8</v>
      </c>
      <c r="J38" s="15">
        <v>3</v>
      </c>
      <c r="K38" s="15">
        <v>3</v>
      </c>
      <c r="L38" s="14">
        <v>1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592</v>
      </c>
      <c r="AG38" s="5">
        <v>15.99</v>
      </c>
      <c r="AH38" s="5" t="s">
        <v>593</v>
      </c>
      <c r="AI38" s="8" t="str">
        <f t="shared" si="4"/>
        <v>sb:productsignimages/crab.jpg</v>
      </c>
    </row>
    <row r="39" spans="3:35">
      <c r="C39" s="1"/>
      <c r="D39" s="14" t="str">
        <f t="shared" si="2"/>
        <v>DISPLAY product_frozenbeans</v>
      </c>
      <c r="E39" s="14" t="s">
        <v>126</v>
      </c>
      <c r="F39" s="1" t="str">
        <f t="shared" si="3"/>
        <v>product_frozenbeans</v>
      </c>
      <c r="G39" s="14" t="s">
        <v>127</v>
      </c>
      <c r="H39" s="14">
        <v>1</v>
      </c>
      <c r="I39" s="15">
        <v>8</v>
      </c>
      <c r="J39" s="15">
        <v>3</v>
      </c>
      <c r="K39" s="15">
        <v>3</v>
      </c>
      <c r="L39" s="14">
        <v>1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594</v>
      </c>
      <c r="AG39" s="5">
        <v>1.99</v>
      </c>
      <c r="AH39" s="19">
        <v>1.99</v>
      </c>
      <c r="AI39" s="8" t="str">
        <f t="shared" si="4"/>
        <v>sb:productsignimages/frozenbeans.jpg</v>
      </c>
    </row>
    <row r="40" spans="3:35">
      <c r="C40" s="1"/>
      <c r="D40" s="14" t="str">
        <f t="shared" si="2"/>
        <v>DISPLAY product_frozenbeef</v>
      </c>
      <c r="E40" s="14" t="s">
        <v>126</v>
      </c>
      <c r="F40" s="1" t="str">
        <f t="shared" si="3"/>
        <v>product_frozenbeef</v>
      </c>
      <c r="G40" s="14" t="s">
        <v>127</v>
      </c>
      <c r="H40" s="14">
        <v>1</v>
      </c>
      <c r="I40" s="15">
        <v>8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417</v>
      </c>
      <c r="AG40" s="5">
        <v>3.99</v>
      </c>
      <c r="AH40" s="19">
        <v>3.99</v>
      </c>
      <c r="AI40" s="8" t="str">
        <f t="shared" si="4"/>
        <v>sb:productsignimages/frozenbeef.jpg</v>
      </c>
    </row>
    <row r="41" spans="3:35">
      <c r="C41" s="1"/>
      <c r="D41" s="14" t="str">
        <f t="shared" si="2"/>
        <v>DISPLAY product_frozencarrots</v>
      </c>
      <c r="E41" s="14" t="s">
        <v>126</v>
      </c>
      <c r="F41" s="1" t="str">
        <f t="shared" si="3"/>
        <v>product_frozencarrots</v>
      </c>
      <c r="G41" s="14" t="s">
        <v>127</v>
      </c>
      <c r="H41" s="14">
        <v>1</v>
      </c>
      <c r="I41" s="15">
        <v>8</v>
      </c>
      <c r="J41" s="15">
        <v>3</v>
      </c>
      <c r="K41" s="15">
        <v>3</v>
      </c>
      <c r="L41" s="14">
        <v>4</v>
      </c>
      <c r="M41" s="1"/>
      <c r="N41" s="1"/>
      <c r="O41" s="1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595</v>
      </c>
      <c r="AG41" s="5">
        <v>1.99</v>
      </c>
      <c r="AH41" s="19">
        <v>1.99</v>
      </c>
      <c r="AI41" s="8" t="str">
        <f t="shared" si="4"/>
        <v>sb:productsignimages/frozencarrots.jpg</v>
      </c>
    </row>
    <row r="42" spans="3:35">
      <c r="C42" s="1"/>
      <c r="D42" s="14" t="str">
        <f t="shared" si="2"/>
        <v>DISPLAY product_frozenchips1</v>
      </c>
      <c r="E42" s="14" t="s">
        <v>126</v>
      </c>
      <c r="F42" s="1" t="str">
        <f t="shared" si="3"/>
        <v>product_frozenchips1</v>
      </c>
      <c r="G42" s="14" t="s">
        <v>127</v>
      </c>
      <c r="H42" s="14">
        <v>1</v>
      </c>
      <c r="I42" s="15">
        <v>8</v>
      </c>
      <c r="J42" s="15">
        <v>3</v>
      </c>
      <c r="K42" s="15">
        <v>3</v>
      </c>
      <c r="L42" s="14">
        <v>4</v>
      </c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596</v>
      </c>
      <c r="AG42" s="5">
        <v>1.99</v>
      </c>
      <c r="AH42" s="19">
        <v>1.99</v>
      </c>
      <c r="AI42" s="8" t="str">
        <f t="shared" si="4"/>
        <v>sb:productsignimages/frozenchips1.jpg</v>
      </c>
    </row>
    <row r="43" spans="3:35">
      <c r="C43" s="1"/>
      <c r="D43" s="14" t="str">
        <f t="shared" si="2"/>
        <v>DISPLAY product_frozenchips2</v>
      </c>
      <c r="E43" s="14" t="s">
        <v>126</v>
      </c>
      <c r="F43" s="1" t="str">
        <f t="shared" si="3"/>
        <v>product_frozenchips2</v>
      </c>
      <c r="G43" s="14" t="s">
        <v>127</v>
      </c>
      <c r="H43" s="14">
        <v>1</v>
      </c>
      <c r="I43" s="15">
        <v>8</v>
      </c>
      <c r="J43" s="15">
        <v>3</v>
      </c>
      <c r="K43" s="15">
        <v>3</v>
      </c>
      <c r="L43" s="14">
        <v>4</v>
      </c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597</v>
      </c>
      <c r="AG43" s="5">
        <v>5.99</v>
      </c>
      <c r="AH43" s="19">
        <v>5.99</v>
      </c>
      <c r="AI43" s="8" t="str">
        <f t="shared" si="4"/>
        <v>sb:productsignimages/frozenchips2.jpg</v>
      </c>
    </row>
    <row r="44" spans="3:35">
      <c r="C44" s="1"/>
      <c r="D44" s="14" t="str">
        <f t="shared" si="2"/>
        <v>DISPLAY product_frozenfish1</v>
      </c>
      <c r="E44" s="14" t="s">
        <v>126</v>
      </c>
      <c r="F44" s="1" t="str">
        <f t="shared" si="3"/>
        <v>product_frozenfish1</v>
      </c>
      <c r="G44" s="14" t="s">
        <v>127</v>
      </c>
      <c r="H44" s="14">
        <v>1</v>
      </c>
      <c r="I44" s="15">
        <v>8</v>
      </c>
      <c r="J44" s="15">
        <v>2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598</v>
      </c>
      <c r="AG44" s="5">
        <v>2.99</v>
      </c>
      <c r="AH44" s="19">
        <v>2.99</v>
      </c>
      <c r="AI44" s="8" t="str">
        <f t="shared" si="4"/>
        <v>sb:productsignimages/frozenfish1.jpg</v>
      </c>
    </row>
    <row r="45" spans="3:35">
      <c r="C45" s="1"/>
      <c r="D45" s="14" t="str">
        <f t="shared" si="2"/>
        <v>DISPLAY product_frozenfish2</v>
      </c>
      <c r="E45" s="14" t="s">
        <v>126</v>
      </c>
      <c r="F45" s="1" t="str">
        <f t="shared" si="3"/>
        <v>product_frozenfish2</v>
      </c>
      <c r="G45" s="14" t="s">
        <v>127</v>
      </c>
      <c r="H45" s="14">
        <v>1</v>
      </c>
      <c r="I45" s="15">
        <v>8</v>
      </c>
      <c r="J45" s="15">
        <v>2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599</v>
      </c>
      <c r="AG45" s="5">
        <v>3.99</v>
      </c>
      <c r="AH45" s="19">
        <v>3.99</v>
      </c>
      <c r="AI45" s="8" t="str">
        <f t="shared" si="4"/>
        <v>sb:productsignimages/frozenfish2.jpg</v>
      </c>
    </row>
    <row r="46" spans="3:35">
      <c r="C46" s="1"/>
      <c r="D46" s="14" t="str">
        <f t="shared" si="2"/>
        <v>DISPLAY product_frozenfish3</v>
      </c>
      <c r="E46" s="14" t="s">
        <v>126</v>
      </c>
      <c r="F46" s="1" t="str">
        <f t="shared" si="3"/>
        <v>product_frozenfish3</v>
      </c>
      <c r="G46" s="14" t="s">
        <v>127</v>
      </c>
      <c r="H46" s="14">
        <v>1</v>
      </c>
      <c r="I46" s="15">
        <v>8</v>
      </c>
      <c r="J46" s="15">
        <v>2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600</v>
      </c>
      <c r="AG46" s="5">
        <v>8.99</v>
      </c>
      <c r="AH46" s="19">
        <v>8.99</v>
      </c>
      <c r="AI46" s="8" t="str">
        <f t="shared" si="4"/>
        <v>sb:productsignimages/frozenfish3.jpg</v>
      </c>
    </row>
    <row r="47" spans="3:35">
      <c r="C47" s="1"/>
      <c r="D47" s="14" t="str">
        <f t="shared" si="2"/>
        <v>DISPLAY product_frozenpizza1</v>
      </c>
      <c r="E47" s="14" t="s">
        <v>126</v>
      </c>
      <c r="F47" s="1" t="str">
        <f t="shared" si="3"/>
        <v>product_frozenpizza1</v>
      </c>
      <c r="G47" s="14" t="s">
        <v>127</v>
      </c>
      <c r="H47" s="14">
        <v>1</v>
      </c>
      <c r="I47" s="15">
        <v>8</v>
      </c>
      <c r="J47" s="15">
        <v>2</v>
      </c>
      <c r="K47" s="15">
        <v>3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601</v>
      </c>
      <c r="AG47" s="5">
        <v>6.99</v>
      </c>
      <c r="AH47" s="19">
        <v>6.99</v>
      </c>
      <c r="AI47" s="8" t="str">
        <f t="shared" si="4"/>
        <v>sb:productsignimages/frozenpizza1.jpg</v>
      </c>
    </row>
    <row r="48" spans="3:35">
      <c r="C48" s="1"/>
      <c r="D48" s="14" t="str">
        <f t="shared" si="2"/>
        <v>DISPLAY product_frozenpizza2</v>
      </c>
      <c r="E48" s="14" t="s">
        <v>126</v>
      </c>
      <c r="F48" s="1" t="str">
        <f t="shared" si="3"/>
        <v>product_frozenpizza2</v>
      </c>
      <c r="G48" s="14" t="s">
        <v>127</v>
      </c>
      <c r="H48" s="14">
        <v>1</v>
      </c>
      <c r="I48" s="15">
        <v>8</v>
      </c>
      <c r="J48" s="15">
        <v>2</v>
      </c>
      <c r="K48" s="15">
        <v>3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602</v>
      </c>
      <c r="AG48" s="5">
        <v>4.99</v>
      </c>
      <c r="AH48" s="19">
        <v>4.99</v>
      </c>
      <c r="AI48" s="8" t="str">
        <f t="shared" si="4"/>
        <v>sb:productsignimages/frozenpizza2.jpg</v>
      </c>
    </row>
    <row r="49" spans="3:35">
      <c r="C49" s="1"/>
      <c r="D49" s="14" t="str">
        <f t="shared" si="2"/>
        <v>DISPLAY product_frozenpizza3</v>
      </c>
      <c r="E49" s="14" t="s">
        <v>126</v>
      </c>
      <c r="F49" s="1" t="str">
        <f t="shared" si="3"/>
        <v>product_frozenpizza3</v>
      </c>
      <c r="G49" s="14" t="s">
        <v>127</v>
      </c>
      <c r="H49" s="14">
        <v>1</v>
      </c>
      <c r="I49" s="15">
        <v>8</v>
      </c>
      <c r="J49" s="15">
        <v>2</v>
      </c>
      <c r="K49" s="15">
        <v>3</v>
      </c>
      <c r="L49" s="14">
        <v>2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603</v>
      </c>
      <c r="AG49" s="5">
        <v>8.99</v>
      </c>
      <c r="AH49" s="19">
        <v>8.99</v>
      </c>
      <c r="AI49" s="8" t="str">
        <f t="shared" si="4"/>
        <v>sb:productsignimages/frozenpizza3.jpg</v>
      </c>
    </row>
    <row r="50" spans="3:35">
      <c r="F50" s="1"/>
    </row>
    <row r="51" spans="3:35">
      <c r="F51" s="1"/>
    </row>
    <row r="52" spans="3:35">
      <c r="F52" s="1"/>
    </row>
    <row r="53" spans="3:35">
      <c r="F53" s="1"/>
    </row>
    <row r="54" spans="3:35">
      <c r="F54" s="1"/>
    </row>
    <row r="55" spans="3:35">
      <c r="F55" s="1"/>
    </row>
    <row r="56" spans="3:35">
      <c r="F56" s="1"/>
    </row>
    <row r="57" spans="3:35">
      <c r="F57" s="1"/>
    </row>
    <row r="58" spans="3:35">
      <c r="F58" s="1"/>
    </row>
    <row r="59" spans="3:35">
      <c r="F59" s="1"/>
    </row>
    <row r="60" spans="3:35">
      <c r="F60" s="1"/>
    </row>
    <row r="61" spans="3:35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AQ37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5.41015625" customWidth="1"/>
    <col min="18" max="18" width="26.5859375" customWidth="1"/>
    <col min="31" max="31" width="23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604</v>
      </c>
      <c r="F3" s="8" t="str">
        <f t="shared" ref="F3:F18" si="0">E3</f>
        <v>product_bread1</v>
      </c>
      <c r="G3" s="8" t="str">
        <f t="shared" ref="G3:G18" si="1">"sb:product/" &amp; E3 &amp; ".babylon"</f>
        <v>sb:product/product_bread1.babylon</v>
      </c>
      <c r="H3" s="5" t="s">
        <v>605</v>
      </c>
      <c r="I3" s="5" t="s">
        <v>606</v>
      </c>
      <c r="J3" s="5" t="s">
        <v>69</v>
      </c>
      <c r="K3" s="5" t="s">
        <v>69</v>
      </c>
      <c r="L3" s="5" t="s">
        <v>69</v>
      </c>
      <c r="R3" s="5" t="s">
        <v>607</v>
      </c>
      <c r="S3" s="5">
        <v>2</v>
      </c>
    </row>
    <row r="4" spans="1:43">
      <c r="D4" s="5" t="s">
        <v>67</v>
      </c>
      <c r="E4" s="11" t="s">
        <v>608</v>
      </c>
      <c r="F4" s="8" t="str">
        <f t="shared" si="0"/>
        <v>product_bread2</v>
      </c>
      <c r="G4" s="8" t="str">
        <f t="shared" si="1"/>
        <v>sb:product/product_bread2.babylon</v>
      </c>
      <c r="H4" s="5" t="s">
        <v>605</v>
      </c>
      <c r="I4" s="5" t="s">
        <v>606</v>
      </c>
      <c r="J4" s="5" t="s">
        <v>69</v>
      </c>
      <c r="K4" s="5" t="s">
        <v>69</v>
      </c>
      <c r="L4" s="5" t="s">
        <v>69</v>
      </c>
      <c r="R4" s="5" t="s">
        <v>607</v>
      </c>
      <c r="S4" s="5">
        <v>2</v>
      </c>
    </row>
    <row r="5" spans="1:43">
      <c r="D5" s="5" t="s">
        <v>67</v>
      </c>
      <c r="E5" s="11" t="s">
        <v>609</v>
      </c>
      <c r="F5" s="8" t="str">
        <f t="shared" si="0"/>
        <v>product_bread3</v>
      </c>
      <c r="G5" s="8" t="str">
        <f t="shared" si="1"/>
        <v>sb:product/product_bread3.babylon</v>
      </c>
      <c r="H5" s="5" t="s">
        <v>605</v>
      </c>
      <c r="I5" s="5" t="s">
        <v>606</v>
      </c>
      <c r="J5" s="5" t="s">
        <v>69</v>
      </c>
      <c r="K5" s="5" t="s">
        <v>69</v>
      </c>
      <c r="L5" s="5" t="s">
        <v>69</v>
      </c>
      <c r="R5" s="5" t="s">
        <v>607</v>
      </c>
      <c r="S5" s="5">
        <v>2</v>
      </c>
    </row>
    <row r="6" spans="1:43">
      <c r="D6" s="5" t="s">
        <v>67</v>
      </c>
      <c r="E6" s="11" t="s">
        <v>610</v>
      </c>
      <c r="F6" s="8" t="str">
        <f t="shared" si="0"/>
        <v>product_bread4</v>
      </c>
      <c r="G6" s="8" t="str">
        <f t="shared" si="1"/>
        <v>sb:product/product_bread4.babylon</v>
      </c>
      <c r="H6" s="5" t="s">
        <v>605</v>
      </c>
      <c r="I6" s="5" t="s">
        <v>606</v>
      </c>
      <c r="J6" s="5" t="s">
        <v>69</v>
      </c>
      <c r="K6" s="5" t="s">
        <v>69</v>
      </c>
      <c r="L6" s="5" t="s">
        <v>69</v>
      </c>
      <c r="R6" s="5" t="s">
        <v>607</v>
      </c>
      <c r="S6" s="5">
        <v>2</v>
      </c>
    </row>
    <row r="7" spans="1:43">
      <c r="D7" s="5" t="s">
        <v>67</v>
      </c>
      <c r="E7" s="11" t="s">
        <v>611</v>
      </c>
      <c r="F7" s="8" t="str">
        <f t="shared" si="0"/>
        <v>product_bread5</v>
      </c>
      <c r="G7" s="8" t="str">
        <f t="shared" si="1"/>
        <v>sb:product/product_bread5.babylon</v>
      </c>
      <c r="H7" s="5" t="s">
        <v>605</v>
      </c>
      <c r="I7" s="5" t="s">
        <v>606</v>
      </c>
      <c r="J7" s="5" t="s">
        <v>69</v>
      </c>
      <c r="K7" s="5" t="s">
        <v>69</v>
      </c>
      <c r="L7" s="5" t="s">
        <v>69</v>
      </c>
      <c r="R7" s="5" t="s">
        <v>607</v>
      </c>
      <c r="S7" s="5">
        <v>2</v>
      </c>
    </row>
    <row r="8" spans="1:43">
      <c r="D8" s="5" t="s">
        <v>67</v>
      </c>
      <c r="E8" s="11" t="s">
        <v>612</v>
      </c>
      <c r="F8" s="8" t="str">
        <f t="shared" si="0"/>
        <v>product_cheese1</v>
      </c>
      <c r="G8" s="8" t="str">
        <f t="shared" si="1"/>
        <v>sb:product/product_cheese1.babylon</v>
      </c>
      <c r="H8" s="5" t="s">
        <v>613</v>
      </c>
      <c r="J8" s="5" t="s">
        <v>69</v>
      </c>
      <c r="K8" s="5" t="s">
        <v>69</v>
      </c>
      <c r="L8" s="5" t="s">
        <v>69</v>
      </c>
      <c r="R8" s="5" t="s">
        <v>614</v>
      </c>
      <c r="S8" s="5">
        <v>2</v>
      </c>
    </row>
    <row r="9" spans="1:43">
      <c r="D9" s="5" t="s">
        <v>67</v>
      </c>
      <c r="E9" s="11" t="s">
        <v>615</v>
      </c>
      <c r="F9" s="8" t="str">
        <f t="shared" si="0"/>
        <v>product_cheese2</v>
      </c>
      <c r="G9" s="8" t="str">
        <f t="shared" si="1"/>
        <v>sb:product/product_cheese2.babylon</v>
      </c>
      <c r="H9" s="5" t="s">
        <v>613</v>
      </c>
      <c r="J9" s="5" t="s">
        <v>69</v>
      </c>
      <c r="K9" s="5" t="s">
        <v>69</v>
      </c>
      <c r="L9" s="5" t="s">
        <v>69</v>
      </c>
      <c r="R9" s="5" t="s">
        <v>614</v>
      </c>
      <c r="S9" s="5">
        <v>2</v>
      </c>
    </row>
    <row r="10" spans="1:43">
      <c r="D10" s="5" t="s">
        <v>67</v>
      </c>
      <c r="E10" s="11" t="s">
        <v>616</v>
      </c>
      <c r="F10" s="8" t="str">
        <f t="shared" si="0"/>
        <v>product_cheese3</v>
      </c>
      <c r="G10" s="8" t="str">
        <f t="shared" si="1"/>
        <v>sb:product/product_cheese3.babylon</v>
      </c>
      <c r="H10" s="5" t="s">
        <v>613</v>
      </c>
      <c r="J10" s="5" t="s">
        <v>69</v>
      </c>
      <c r="K10" s="5" t="s">
        <v>69</v>
      </c>
      <c r="L10" s="5" t="s">
        <v>69</v>
      </c>
      <c r="R10" s="5" t="s">
        <v>614</v>
      </c>
      <c r="S10" s="5">
        <v>2</v>
      </c>
    </row>
    <row r="11" spans="1:43">
      <c r="D11" s="5" t="s">
        <v>67</v>
      </c>
      <c r="E11" s="11" t="s">
        <v>617</v>
      </c>
      <c r="F11" s="8" t="str">
        <f t="shared" si="0"/>
        <v>product_cheese4</v>
      </c>
      <c r="G11" s="8" t="str">
        <f t="shared" si="1"/>
        <v>sb:product/product_cheese4.babylon</v>
      </c>
      <c r="H11" s="5" t="s">
        <v>613</v>
      </c>
      <c r="J11" s="5" t="s">
        <v>69</v>
      </c>
      <c r="K11" s="5" t="s">
        <v>69</v>
      </c>
      <c r="L11" s="5" t="s">
        <v>69</v>
      </c>
      <c r="R11" s="5" t="s">
        <v>614</v>
      </c>
      <c r="S11" s="5">
        <v>2</v>
      </c>
    </row>
    <row r="12" spans="1:43">
      <c r="D12" s="5" t="s">
        <v>67</v>
      </c>
      <c r="E12" s="11" t="s">
        <v>618</v>
      </c>
      <c r="F12" s="8" t="str">
        <f t="shared" si="0"/>
        <v>product_cheese5</v>
      </c>
      <c r="G12" s="8" t="str">
        <f t="shared" si="1"/>
        <v>sb:product/product_cheese5.babylon</v>
      </c>
      <c r="H12" s="5" t="s">
        <v>613</v>
      </c>
      <c r="J12" s="5" t="s">
        <v>69</v>
      </c>
      <c r="K12" s="5" t="s">
        <v>69</v>
      </c>
      <c r="L12" s="5" t="s">
        <v>69</v>
      </c>
      <c r="R12" s="5" t="s">
        <v>614</v>
      </c>
      <c r="S12" s="5">
        <v>2</v>
      </c>
    </row>
    <row r="13" spans="1:43">
      <c r="D13" s="5" t="s">
        <v>67</v>
      </c>
      <c r="E13" s="11" t="s">
        <v>619</v>
      </c>
      <c r="F13" s="8" t="str">
        <f t="shared" si="0"/>
        <v>product_cheese6</v>
      </c>
      <c r="G13" s="8" t="str">
        <f t="shared" si="1"/>
        <v>sb:product/product_cheese6.babylon</v>
      </c>
      <c r="H13" s="5" t="s">
        <v>613</v>
      </c>
      <c r="J13" s="5" t="s">
        <v>69</v>
      </c>
      <c r="K13" s="5" t="s">
        <v>69</v>
      </c>
      <c r="L13" s="5" t="s">
        <v>69</v>
      </c>
      <c r="R13" s="5" t="s">
        <v>614</v>
      </c>
      <c r="S13" s="5">
        <v>2</v>
      </c>
    </row>
    <row r="14" spans="1:43">
      <c r="D14" s="5" t="s">
        <v>67</v>
      </c>
      <c r="E14" s="11" t="s">
        <v>620</v>
      </c>
      <c r="F14" s="8" t="str">
        <f t="shared" si="0"/>
        <v>product_cheese7</v>
      </c>
      <c r="G14" s="8" t="str">
        <f t="shared" si="1"/>
        <v>sb:product/product_cheese7.babylon</v>
      </c>
      <c r="H14" s="5" t="s">
        <v>613</v>
      </c>
      <c r="J14" s="5" t="s">
        <v>69</v>
      </c>
      <c r="K14" s="5" t="s">
        <v>69</v>
      </c>
      <c r="L14" s="5" t="s">
        <v>69</v>
      </c>
      <c r="R14" s="5" t="s">
        <v>614</v>
      </c>
      <c r="S14" s="5">
        <v>2</v>
      </c>
    </row>
    <row r="15" spans="1:43">
      <c r="D15" s="5" t="s">
        <v>67</v>
      </c>
      <c r="E15" s="11" t="s">
        <v>621</v>
      </c>
      <c r="F15" s="8" t="str">
        <f t="shared" si="0"/>
        <v>product_yogurt1</v>
      </c>
      <c r="G15" s="8" t="str">
        <f t="shared" si="1"/>
        <v>sb:product/product_yogurt1.babylon</v>
      </c>
      <c r="H15" s="5" t="s">
        <v>613</v>
      </c>
      <c r="J15" s="5" t="s">
        <v>69</v>
      </c>
      <c r="K15" s="5" t="s">
        <v>69</v>
      </c>
      <c r="L15" s="5" t="s">
        <v>69</v>
      </c>
      <c r="R15" s="5" t="s">
        <v>614</v>
      </c>
      <c r="S15" s="5">
        <v>2</v>
      </c>
    </row>
    <row r="16" spans="1:43">
      <c r="D16" s="5" t="s">
        <v>67</v>
      </c>
      <c r="E16" s="11" t="s">
        <v>622</v>
      </c>
      <c r="F16" s="8" t="str">
        <f t="shared" si="0"/>
        <v>product_yogurt2</v>
      </c>
      <c r="G16" s="8" t="str">
        <f t="shared" si="1"/>
        <v>sb:product/product_yogurt2.babylon</v>
      </c>
      <c r="H16" s="5" t="s">
        <v>613</v>
      </c>
      <c r="J16" s="5" t="s">
        <v>69</v>
      </c>
      <c r="K16" s="5" t="s">
        <v>69</v>
      </c>
      <c r="L16" s="5" t="s">
        <v>69</v>
      </c>
      <c r="R16" s="5" t="s">
        <v>614</v>
      </c>
      <c r="S16" s="5">
        <v>2</v>
      </c>
    </row>
    <row r="17" spans="3:41">
      <c r="D17" s="5" t="s">
        <v>67</v>
      </c>
      <c r="E17" s="11" t="s">
        <v>623</v>
      </c>
      <c r="F17" s="8" t="str">
        <f t="shared" si="0"/>
        <v>product_butter1</v>
      </c>
      <c r="G17" s="8" t="str">
        <f t="shared" si="1"/>
        <v>sb:product/product_butter1.babylon</v>
      </c>
      <c r="H17" s="5" t="s">
        <v>613</v>
      </c>
      <c r="J17" s="5" t="s">
        <v>69</v>
      </c>
      <c r="K17" s="5" t="s">
        <v>69</v>
      </c>
      <c r="L17" s="5" t="s">
        <v>69</v>
      </c>
      <c r="R17" s="5" t="s">
        <v>614</v>
      </c>
      <c r="S17" s="5">
        <v>2</v>
      </c>
    </row>
    <row r="18" spans="3:41">
      <c r="D18" s="5" t="s">
        <v>67</v>
      </c>
      <c r="E18" s="11" t="s">
        <v>624</v>
      </c>
      <c r="F18" s="8" t="str">
        <f t="shared" si="0"/>
        <v>product_butter2</v>
      </c>
      <c r="G18" s="8" t="str">
        <f t="shared" si="1"/>
        <v>sb:product/product_butter2.babylon</v>
      </c>
      <c r="H18" s="5" t="s">
        <v>613</v>
      </c>
      <c r="J18" s="5" t="s">
        <v>69</v>
      </c>
      <c r="K18" s="5" t="s">
        <v>69</v>
      </c>
      <c r="L18" s="5" t="s">
        <v>69</v>
      </c>
      <c r="R18" s="5" t="s">
        <v>614</v>
      </c>
      <c r="S18" s="5">
        <v>2</v>
      </c>
    </row>
    <row r="20" spans="3:41">
      <c r="C20" s="12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41">
      <c r="C21" s="13" t="s">
        <v>51</v>
      </c>
      <c r="D21" s="1" t="s">
        <v>31</v>
      </c>
      <c r="E21" s="1" t="s">
        <v>30</v>
      </c>
      <c r="F21" s="14" t="s">
        <v>87</v>
      </c>
      <c r="G21" s="14" t="s">
        <v>88</v>
      </c>
      <c r="H21" s="14" t="s">
        <v>89</v>
      </c>
      <c r="I21" s="14" t="s">
        <v>90</v>
      </c>
      <c r="J21" s="5" t="s">
        <v>91</v>
      </c>
      <c r="K21" s="5" t="s">
        <v>92</v>
      </c>
      <c r="L21" s="5" t="s">
        <v>93</v>
      </c>
      <c r="M21" s="5" t="s">
        <v>94</v>
      </c>
      <c r="N21" s="5" t="s">
        <v>95</v>
      </c>
      <c r="O21" s="5" t="s">
        <v>96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101</v>
      </c>
      <c r="U21" s="5" t="s">
        <v>102</v>
      </c>
      <c r="V21" s="5" t="s">
        <v>103</v>
      </c>
      <c r="W21" s="5" t="s">
        <v>104</v>
      </c>
      <c r="X21" s="5" t="s">
        <v>105</v>
      </c>
      <c r="Y21" s="5" t="s">
        <v>106</v>
      </c>
      <c r="Z21" s="5" t="s">
        <v>107</v>
      </c>
      <c r="AA21" s="5" t="s">
        <v>108</v>
      </c>
      <c r="AB21" s="14" t="s">
        <v>109</v>
      </c>
      <c r="AC21" s="14" t="s">
        <v>110</v>
      </c>
      <c r="AD21" s="14" t="s">
        <v>111</v>
      </c>
      <c r="AE21" s="14" t="s">
        <v>112</v>
      </c>
      <c r="AF21" s="14" t="s">
        <v>328</v>
      </c>
      <c r="AG21" s="14" t="s">
        <v>114</v>
      </c>
      <c r="AH21" s="14" t="s">
        <v>115</v>
      </c>
      <c r="AI21" s="14" t="s">
        <v>116</v>
      </c>
      <c r="AJ21" s="14" t="s">
        <v>69</v>
      </c>
      <c r="AK21" s="14" t="s">
        <v>117</v>
      </c>
      <c r="AL21" s="14" t="s">
        <v>118</v>
      </c>
      <c r="AM21" s="14" t="s">
        <v>119</v>
      </c>
      <c r="AN21" s="14" t="s">
        <v>120</v>
      </c>
      <c r="AO21" s="14" t="s">
        <v>121</v>
      </c>
    </row>
    <row r="22" spans="3:41">
      <c r="C22" s="1"/>
      <c r="D22" s="14" t="str">
        <f t="shared" ref="D22:D37" si="2">"DISPLAY " &amp; F22</f>
        <v>DISPLAY product_bread1</v>
      </c>
      <c r="E22" s="14" t="s">
        <v>126</v>
      </c>
      <c r="F22" s="1" t="str">
        <f t="shared" ref="F22:F37" si="3">E3</f>
        <v>product_bread1</v>
      </c>
      <c r="G22" s="14" t="s">
        <v>127</v>
      </c>
      <c r="H22" s="14">
        <v>1</v>
      </c>
      <c r="I22" s="15">
        <v>15</v>
      </c>
      <c r="J22" s="15">
        <v>3</v>
      </c>
      <c r="K22" s="15">
        <v>3</v>
      </c>
      <c r="L22" s="14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5" t="s">
        <v>625</v>
      </c>
      <c r="AG22" s="5">
        <v>2.99</v>
      </c>
      <c r="AH22" s="19" t="s">
        <v>626</v>
      </c>
      <c r="AI22" s="8" t="str">
        <f t="shared" ref="AI22:AI37" si="4">"sb:productsignimages/" &amp; SUBSTITUTE(F22, "product_", "") &amp; ".jpg"</f>
        <v>sb:productsignimages/bread1.jpg</v>
      </c>
    </row>
    <row r="23" spans="3:41">
      <c r="C23" s="1"/>
      <c r="D23" s="14" t="str">
        <f t="shared" si="2"/>
        <v>DISPLAY product_bread2</v>
      </c>
      <c r="E23" s="14" t="s">
        <v>126</v>
      </c>
      <c r="F23" s="1" t="str">
        <f t="shared" si="3"/>
        <v>product_bread2</v>
      </c>
      <c r="G23" s="14" t="s">
        <v>127</v>
      </c>
      <c r="H23" s="14">
        <v>1</v>
      </c>
      <c r="I23" s="15">
        <v>15</v>
      </c>
      <c r="J23" s="15">
        <v>3</v>
      </c>
      <c r="K23" s="15">
        <v>2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627</v>
      </c>
      <c r="AG23" s="5">
        <v>1.99</v>
      </c>
      <c r="AH23" s="5" t="s">
        <v>628</v>
      </c>
      <c r="AI23" s="8" t="str">
        <f t="shared" si="4"/>
        <v>sb:productsignimages/bread2.jpg</v>
      </c>
    </row>
    <row r="24" spans="3:41">
      <c r="C24" s="1"/>
      <c r="D24" s="14" t="str">
        <f t="shared" si="2"/>
        <v>DISPLAY product_bread3</v>
      </c>
      <c r="E24" s="14" t="s">
        <v>126</v>
      </c>
      <c r="F24" s="1" t="str">
        <f t="shared" si="3"/>
        <v>product_bread3</v>
      </c>
      <c r="G24" s="14" t="s">
        <v>127</v>
      </c>
      <c r="H24" s="14">
        <v>1</v>
      </c>
      <c r="I24" s="15">
        <v>15</v>
      </c>
      <c r="J24" s="15">
        <v>4</v>
      </c>
      <c r="K24" s="15">
        <v>4</v>
      </c>
      <c r="L24" s="14">
        <v>4</v>
      </c>
      <c r="M24" s="1"/>
      <c r="N24" s="1"/>
      <c r="O24" s="14" t="s">
        <v>150</v>
      </c>
      <c r="P24" s="1"/>
      <c r="Q24" s="1"/>
      <c r="R24" s="1"/>
      <c r="U24" s="1"/>
      <c r="V24" s="1"/>
      <c r="W24" s="1"/>
      <c r="X24" s="1"/>
      <c r="Y24" s="14" t="s">
        <v>150</v>
      </c>
      <c r="Z24" s="14"/>
      <c r="AA24" s="1"/>
      <c r="AB24" s="1"/>
      <c r="AC24" s="1"/>
      <c r="AE24" s="5" t="s">
        <v>629</v>
      </c>
      <c r="AG24" s="5">
        <v>2.99</v>
      </c>
      <c r="AH24" s="5" t="s">
        <v>626</v>
      </c>
      <c r="AI24" s="8" t="str">
        <f t="shared" si="4"/>
        <v>sb:productsignimages/bread3.jpg</v>
      </c>
    </row>
    <row r="25" spans="3:41">
      <c r="C25" s="1"/>
      <c r="D25" s="14" t="str">
        <f t="shared" si="2"/>
        <v>DISPLAY product_bread4</v>
      </c>
      <c r="E25" s="14" t="s">
        <v>126</v>
      </c>
      <c r="F25" s="1" t="str">
        <f t="shared" si="3"/>
        <v>product_bread4</v>
      </c>
      <c r="G25" s="14" t="s">
        <v>127</v>
      </c>
      <c r="H25" s="14">
        <v>1</v>
      </c>
      <c r="I25" s="15">
        <v>15</v>
      </c>
      <c r="J25" s="15">
        <v>3</v>
      </c>
      <c r="K25" s="15">
        <v>4</v>
      </c>
      <c r="L25" s="14">
        <v>4</v>
      </c>
      <c r="M25" s="1"/>
      <c r="N25" s="1"/>
      <c r="O25" s="1"/>
      <c r="P25" s="1"/>
      <c r="Q25" s="1"/>
      <c r="R25" s="1"/>
      <c r="U25" s="1"/>
      <c r="V25" s="1"/>
      <c r="W25" s="1"/>
      <c r="X25" s="1"/>
      <c r="Y25" s="14"/>
      <c r="Z25" s="14" t="s">
        <v>218</v>
      </c>
      <c r="AA25" s="1"/>
      <c r="AB25" s="1"/>
      <c r="AC25" s="1"/>
      <c r="AE25" s="5" t="s">
        <v>630</v>
      </c>
      <c r="AG25" s="5">
        <v>0.99</v>
      </c>
      <c r="AH25" s="19">
        <v>0.99</v>
      </c>
      <c r="AI25" s="8" t="str">
        <f t="shared" si="4"/>
        <v>sb:productsignimages/bread4.jpg</v>
      </c>
    </row>
    <row r="26" spans="3:41">
      <c r="C26" s="1"/>
      <c r="D26" s="14" t="str">
        <f t="shared" si="2"/>
        <v>DISPLAY product_bread5</v>
      </c>
      <c r="E26" s="14" t="s">
        <v>126</v>
      </c>
      <c r="F26" s="1" t="str">
        <f t="shared" si="3"/>
        <v>product_bread5</v>
      </c>
      <c r="G26" s="14" t="s">
        <v>127</v>
      </c>
      <c r="H26" s="14">
        <v>1</v>
      </c>
      <c r="I26" s="15">
        <v>15</v>
      </c>
      <c r="J26" s="15">
        <v>1</v>
      </c>
      <c r="K26" s="15">
        <v>4</v>
      </c>
      <c r="L26" s="14">
        <v>4</v>
      </c>
      <c r="M26" s="1"/>
      <c r="N26" s="1"/>
      <c r="O26" s="1"/>
      <c r="P26" s="1"/>
      <c r="Q26" s="1"/>
      <c r="R26" s="1"/>
      <c r="U26" s="1"/>
      <c r="V26" s="1"/>
      <c r="W26" s="1"/>
      <c r="X26" s="1"/>
      <c r="Y26" s="14" t="s">
        <v>150</v>
      </c>
      <c r="Z26" s="14" t="s">
        <v>218</v>
      </c>
      <c r="AA26" s="1"/>
      <c r="AB26" s="1"/>
      <c r="AC26" s="1"/>
      <c r="AE26" s="5" t="s">
        <v>631</v>
      </c>
      <c r="AG26" s="5">
        <v>1.99</v>
      </c>
      <c r="AH26" s="19">
        <v>1.99</v>
      </c>
      <c r="AI26" s="8" t="str">
        <f t="shared" si="4"/>
        <v>sb:productsignimages/bread5.jpg</v>
      </c>
    </row>
    <row r="27" spans="3:41">
      <c r="C27" s="1"/>
      <c r="D27" s="14" t="str">
        <f t="shared" si="2"/>
        <v>DISPLAY product_cheese1</v>
      </c>
      <c r="E27" s="14" t="s">
        <v>126</v>
      </c>
      <c r="F27" s="1" t="str">
        <f t="shared" si="3"/>
        <v>product_cheese1</v>
      </c>
      <c r="G27" s="14" t="s">
        <v>127</v>
      </c>
      <c r="H27" s="14">
        <v>1</v>
      </c>
      <c r="I27" s="15">
        <v>15</v>
      </c>
      <c r="J27" s="15">
        <v>2</v>
      </c>
      <c r="K27" s="15">
        <v>4</v>
      </c>
      <c r="L27" s="14">
        <v>1</v>
      </c>
      <c r="M27" s="1"/>
      <c r="N27" s="1"/>
      <c r="O27" s="14" t="s">
        <v>218</v>
      </c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632</v>
      </c>
      <c r="AG27" s="5">
        <v>5.99</v>
      </c>
      <c r="AH27" s="5" t="s">
        <v>633</v>
      </c>
      <c r="AI27" s="8" t="str">
        <f t="shared" si="4"/>
        <v>sb:productsignimages/cheese1.jpg</v>
      </c>
    </row>
    <row r="28" spans="3:41">
      <c r="C28" s="1"/>
      <c r="D28" s="14" t="str">
        <f t="shared" si="2"/>
        <v>DISPLAY product_cheese2</v>
      </c>
      <c r="E28" s="14" t="s">
        <v>126</v>
      </c>
      <c r="F28" s="1" t="str">
        <f t="shared" si="3"/>
        <v>product_cheese2</v>
      </c>
      <c r="G28" s="14" t="s">
        <v>127</v>
      </c>
      <c r="H28" s="14">
        <v>1</v>
      </c>
      <c r="I28" s="15">
        <v>15</v>
      </c>
      <c r="J28" s="15">
        <v>2</v>
      </c>
      <c r="K28" s="15">
        <v>1</v>
      </c>
      <c r="L28" s="14">
        <v>2</v>
      </c>
      <c r="M28" s="1"/>
      <c r="N28" s="1"/>
      <c r="O28" s="14" t="s">
        <v>227</v>
      </c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634</v>
      </c>
      <c r="AG28" s="5">
        <v>4.99</v>
      </c>
      <c r="AH28" s="5" t="s">
        <v>635</v>
      </c>
      <c r="AI28" s="8" t="str">
        <f t="shared" si="4"/>
        <v>sb:productsignimages/cheese2.jpg</v>
      </c>
    </row>
    <row r="29" spans="3:41">
      <c r="C29" s="1"/>
      <c r="D29" s="14" t="str">
        <f t="shared" si="2"/>
        <v>DISPLAY product_cheese3</v>
      </c>
      <c r="E29" s="14" t="s">
        <v>126</v>
      </c>
      <c r="F29" s="1" t="str">
        <f t="shared" si="3"/>
        <v>product_cheese3</v>
      </c>
      <c r="G29" s="14" t="s">
        <v>127</v>
      </c>
      <c r="H29" s="14">
        <v>1</v>
      </c>
      <c r="I29" s="15">
        <v>15</v>
      </c>
      <c r="J29" s="15">
        <v>5</v>
      </c>
      <c r="K29" s="15">
        <v>1</v>
      </c>
      <c r="L29" s="14">
        <v>3</v>
      </c>
      <c r="M29" s="1"/>
      <c r="N29" s="1"/>
      <c r="O29" s="14" t="s">
        <v>230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636</v>
      </c>
      <c r="AG29" s="5">
        <v>3.99</v>
      </c>
      <c r="AH29" s="5" t="s">
        <v>637</v>
      </c>
      <c r="AI29" s="8" t="str">
        <f t="shared" si="4"/>
        <v>sb:productsignimages/cheese3.jpg</v>
      </c>
    </row>
    <row r="30" spans="3:41">
      <c r="C30" s="1"/>
      <c r="D30" s="14" t="str">
        <f t="shared" si="2"/>
        <v>DISPLAY product_cheese4</v>
      </c>
      <c r="E30" s="14" t="s">
        <v>126</v>
      </c>
      <c r="F30" s="1" t="str">
        <f t="shared" si="3"/>
        <v>product_cheese4</v>
      </c>
      <c r="G30" s="14" t="s">
        <v>127</v>
      </c>
      <c r="H30" s="14">
        <v>1</v>
      </c>
      <c r="I30" s="15">
        <v>15</v>
      </c>
      <c r="J30" s="15">
        <v>3</v>
      </c>
      <c r="K30" s="15">
        <v>3</v>
      </c>
      <c r="L30" s="14">
        <v>2</v>
      </c>
      <c r="M30" s="1"/>
      <c r="N30" s="1"/>
      <c r="O30" s="1"/>
      <c r="P30" s="1"/>
      <c r="Q30" s="1"/>
      <c r="R30" s="1"/>
      <c r="U30" s="1"/>
      <c r="V30" s="1"/>
      <c r="W30" s="1"/>
      <c r="X30" s="1"/>
      <c r="Y30" s="14" t="s">
        <v>150</v>
      </c>
      <c r="Z30" s="14" t="s">
        <v>218</v>
      </c>
      <c r="AA30" s="1"/>
      <c r="AB30" s="1"/>
      <c r="AC30" s="1"/>
      <c r="AE30" s="5" t="s">
        <v>638</v>
      </c>
      <c r="AG30" s="5">
        <v>4.99</v>
      </c>
      <c r="AH30" s="5" t="s">
        <v>639</v>
      </c>
      <c r="AI30" s="8" t="str">
        <f t="shared" si="4"/>
        <v>sb:productsignimages/cheese4.jpg</v>
      </c>
    </row>
    <row r="31" spans="3:41">
      <c r="C31" s="1"/>
      <c r="D31" s="14" t="str">
        <f t="shared" si="2"/>
        <v>DISPLAY product_cheese5</v>
      </c>
      <c r="E31" s="14" t="s">
        <v>126</v>
      </c>
      <c r="F31" s="1" t="str">
        <f t="shared" si="3"/>
        <v>product_cheese5</v>
      </c>
      <c r="G31" s="14" t="s">
        <v>127</v>
      </c>
      <c r="H31" s="14">
        <v>1</v>
      </c>
      <c r="I31" s="15">
        <v>15</v>
      </c>
      <c r="J31" s="15">
        <v>3</v>
      </c>
      <c r="K31" s="15">
        <v>3</v>
      </c>
      <c r="L31" s="14">
        <v>1</v>
      </c>
      <c r="M31" s="1"/>
      <c r="N31" s="1"/>
      <c r="O31" s="1"/>
      <c r="P31" s="1"/>
      <c r="Q31" s="1"/>
      <c r="R31" s="1"/>
      <c r="U31" s="1"/>
      <c r="V31" s="1"/>
      <c r="W31" s="1"/>
      <c r="X31" s="1"/>
      <c r="Y31" s="14" t="s">
        <v>150</v>
      </c>
      <c r="Z31" s="14" t="s">
        <v>218</v>
      </c>
      <c r="AA31" s="1"/>
      <c r="AB31" s="1"/>
      <c r="AC31" s="1"/>
      <c r="AE31" s="5" t="s">
        <v>640</v>
      </c>
      <c r="AG31" s="5">
        <v>2.99</v>
      </c>
      <c r="AH31" s="5" t="s">
        <v>641</v>
      </c>
      <c r="AI31" s="8" t="str">
        <f t="shared" si="4"/>
        <v>sb:productsignimages/cheese5.jpg</v>
      </c>
    </row>
    <row r="32" spans="3:41">
      <c r="C32" s="1"/>
      <c r="D32" s="14" t="str">
        <f t="shared" si="2"/>
        <v>DISPLAY product_cheese6</v>
      </c>
      <c r="E32" s="14" t="s">
        <v>126</v>
      </c>
      <c r="F32" s="1" t="str">
        <f t="shared" si="3"/>
        <v>product_cheese6</v>
      </c>
      <c r="G32" s="14" t="s">
        <v>127</v>
      </c>
      <c r="H32" s="14">
        <v>1</v>
      </c>
      <c r="I32" s="15">
        <v>15</v>
      </c>
      <c r="J32" s="15">
        <v>3</v>
      </c>
      <c r="K32" s="15">
        <v>3</v>
      </c>
      <c r="L32" s="14">
        <v>1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 t="s">
        <v>150</v>
      </c>
      <c r="Z32" s="14" t="s">
        <v>218</v>
      </c>
      <c r="AA32" s="1"/>
      <c r="AB32" s="1"/>
      <c r="AC32" s="1"/>
      <c r="AE32" s="5" t="s">
        <v>642</v>
      </c>
      <c r="AG32" s="5">
        <v>3.99</v>
      </c>
      <c r="AH32" s="5" t="s">
        <v>643</v>
      </c>
      <c r="AI32" s="8" t="str">
        <f t="shared" si="4"/>
        <v>sb:productsignimages/cheese6.jpg</v>
      </c>
    </row>
    <row r="33" spans="3:35">
      <c r="C33" s="1"/>
      <c r="D33" s="14" t="str">
        <f t="shared" si="2"/>
        <v>DISPLAY product_cheese7</v>
      </c>
      <c r="E33" s="14" t="s">
        <v>126</v>
      </c>
      <c r="F33" s="1" t="str">
        <f t="shared" si="3"/>
        <v>product_cheese7</v>
      </c>
      <c r="G33" s="14" t="s">
        <v>127</v>
      </c>
      <c r="H33" s="14">
        <v>1</v>
      </c>
      <c r="I33" s="15">
        <v>15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 t="s">
        <v>150</v>
      </c>
      <c r="Z33" s="14" t="s">
        <v>218</v>
      </c>
      <c r="AA33" s="1"/>
      <c r="AB33" s="1"/>
      <c r="AC33" s="1"/>
      <c r="AE33" s="5" t="s">
        <v>644</v>
      </c>
      <c r="AG33" s="5">
        <v>3.99</v>
      </c>
      <c r="AH33" s="5" t="s">
        <v>637</v>
      </c>
      <c r="AI33" s="8" t="str">
        <f t="shared" si="4"/>
        <v>sb:productsignimages/cheese7.jpg</v>
      </c>
    </row>
    <row r="34" spans="3:35">
      <c r="C34" s="1"/>
      <c r="D34" s="14" t="str">
        <f t="shared" si="2"/>
        <v>DISPLAY product_yogurt1</v>
      </c>
      <c r="E34" s="14" t="s">
        <v>126</v>
      </c>
      <c r="F34" s="1" t="str">
        <f t="shared" si="3"/>
        <v>product_yogurt1</v>
      </c>
      <c r="G34" s="14" t="s">
        <v>127</v>
      </c>
      <c r="H34" s="14">
        <v>1</v>
      </c>
      <c r="I34" s="15">
        <v>15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 t="s">
        <v>150</v>
      </c>
      <c r="Z34" s="14" t="s">
        <v>218</v>
      </c>
      <c r="AA34" s="1"/>
      <c r="AB34" s="1"/>
      <c r="AC34" s="1"/>
      <c r="AE34" s="5" t="s">
        <v>645</v>
      </c>
      <c r="AG34" s="5">
        <v>4.99</v>
      </c>
      <c r="AH34" s="19">
        <v>4.99</v>
      </c>
      <c r="AI34" s="8" t="str">
        <f t="shared" si="4"/>
        <v>sb:productsignimages/yogurt1.jpg</v>
      </c>
    </row>
    <row r="35" spans="3:35">
      <c r="C35" s="1"/>
      <c r="D35" s="14" t="str">
        <f t="shared" si="2"/>
        <v>DISPLAY product_yogurt2</v>
      </c>
      <c r="E35" s="14" t="s">
        <v>126</v>
      </c>
      <c r="F35" s="1" t="str">
        <f t="shared" si="3"/>
        <v>product_yogurt2</v>
      </c>
      <c r="G35" s="14" t="s">
        <v>127</v>
      </c>
      <c r="H35" s="14">
        <v>1</v>
      </c>
      <c r="I35" s="15">
        <v>15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 t="s">
        <v>150</v>
      </c>
      <c r="Z35" s="14" t="s">
        <v>218</v>
      </c>
      <c r="AA35" s="1"/>
      <c r="AB35" s="1"/>
      <c r="AC35" s="1"/>
      <c r="AE35" s="5" t="s">
        <v>646</v>
      </c>
      <c r="AG35" s="5">
        <v>5.99</v>
      </c>
      <c r="AH35" s="19">
        <v>5.99</v>
      </c>
      <c r="AI35" s="8" t="str">
        <f t="shared" si="4"/>
        <v>sb:productsignimages/yogurt2.jpg</v>
      </c>
    </row>
    <row r="36" spans="3:35">
      <c r="C36" s="1"/>
      <c r="D36" s="14" t="str">
        <f t="shared" si="2"/>
        <v>DISPLAY product_butter1</v>
      </c>
      <c r="E36" s="14" t="s">
        <v>126</v>
      </c>
      <c r="F36" s="1" t="str">
        <f t="shared" si="3"/>
        <v>product_butter1</v>
      </c>
      <c r="G36" s="14" t="s">
        <v>127</v>
      </c>
      <c r="H36" s="14">
        <v>1</v>
      </c>
      <c r="I36" s="15">
        <v>15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 t="s">
        <v>150</v>
      </c>
      <c r="Z36" s="14" t="s">
        <v>218</v>
      </c>
      <c r="AA36" s="1"/>
      <c r="AB36" s="1"/>
      <c r="AC36" s="1"/>
      <c r="AE36" s="5" t="s">
        <v>647</v>
      </c>
      <c r="AG36" s="5">
        <v>2.99</v>
      </c>
      <c r="AH36" s="19" t="s">
        <v>626</v>
      </c>
      <c r="AI36" s="8" t="str">
        <f t="shared" si="4"/>
        <v>sb:productsignimages/butter1.jpg</v>
      </c>
    </row>
    <row r="37" spans="3:35">
      <c r="C37" s="1"/>
      <c r="D37" s="14" t="str">
        <f t="shared" si="2"/>
        <v>DISPLAY product_butter2</v>
      </c>
      <c r="E37" s="14" t="s">
        <v>126</v>
      </c>
      <c r="F37" s="1" t="str">
        <f t="shared" si="3"/>
        <v>product_butter2</v>
      </c>
      <c r="G37" s="14" t="s">
        <v>127</v>
      </c>
      <c r="H37" s="14">
        <v>1</v>
      </c>
      <c r="I37" s="15">
        <v>15</v>
      </c>
      <c r="J37" s="15">
        <v>2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 t="s">
        <v>150</v>
      </c>
      <c r="Z37" s="14" t="s">
        <v>218</v>
      </c>
      <c r="AA37" s="1"/>
      <c r="AB37" s="1"/>
      <c r="AC37" s="1"/>
      <c r="AE37" s="5" t="s">
        <v>648</v>
      </c>
      <c r="AG37" s="5">
        <v>1.99</v>
      </c>
      <c r="AH37" s="5" t="s">
        <v>649</v>
      </c>
      <c r="AI37" s="8" t="str">
        <f t="shared" si="4"/>
        <v>sb:productsignimages/butter2.jpg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AQ105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1171875" customWidth="1"/>
    <col min="2" max="2" width="3.703125" customWidth="1"/>
    <col min="3" max="3" width="3.1171875" customWidth="1"/>
    <col min="4" max="4" width="31.29296875" customWidth="1"/>
    <col min="18" max="18" width="27.5859375" customWidth="1"/>
    <col min="31" max="31" width="31.29296875" customWidth="1"/>
    <col min="35" max="35" width="36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650</v>
      </c>
      <c r="F3" s="8" t="str">
        <f t="shared" ref="F3:F41" si="0">E3</f>
        <v>product_food1_1</v>
      </c>
      <c r="G3" s="8" t="str">
        <f t="shared" ref="G3:G41" si="1">"sb:product/" &amp; E3 &amp; ".babylon"</f>
        <v>sb:product/product_food1_1.babylon</v>
      </c>
      <c r="H3" s="5" t="s">
        <v>651</v>
      </c>
      <c r="J3" s="5" t="s">
        <v>69</v>
      </c>
      <c r="K3" s="5" t="s">
        <v>69</v>
      </c>
      <c r="L3" s="5" t="s">
        <v>69</v>
      </c>
      <c r="R3" s="5" t="s">
        <v>652</v>
      </c>
      <c r="S3" s="5">
        <v>2</v>
      </c>
    </row>
    <row r="4" spans="1:43">
      <c r="D4" s="5" t="s">
        <v>67</v>
      </c>
      <c r="E4" s="11" t="s">
        <v>653</v>
      </c>
      <c r="F4" s="8" t="str">
        <f t="shared" si="0"/>
        <v>product_food2_1</v>
      </c>
      <c r="G4" s="8" t="str">
        <f t="shared" si="1"/>
        <v>sb:product/product_food2_1.babylon</v>
      </c>
      <c r="H4" s="5" t="s">
        <v>651</v>
      </c>
      <c r="J4" s="5" t="s">
        <v>69</v>
      </c>
      <c r="K4" s="5" t="s">
        <v>69</v>
      </c>
      <c r="L4" s="5" t="s">
        <v>69</v>
      </c>
      <c r="R4" s="5" t="s">
        <v>652</v>
      </c>
      <c r="S4" s="5">
        <v>2</v>
      </c>
    </row>
    <row r="5" spans="1:43">
      <c r="D5" s="5" t="s">
        <v>67</v>
      </c>
      <c r="E5" s="11" t="s">
        <v>654</v>
      </c>
      <c r="F5" s="8" t="str">
        <f t="shared" si="0"/>
        <v>product_food3_1</v>
      </c>
      <c r="G5" s="8" t="str">
        <f t="shared" si="1"/>
        <v>sb:product/product_food3_1.babylon</v>
      </c>
      <c r="H5" s="5" t="s">
        <v>651</v>
      </c>
      <c r="J5" s="5" t="s">
        <v>69</v>
      </c>
      <c r="K5" s="5" t="s">
        <v>69</v>
      </c>
      <c r="L5" s="5" t="s">
        <v>69</v>
      </c>
      <c r="R5" s="5" t="s">
        <v>652</v>
      </c>
      <c r="S5" s="5">
        <v>2</v>
      </c>
    </row>
    <row r="6" spans="1:43">
      <c r="D6" s="5" t="s">
        <v>67</v>
      </c>
      <c r="E6" s="11" t="s">
        <v>655</v>
      </c>
      <c r="F6" s="8" t="str">
        <f t="shared" si="0"/>
        <v>product_food4_1</v>
      </c>
      <c r="G6" s="8" t="str">
        <f t="shared" si="1"/>
        <v>sb:product/product_food4_1.babylon</v>
      </c>
      <c r="H6" s="5" t="s">
        <v>651</v>
      </c>
      <c r="J6" s="5" t="s">
        <v>69</v>
      </c>
      <c r="K6" s="5" t="s">
        <v>69</v>
      </c>
      <c r="L6" s="5" t="s">
        <v>69</v>
      </c>
      <c r="R6" s="5" t="s">
        <v>652</v>
      </c>
      <c r="S6" s="5">
        <v>2</v>
      </c>
    </row>
    <row r="7" spans="1:43">
      <c r="D7" s="5" t="s">
        <v>67</v>
      </c>
      <c r="E7" s="11" t="s">
        <v>656</v>
      </c>
      <c r="F7" s="8" t="str">
        <f t="shared" si="0"/>
        <v>product_food5_1</v>
      </c>
      <c r="G7" s="8" t="str">
        <f t="shared" si="1"/>
        <v>sb:product/product_food5_1.babylon</v>
      </c>
      <c r="H7" s="5" t="s">
        <v>651</v>
      </c>
      <c r="J7" s="5" t="s">
        <v>69</v>
      </c>
      <c r="K7" s="5" t="s">
        <v>69</v>
      </c>
      <c r="L7" s="5" t="s">
        <v>69</v>
      </c>
      <c r="R7" s="5" t="s">
        <v>652</v>
      </c>
      <c r="S7" s="5">
        <v>2</v>
      </c>
    </row>
    <row r="8" spans="1:43">
      <c r="D8" s="5" t="s">
        <v>67</v>
      </c>
      <c r="E8" s="20" t="s">
        <v>657</v>
      </c>
      <c r="F8" s="8" t="str">
        <f t="shared" si="0"/>
        <v>product_food6_1</v>
      </c>
      <c r="G8" s="8" t="str">
        <f t="shared" si="1"/>
        <v>sb:product/product_food6_1.babylon</v>
      </c>
      <c r="H8" s="5" t="s">
        <v>651</v>
      </c>
      <c r="J8" s="5" t="s">
        <v>69</v>
      </c>
      <c r="K8" s="5" t="s">
        <v>69</v>
      </c>
      <c r="L8" s="5" t="s">
        <v>69</v>
      </c>
      <c r="R8" s="5" t="s">
        <v>652</v>
      </c>
      <c r="S8" s="5">
        <v>2</v>
      </c>
    </row>
    <row r="9" spans="1:43">
      <c r="D9" s="5" t="s">
        <v>67</v>
      </c>
      <c r="E9" s="20" t="s">
        <v>658</v>
      </c>
      <c r="F9" s="8" t="str">
        <f t="shared" si="0"/>
        <v>product_food7_1</v>
      </c>
      <c r="G9" s="8" t="str">
        <f t="shared" si="1"/>
        <v>sb:product/product_food7_1.babylon</v>
      </c>
      <c r="H9" s="5" t="s">
        <v>651</v>
      </c>
      <c r="J9" s="5" t="s">
        <v>69</v>
      </c>
      <c r="K9" s="5" t="s">
        <v>69</v>
      </c>
      <c r="L9" s="5" t="s">
        <v>69</v>
      </c>
      <c r="R9" s="5" t="s">
        <v>652</v>
      </c>
      <c r="S9" s="5">
        <v>2</v>
      </c>
    </row>
    <row r="10" spans="1:43">
      <c r="D10" s="5" t="s">
        <v>67</v>
      </c>
      <c r="E10" s="20" t="s">
        <v>659</v>
      </c>
      <c r="F10" s="8" t="str">
        <f t="shared" si="0"/>
        <v>product_food8_1</v>
      </c>
      <c r="G10" s="8" t="str">
        <f t="shared" si="1"/>
        <v>sb:product/product_food8_1.babylon</v>
      </c>
      <c r="H10" s="5" t="s">
        <v>651</v>
      </c>
      <c r="J10" s="5" t="s">
        <v>69</v>
      </c>
      <c r="K10" s="5" t="s">
        <v>69</v>
      </c>
      <c r="L10" s="5" t="s">
        <v>69</v>
      </c>
      <c r="R10" s="5" t="s">
        <v>652</v>
      </c>
      <c r="S10" s="5">
        <v>2</v>
      </c>
    </row>
    <row r="11" spans="1:43">
      <c r="D11" s="5" t="s">
        <v>67</v>
      </c>
      <c r="E11" s="20" t="s">
        <v>660</v>
      </c>
      <c r="F11" s="8" t="str">
        <f t="shared" si="0"/>
        <v>product_food9_1</v>
      </c>
      <c r="G11" s="8" t="str">
        <f t="shared" si="1"/>
        <v>sb:product/product_food9_1.babylon</v>
      </c>
      <c r="H11" s="5" t="s">
        <v>651</v>
      </c>
      <c r="J11" s="5" t="s">
        <v>69</v>
      </c>
      <c r="K11" s="5" t="s">
        <v>69</v>
      </c>
      <c r="L11" s="5" t="s">
        <v>69</v>
      </c>
      <c r="R11" s="5" t="s">
        <v>652</v>
      </c>
      <c r="S11" s="5">
        <v>2</v>
      </c>
    </row>
    <row r="12" spans="1:43">
      <c r="D12" s="5" t="s">
        <v>67</v>
      </c>
      <c r="E12" s="20" t="s">
        <v>661</v>
      </c>
      <c r="F12" s="8" t="str">
        <f t="shared" si="0"/>
        <v>product_food10_1</v>
      </c>
      <c r="G12" s="8" t="str">
        <f t="shared" si="1"/>
        <v>sb:product/product_food10_1.babylon</v>
      </c>
      <c r="H12" s="5" t="s">
        <v>651</v>
      </c>
      <c r="J12" s="5" t="s">
        <v>69</v>
      </c>
      <c r="K12" s="5" t="s">
        <v>69</v>
      </c>
      <c r="L12" s="5" t="s">
        <v>69</v>
      </c>
      <c r="R12" s="5" t="s">
        <v>652</v>
      </c>
      <c r="S12" s="5">
        <v>2</v>
      </c>
    </row>
    <row r="13" spans="1:43">
      <c r="D13" s="5" t="s">
        <v>67</v>
      </c>
      <c r="E13" s="20" t="s">
        <v>662</v>
      </c>
      <c r="F13" s="8" t="str">
        <f t="shared" si="0"/>
        <v>product_food11_1</v>
      </c>
      <c r="G13" s="8" t="str">
        <f t="shared" si="1"/>
        <v>sb:product/product_food11_1.babylon</v>
      </c>
      <c r="H13" s="5" t="s">
        <v>651</v>
      </c>
      <c r="J13" s="5" t="s">
        <v>69</v>
      </c>
      <c r="K13" s="5" t="s">
        <v>69</v>
      </c>
      <c r="L13" s="5" t="s">
        <v>69</v>
      </c>
      <c r="R13" s="5" t="s">
        <v>652</v>
      </c>
      <c r="S13" s="5">
        <v>2</v>
      </c>
    </row>
    <row r="14" spans="1:43">
      <c r="D14" s="5" t="s">
        <v>67</v>
      </c>
      <c r="E14" s="20" t="s">
        <v>663</v>
      </c>
      <c r="F14" s="8" t="str">
        <f t="shared" si="0"/>
        <v>product_food12_1</v>
      </c>
      <c r="G14" s="8" t="str">
        <f t="shared" si="1"/>
        <v>sb:product/product_food12_1.babylon</v>
      </c>
      <c r="H14" s="5" t="s">
        <v>651</v>
      </c>
      <c r="J14" s="5" t="s">
        <v>69</v>
      </c>
      <c r="K14" s="5" t="s">
        <v>69</v>
      </c>
      <c r="L14" s="5" t="s">
        <v>69</v>
      </c>
      <c r="R14" s="5" t="s">
        <v>652</v>
      </c>
      <c r="S14" s="5">
        <v>2</v>
      </c>
    </row>
    <row r="15" spans="1:43">
      <c r="D15" s="5" t="s">
        <v>67</v>
      </c>
      <c r="E15" s="20" t="s">
        <v>664</v>
      </c>
      <c r="F15" s="8" t="str">
        <f t="shared" si="0"/>
        <v>product_food13_1</v>
      </c>
      <c r="G15" s="8" t="str">
        <f t="shared" si="1"/>
        <v>sb:product/product_food13_1.babylon</v>
      </c>
      <c r="H15" s="5" t="s">
        <v>651</v>
      </c>
      <c r="J15" s="5" t="s">
        <v>69</v>
      </c>
      <c r="K15" s="5" t="s">
        <v>69</v>
      </c>
      <c r="L15" s="5" t="s">
        <v>69</v>
      </c>
      <c r="R15" s="5" t="s">
        <v>652</v>
      </c>
      <c r="S15" s="5">
        <v>2</v>
      </c>
    </row>
    <row r="16" spans="1:43">
      <c r="D16" s="5" t="s">
        <v>67</v>
      </c>
      <c r="E16" s="20" t="s">
        <v>665</v>
      </c>
      <c r="F16" s="8" t="str">
        <f t="shared" si="0"/>
        <v>product_food14_1</v>
      </c>
      <c r="G16" s="8" t="str">
        <f t="shared" si="1"/>
        <v>sb:product/product_food14_1.babylon</v>
      </c>
      <c r="H16" s="5" t="s">
        <v>651</v>
      </c>
      <c r="J16" s="5" t="s">
        <v>69</v>
      </c>
      <c r="K16" s="5" t="s">
        <v>69</v>
      </c>
      <c r="L16" s="5" t="s">
        <v>69</v>
      </c>
      <c r="R16" s="5" t="s">
        <v>652</v>
      </c>
      <c r="S16" s="5">
        <v>2</v>
      </c>
    </row>
    <row r="17" spans="4:19">
      <c r="D17" s="5" t="s">
        <v>67</v>
      </c>
      <c r="E17" s="20" t="s">
        <v>666</v>
      </c>
      <c r="F17" s="8" t="str">
        <f t="shared" si="0"/>
        <v>product_food15_2</v>
      </c>
      <c r="G17" s="8" t="str">
        <f t="shared" si="1"/>
        <v>sb:product/product_food15_2.babylon</v>
      </c>
      <c r="H17" s="5" t="s">
        <v>667</v>
      </c>
      <c r="J17" s="5" t="s">
        <v>69</v>
      </c>
      <c r="K17" s="5" t="s">
        <v>69</v>
      </c>
      <c r="L17" s="5" t="s">
        <v>69</v>
      </c>
      <c r="R17" s="5" t="s">
        <v>668</v>
      </c>
      <c r="S17" s="5">
        <v>2</v>
      </c>
    </row>
    <row r="18" spans="4:19">
      <c r="D18" s="5" t="s">
        <v>67</v>
      </c>
      <c r="E18" s="20" t="s">
        <v>669</v>
      </c>
      <c r="F18" s="8" t="str">
        <f t="shared" si="0"/>
        <v>product_food16_2</v>
      </c>
      <c r="G18" s="8" t="str">
        <f t="shared" si="1"/>
        <v>sb:product/product_food16_2.babylon</v>
      </c>
      <c r="H18" s="5" t="s">
        <v>667</v>
      </c>
      <c r="J18" s="5" t="s">
        <v>69</v>
      </c>
      <c r="K18" s="5" t="s">
        <v>69</v>
      </c>
      <c r="L18" s="5" t="s">
        <v>69</v>
      </c>
      <c r="R18" s="5" t="s">
        <v>668</v>
      </c>
      <c r="S18" s="5">
        <v>2</v>
      </c>
    </row>
    <row r="19" spans="4:19">
      <c r="D19" s="5" t="s">
        <v>67</v>
      </c>
      <c r="E19" s="20" t="s">
        <v>670</v>
      </c>
      <c r="F19" s="8" t="str">
        <f t="shared" si="0"/>
        <v>product_food17_2</v>
      </c>
      <c r="G19" s="8" t="str">
        <f t="shared" si="1"/>
        <v>sb:product/product_food17_2.babylon</v>
      </c>
      <c r="H19" s="5" t="s">
        <v>667</v>
      </c>
      <c r="J19" s="5" t="s">
        <v>69</v>
      </c>
      <c r="K19" s="5" t="s">
        <v>69</v>
      </c>
      <c r="L19" s="5" t="s">
        <v>69</v>
      </c>
      <c r="R19" s="5" t="s">
        <v>668</v>
      </c>
      <c r="S19" s="5">
        <v>2</v>
      </c>
    </row>
    <row r="20" spans="4:19">
      <c r="D20" s="5" t="s">
        <v>67</v>
      </c>
      <c r="E20" s="20" t="s">
        <v>671</v>
      </c>
      <c r="F20" s="8" t="str">
        <f t="shared" si="0"/>
        <v>product_food18_2</v>
      </c>
      <c r="G20" s="8" t="str">
        <f t="shared" si="1"/>
        <v>sb:product/product_food18_2.babylon</v>
      </c>
      <c r="H20" s="5" t="s">
        <v>667</v>
      </c>
      <c r="J20" s="5" t="s">
        <v>69</v>
      </c>
      <c r="K20" s="5" t="s">
        <v>69</v>
      </c>
      <c r="L20" s="5" t="s">
        <v>69</v>
      </c>
      <c r="R20" s="5" t="s">
        <v>668</v>
      </c>
      <c r="S20" s="5">
        <v>2</v>
      </c>
    </row>
    <row r="21" spans="4:19">
      <c r="D21" s="5" t="s">
        <v>67</v>
      </c>
      <c r="E21" s="20" t="s">
        <v>672</v>
      </c>
      <c r="F21" s="8" t="str">
        <f t="shared" si="0"/>
        <v>product_food19_2</v>
      </c>
      <c r="G21" s="8" t="str">
        <f t="shared" si="1"/>
        <v>sb:product/product_food19_2.babylon</v>
      </c>
      <c r="H21" s="5" t="s">
        <v>667</v>
      </c>
      <c r="J21" s="5" t="s">
        <v>69</v>
      </c>
      <c r="K21" s="5" t="s">
        <v>69</v>
      </c>
      <c r="L21" s="5" t="s">
        <v>69</v>
      </c>
      <c r="R21" s="5" t="s">
        <v>668</v>
      </c>
      <c r="S21" s="5">
        <v>2</v>
      </c>
    </row>
    <row r="22" spans="4:19">
      <c r="D22" s="5" t="s">
        <v>67</v>
      </c>
      <c r="E22" s="20" t="s">
        <v>673</v>
      </c>
      <c r="F22" s="8" t="str">
        <f t="shared" si="0"/>
        <v>product_food20_2</v>
      </c>
      <c r="G22" s="8" t="str">
        <f t="shared" si="1"/>
        <v>sb:product/product_food20_2.babylon</v>
      </c>
      <c r="H22" s="5" t="s">
        <v>667</v>
      </c>
      <c r="J22" s="5" t="s">
        <v>69</v>
      </c>
      <c r="K22" s="5" t="s">
        <v>69</v>
      </c>
      <c r="L22" s="5" t="s">
        <v>69</v>
      </c>
      <c r="R22" s="5" t="s">
        <v>668</v>
      </c>
      <c r="S22" s="5">
        <v>2</v>
      </c>
    </row>
    <row r="23" spans="4:19">
      <c r="D23" s="5" t="s">
        <v>67</v>
      </c>
      <c r="E23" s="20" t="s">
        <v>674</v>
      </c>
      <c r="F23" s="8" t="str">
        <f t="shared" si="0"/>
        <v>product_food21_2</v>
      </c>
      <c r="G23" s="8" t="str">
        <f t="shared" si="1"/>
        <v>sb:product/product_food21_2.babylon</v>
      </c>
      <c r="H23" s="5" t="s">
        <v>667</v>
      </c>
      <c r="J23" s="5" t="s">
        <v>69</v>
      </c>
      <c r="K23" s="5" t="s">
        <v>69</v>
      </c>
      <c r="L23" s="5" t="s">
        <v>69</v>
      </c>
      <c r="R23" s="5" t="s">
        <v>668</v>
      </c>
      <c r="S23" s="5">
        <v>2</v>
      </c>
    </row>
    <row r="24" spans="4:19">
      <c r="D24" s="5" t="s">
        <v>67</v>
      </c>
      <c r="E24" s="20" t="s">
        <v>675</v>
      </c>
      <c r="F24" s="8" t="str">
        <f t="shared" si="0"/>
        <v>product_food22_2</v>
      </c>
      <c r="G24" s="8" t="str">
        <f t="shared" si="1"/>
        <v>sb:product/product_food22_2.babylon</v>
      </c>
      <c r="H24" s="5" t="s">
        <v>667</v>
      </c>
      <c r="J24" s="5" t="s">
        <v>69</v>
      </c>
      <c r="K24" s="5" t="s">
        <v>69</v>
      </c>
      <c r="L24" s="5" t="s">
        <v>69</v>
      </c>
      <c r="R24" s="5" t="s">
        <v>668</v>
      </c>
      <c r="S24" s="5">
        <v>2</v>
      </c>
    </row>
    <row r="25" spans="4:19">
      <c r="D25" s="5" t="s">
        <v>67</v>
      </c>
      <c r="E25" s="20" t="s">
        <v>676</v>
      </c>
      <c r="F25" s="8" t="str">
        <f t="shared" si="0"/>
        <v>product_food23_2</v>
      </c>
      <c r="G25" s="8" t="str">
        <f t="shared" si="1"/>
        <v>sb:product/product_food23_2.babylon</v>
      </c>
      <c r="H25" s="5" t="s">
        <v>667</v>
      </c>
      <c r="J25" s="5" t="s">
        <v>69</v>
      </c>
      <c r="K25" s="5" t="s">
        <v>69</v>
      </c>
      <c r="L25" s="5" t="s">
        <v>69</v>
      </c>
      <c r="R25" s="5" t="s">
        <v>668</v>
      </c>
      <c r="S25" s="5">
        <v>2</v>
      </c>
    </row>
    <row r="26" spans="4:19">
      <c r="D26" s="5" t="s">
        <v>67</v>
      </c>
      <c r="E26" s="20" t="s">
        <v>677</v>
      </c>
      <c r="F26" s="8" t="str">
        <f t="shared" si="0"/>
        <v>product_food24_2</v>
      </c>
      <c r="G26" s="8" t="str">
        <f t="shared" si="1"/>
        <v>sb:product/product_food24_2.babylon</v>
      </c>
      <c r="H26" s="5" t="s">
        <v>667</v>
      </c>
      <c r="J26" s="5" t="s">
        <v>69</v>
      </c>
      <c r="K26" s="5" t="s">
        <v>69</v>
      </c>
      <c r="L26" s="5" t="s">
        <v>69</v>
      </c>
      <c r="R26" s="5" t="s">
        <v>668</v>
      </c>
      <c r="S26" s="5">
        <v>2</v>
      </c>
    </row>
    <row r="27" spans="4:19">
      <c r="D27" s="5" t="s">
        <v>67</v>
      </c>
      <c r="E27" s="20" t="s">
        <v>678</v>
      </c>
      <c r="F27" s="8" t="str">
        <f t="shared" si="0"/>
        <v>product_food25_2</v>
      </c>
      <c r="G27" s="8" t="str">
        <f t="shared" si="1"/>
        <v>sb:product/product_food25_2.babylon</v>
      </c>
      <c r="H27" s="5" t="s">
        <v>667</v>
      </c>
      <c r="J27" s="5" t="s">
        <v>69</v>
      </c>
      <c r="K27" s="5" t="s">
        <v>69</v>
      </c>
      <c r="L27" s="5" t="s">
        <v>69</v>
      </c>
      <c r="R27" s="5" t="s">
        <v>668</v>
      </c>
      <c r="S27" s="5">
        <v>2</v>
      </c>
    </row>
    <row r="28" spans="4:19">
      <c r="D28" s="5" t="s">
        <v>67</v>
      </c>
      <c r="E28" s="20" t="s">
        <v>679</v>
      </c>
      <c r="F28" s="8" t="str">
        <f t="shared" si="0"/>
        <v>product_food26_2</v>
      </c>
      <c r="G28" s="8" t="str">
        <f t="shared" si="1"/>
        <v>sb:product/product_food26_2.babylon</v>
      </c>
      <c r="H28" s="5" t="s">
        <v>667</v>
      </c>
      <c r="J28" s="5" t="s">
        <v>69</v>
      </c>
      <c r="K28" s="5" t="s">
        <v>69</v>
      </c>
      <c r="L28" s="5" t="s">
        <v>69</v>
      </c>
      <c r="R28" s="5" t="s">
        <v>668</v>
      </c>
      <c r="S28" s="5">
        <v>2</v>
      </c>
    </row>
    <row r="29" spans="4:19">
      <c r="D29" s="5" t="s">
        <v>67</v>
      </c>
      <c r="E29" s="20" t="s">
        <v>680</v>
      </c>
      <c r="F29" s="8" t="str">
        <f t="shared" si="0"/>
        <v>product_food27_2</v>
      </c>
      <c r="G29" s="8" t="str">
        <f t="shared" si="1"/>
        <v>sb:product/product_food27_2.babylon</v>
      </c>
      <c r="H29" s="5" t="s">
        <v>667</v>
      </c>
      <c r="J29" s="5" t="s">
        <v>69</v>
      </c>
      <c r="K29" s="5" t="s">
        <v>69</v>
      </c>
      <c r="L29" s="5" t="s">
        <v>69</v>
      </c>
      <c r="R29" s="5" t="s">
        <v>668</v>
      </c>
      <c r="S29" s="5">
        <v>2</v>
      </c>
    </row>
    <row r="30" spans="4:19">
      <c r="D30" s="5" t="s">
        <v>67</v>
      </c>
      <c r="E30" s="20" t="s">
        <v>681</v>
      </c>
      <c r="F30" s="8" t="str">
        <f t="shared" si="0"/>
        <v>product_food28_2</v>
      </c>
      <c r="G30" s="8" t="str">
        <f t="shared" si="1"/>
        <v>sb:product/product_food28_2.babylon</v>
      </c>
      <c r="H30" s="5" t="s">
        <v>667</v>
      </c>
      <c r="J30" s="5" t="s">
        <v>69</v>
      </c>
      <c r="K30" s="5" t="s">
        <v>69</v>
      </c>
      <c r="L30" s="5" t="s">
        <v>69</v>
      </c>
      <c r="R30" s="5" t="s">
        <v>668</v>
      </c>
      <c r="S30" s="5">
        <v>2</v>
      </c>
    </row>
    <row r="31" spans="4:19">
      <c r="D31" s="5" t="s">
        <v>67</v>
      </c>
      <c r="E31" s="20" t="s">
        <v>682</v>
      </c>
      <c r="F31" s="8" t="str">
        <f t="shared" si="0"/>
        <v>product_food29_2</v>
      </c>
      <c r="G31" s="8" t="str">
        <f t="shared" si="1"/>
        <v>sb:product/product_food29_2.babylon</v>
      </c>
      <c r="H31" s="5" t="s">
        <v>667</v>
      </c>
      <c r="J31" s="5" t="s">
        <v>69</v>
      </c>
      <c r="K31" s="5" t="s">
        <v>69</v>
      </c>
      <c r="L31" s="5" t="s">
        <v>69</v>
      </c>
      <c r="R31" s="5" t="s">
        <v>668</v>
      </c>
      <c r="S31" s="5">
        <v>2</v>
      </c>
    </row>
    <row r="32" spans="4:19">
      <c r="D32" s="5" t="s">
        <v>67</v>
      </c>
      <c r="E32" s="20" t="s">
        <v>683</v>
      </c>
      <c r="F32" s="8" t="str">
        <f t="shared" si="0"/>
        <v>product_food30_2</v>
      </c>
      <c r="G32" s="8" t="str">
        <f t="shared" si="1"/>
        <v>sb:product/product_food30_2.babylon</v>
      </c>
      <c r="H32" s="5" t="s">
        <v>667</v>
      </c>
      <c r="J32" s="5" t="s">
        <v>69</v>
      </c>
      <c r="K32" s="5" t="s">
        <v>69</v>
      </c>
      <c r="L32" s="5" t="s">
        <v>69</v>
      </c>
      <c r="R32" s="5" t="s">
        <v>668</v>
      </c>
      <c r="S32" s="5">
        <v>2</v>
      </c>
    </row>
    <row r="33" spans="3:41">
      <c r="D33" s="5" t="s">
        <v>67</v>
      </c>
      <c r="E33" s="20" t="s">
        <v>684</v>
      </c>
      <c r="F33" s="8" t="str">
        <f t="shared" si="0"/>
        <v>product_food31_2</v>
      </c>
      <c r="G33" s="8" t="str">
        <f t="shared" si="1"/>
        <v>sb:product/product_food31_2.babylon</v>
      </c>
      <c r="H33" s="5" t="s">
        <v>667</v>
      </c>
      <c r="J33" s="5" t="s">
        <v>69</v>
      </c>
      <c r="K33" s="5" t="s">
        <v>69</v>
      </c>
      <c r="L33" s="5" t="s">
        <v>69</v>
      </c>
      <c r="R33" s="5" t="s">
        <v>668</v>
      </c>
      <c r="S33" s="5">
        <v>2</v>
      </c>
    </row>
    <row r="34" spans="3:41">
      <c r="D34" s="5" t="s">
        <v>67</v>
      </c>
      <c r="E34" s="20" t="s">
        <v>685</v>
      </c>
      <c r="F34" s="8" t="str">
        <f t="shared" si="0"/>
        <v>product_food32_2</v>
      </c>
      <c r="G34" s="8" t="str">
        <f t="shared" si="1"/>
        <v>sb:product/product_food32_2.babylon</v>
      </c>
      <c r="H34" s="5" t="s">
        <v>667</v>
      </c>
      <c r="J34" s="5" t="s">
        <v>69</v>
      </c>
      <c r="K34" s="5" t="s">
        <v>69</v>
      </c>
      <c r="L34" s="5" t="s">
        <v>69</v>
      </c>
      <c r="R34" s="5" t="s">
        <v>668</v>
      </c>
      <c r="S34" s="5">
        <v>2</v>
      </c>
    </row>
    <row r="35" spans="3:41">
      <c r="D35" s="5" t="s">
        <v>67</v>
      </c>
      <c r="E35" s="20" t="s">
        <v>686</v>
      </c>
      <c r="F35" s="8" t="str">
        <f t="shared" si="0"/>
        <v>product_food33_2</v>
      </c>
      <c r="G35" s="8" t="str">
        <f t="shared" si="1"/>
        <v>sb:product/product_food33_2.babylon</v>
      </c>
      <c r="H35" s="5" t="s">
        <v>667</v>
      </c>
      <c r="J35" s="5" t="s">
        <v>69</v>
      </c>
      <c r="K35" s="5" t="s">
        <v>69</v>
      </c>
      <c r="L35" s="5" t="s">
        <v>69</v>
      </c>
      <c r="R35" s="5" t="s">
        <v>668</v>
      </c>
      <c r="S35" s="5">
        <v>2</v>
      </c>
    </row>
    <row r="36" spans="3:41">
      <c r="D36" s="5" t="s">
        <v>67</v>
      </c>
      <c r="E36" s="20" t="s">
        <v>687</v>
      </c>
      <c r="F36" s="8" t="str">
        <f t="shared" si="0"/>
        <v>product_food34_2</v>
      </c>
      <c r="G36" s="8" t="str">
        <f t="shared" si="1"/>
        <v>sb:product/product_food34_2.babylon</v>
      </c>
      <c r="H36" s="5" t="s">
        <v>667</v>
      </c>
      <c r="J36" s="5" t="s">
        <v>69</v>
      </c>
      <c r="K36" s="5" t="s">
        <v>69</v>
      </c>
      <c r="L36" s="5" t="s">
        <v>69</v>
      </c>
      <c r="R36" s="5" t="s">
        <v>668</v>
      </c>
      <c r="S36" s="5">
        <v>2</v>
      </c>
    </row>
    <row r="37" spans="3:41">
      <c r="D37" s="5" t="s">
        <v>67</v>
      </c>
      <c r="E37" s="20" t="s">
        <v>688</v>
      </c>
      <c r="F37" s="8" t="str">
        <f t="shared" si="0"/>
        <v>product_food35_2</v>
      </c>
      <c r="G37" s="8" t="str">
        <f t="shared" si="1"/>
        <v>sb:product/product_food35_2.babylon</v>
      </c>
      <c r="H37" s="5" t="s">
        <v>667</v>
      </c>
      <c r="J37" s="5" t="s">
        <v>69</v>
      </c>
      <c r="K37" s="5" t="s">
        <v>69</v>
      </c>
      <c r="L37" s="5" t="s">
        <v>69</v>
      </c>
      <c r="R37" s="5" t="s">
        <v>668</v>
      </c>
      <c r="S37" s="5">
        <v>2</v>
      </c>
    </row>
    <row r="38" spans="3:41">
      <c r="D38" s="5" t="s">
        <v>67</v>
      </c>
      <c r="E38" s="20" t="s">
        <v>689</v>
      </c>
      <c r="F38" s="8" t="str">
        <f t="shared" si="0"/>
        <v>product_food36_2</v>
      </c>
      <c r="G38" s="8" t="str">
        <f t="shared" si="1"/>
        <v>sb:product/product_food36_2.babylon</v>
      </c>
      <c r="H38" s="5" t="s">
        <v>667</v>
      </c>
      <c r="J38" s="5" t="s">
        <v>69</v>
      </c>
      <c r="K38" s="5" t="s">
        <v>69</v>
      </c>
      <c r="L38" s="5" t="s">
        <v>69</v>
      </c>
      <c r="R38" s="5" t="s">
        <v>668</v>
      </c>
      <c r="S38" s="5">
        <v>2</v>
      </c>
    </row>
    <row r="39" spans="3:41">
      <c r="D39" s="5" t="s">
        <v>67</v>
      </c>
      <c r="E39" s="11" t="s">
        <v>690</v>
      </c>
      <c r="F39" s="8" t="str">
        <f t="shared" si="0"/>
        <v>product_foodcat1_1</v>
      </c>
      <c r="G39" s="8" t="str">
        <f t="shared" si="1"/>
        <v>sb:product/product_foodcat1_1.babylon</v>
      </c>
      <c r="H39" s="5" t="s">
        <v>651</v>
      </c>
      <c r="J39" s="5" t="s">
        <v>69</v>
      </c>
      <c r="K39" s="5" t="s">
        <v>69</v>
      </c>
      <c r="L39" s="5" t="s">
        <v>69</v>
      </c>
      <c r="R39" s="5" t="s">
        <v>652</v>
      </c>
      <c r="S39" s="5">
        <v>2</v>
      </c>
    </row>
    <row r="40" spans="3:41">
      <c r="D40" s="5" t="s">
        <v>67</v>
      </c>
      <c r="E40" s="11" t="s">
        <v>691</v>
      </c>
      <c r="F40" s="8" t="str">
        <f t="shared" si="0"/>
        <v>product_foodcat2_1</v>
      </c>
      <c r="G40" s="8" t="str">
        <f t="shared" si="1"/>
        <v>sb:product/product_foodcat2_1.babylon</v>
      </c>
      <c r="H40" s="5" t="s">
        <v>651</v>
      </c>
      <c r="J40" s="5" t="s">
        <v>69</v>
      </c>
      <c r="K40" s="5" t="s">
        <v>69</v>
      </c>
      <c r="L40" s="5" t="s">
        <v>69</v>
      </c>
      <c r="R40" s="5" t="s">
        <v>652</v>
      </c>
      <c r="S40" s="5">
        <v>2</v>
      </c>
    </row>
    <row r="41" spans="3:41">
      <c r="D41" s="5" t="s">
        <v>67</v>
      </c>
      <c r="E41" s="11" t="s">
        <v>692</v>
      </c>
      <c r="F41" s="8" t="str">
        <f t="shared" si="0"/>
        <v>product_fooddog_1</v>
      </c>
      <c r="G41" s="8" t="str">
        <f t="shared" si="1"/>
        <v>sb:product/product_fooddog_1.babylon</v>
      </c>
      <c r="H41" s="5" t="s">
        <v>651</v>
      </c>
      <c r="J41" s="5" t="s">
        <v>69</v>
      </c>
      <c r="K41" s="5" t="s">
        <v>69</v>
      </c>
      <c r="L41" s="5" t="s">
        <v>69</v>
      </c>
      <c r="R41" s="5" t="s">
        <v>652</v>
      </c>
      <c r="S41" s="5">
        <v>2</v>
      </c>
    </row>
    <row r="44" spans="3:41">
      <c r="C44" s="1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3:41">
      <c r="C45" s="13" t="s">
        <v>51</v>
      </c>
      <c r="D45" s="1" t="s">
        <v>31</v>
      </c>
      <c r="E45" s="1" t="s">
        <v>30</v>
      </c>
      <c r="F45" s="14" t="s">
        <v>87</v>
      </c>
      <c r="G45" s="14" t="s">
        <v>88</v>
      </c>
      <c r="H45" s="14" t="s">
        <v>89</v>
      </c>
      <c r="I45" s="14" t="s">
        <v>90</v>
      </c>
      <c r="J45" s="5" t="s">
        <v>91</v>
      </c>
      <c r="K45" s="5" t="s">
        <v>92</v>
      </c>
      <c r="L45" s="5" t="s">
        <v>93</v>
      </c>
      <c r="M45" s="5" t="s">
        <v>94</v>
      </c>
      <c r="N45" s="5" t="s">
        <v>95</v>
      </c>
      <c r="O45" s="5" t="s">
        <v>96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101</v>
      </c>
      <c r="U45" s="5" t="s">
        <v>102</v>
      </c>
      <c r="V45" s="5" t="s">
        <v>103</v>
      </c>
      <c r="W45" s="5" t="s">
        <v>104</v>
      </c>
      <c r="X45" s="5" t="s">
        <v>105</v>
      </c>
      <c r="Y45" s="5" t="s">
        <v>106</v>
      </c>
      <c r="Z45" s="5" t="s">
        <v>107</v>
      </c>
      <c r="AA45" s="5" t="s">
        <v>108</v>
      </c>
      <c r="AB45" s="14" t="s">
        <v>109</v>
      </c>
      <c r="AC45" s="14" t="s">
        <v>110</v>
      </c>
      <c r="AD45" s="14" t="s">
        <v>111</v>
      </c>
      <c r="AE45" s="14" t="s">
        <v>112</v>
      </c>
      <c r="AF45" s="14" t="s">
        <v>328</v>
      </c>
      <c r="AG45" s="14" t="s">
        <v>114</v>
      </c>
      <c r="AH45" s="14" t="s">
        <v>115</v>
      </c>
      <c r="AI45" s="14" t="s">
        <v>116</v>
      </c>
      <c r="AJ45" s="14" t="s">
        <v>69</v>
      </c>
      <c r="AK45" s="14" t="s">
        <v>117</v>
      </c>
      <c r="AL45" s="14" t="s">
        <v>118</v>
      </c>
      <c r="AM45" s="14" t="s">
        <v>119</v>
      </c>
      <c r="AN45" s="14" t="s">
        <v>120</v>
      </c>
      <c r="AO45" s="14" t="s">
        <v>121</v>
      </c>
    </row>
    <row r="46" spans="3:41">
      <c r="C46" s="1"/>
      <c r="D46" s="14" t="str">
        <f t="shared" ref="D46:D84" si="2">"DISPLAY " &amp; F46</f>
        <v>DISPLAY product_food1_1</v>
      </c>
      <c r="E46" s="14" t="s">
        <v>126</v>
      </c>
      <c r="F46" s="1" t="str">
        <f t="shared" ref="F46:F84" si="3">E3</f>
        <v>product_food1_1</v>
      </c>
      <c r="G46" s="14" t="s">
        <v>127</v>
      </c>
      <c r="H46" s="14">
        <v>1</v>
      </c>
      <c r="I46" s="15">
        <v>8</v>
      </c>
      <c r="J46" s="15">
        <v>3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693</v>
      </c>
      <c r="AG46" s="5">
        <v>0.59</v>
      </c>
      <c r="AH46" s="5" t="s">
        <v>694</v>
      </c>
      <c r="AI46" s="8" t="str">
        <f t="shared" ref="AI46:AI84" si="4">"sb:productsignimages/" &amp; SUBSTITUTE(F46, "product_", "") &amp; ".jpg"</f>
        <v>sb:productsignimages/food1_1.jpg</v>
      </c>
    </row>
    <row r="47" spans="3:41">
      <c r="C47" s="1"/>
      <c r="D47" s="14" t="str">
        <f t="shared" si="2"/>
        <v>DISPLAY product_food2_1</v>
      </c>
      <c r="E47" s="14" t="s">
        <v>126</v>
      </c>
      <c r="F47" s="1" t="str">
        <f t="shared" si="3"/>
        <v>product_food2_1</v>
      </c>
      <c r="G47" s="14" t="s">
        <v>127</v>
      </c>
      <c r="H47" s="14">
        <v>1</v>
      </c>
      <c r="I47" s="15">
        <v>8</v>
      </c>
      <c r="J47" s="15">
        <v>3</v>
      </c>
      <c r="K47" s="15">
        <v>2</v>
      </c>
      <c r="L47" s="14">
        <v>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5" t="s">
        <v>695</v>
      </c>
      <c r="AG47" s="5">
        <v>2.4900000000000002</v>
      </c>
      <c r="AH47" s="19">
        <v>2.4900000000000002</v>
      </c>
      <c r="AI47" s="8" t="str">
        <f t="shared" si="4"/>
        <v>sb:productsignimages/food2_1.jpg</v>
      </c>
    </row>
    <row r="48" spans="3:41">
      <c r="C48" s="1"/>
      <c r="D48" s="14" t="str">
        <f t="shared" si="2"/>
        <v>DISPLAY product_food3_1</v>
      </c>
      <c r="E48" s="14" t="s">
        <v>126</v>
      </c>
      <c r="F48" s="1" t="str">
        <f t="shared" si="3"/>
        <v>product_food3_1</v>
      </c>
      <c r="G48" s="14" t="s">
        <v>127</v>
      </c>
      <c r="H48" s="14">
        <v>1</v>
      </c>
      <c r="I48" s="15">
        <v>8</v>
      </c>
      <c r="J48" s="15">
        <v>4</v>
      </c>
      <c r="K48" s="15">
        <v>4</v>
      </c>
      <c r="L48" s="14">
        <v>4</v>
      </c>
      <c r="M48" s="1"/>
      <c r="N48" s="1"/>
      <c r="O48" s="14" t="s">
        <v>150</v>
      </c>
      <c r="P48" s="1"/>
      <c r="Q48" s="1"/>
      <c r="R48" s="1"/>
      <c r="U48" s="1"/>
      <c r="V48" s="1"/>
      <c r="W48" s="1"/>
      <c r="X48" s="1"/>
      <c r="Y48" s="14" t="s">
        <v>150</v>
      </c>
      <c r="Z48" s="14"/>
      <c r="AA48" s="1"/>
      <c r="AB48" s="1"/>
      <c r="AC48" s="1"/>
      <c r="AE48" s="5" t="s">
        <v>696</v>
      </c>
      <c r="AG48" s="5">
        <v>0.89</v>
      </c>
      <c r="AH48" s="19">
        <v>0.89</v>
      </c>
      <c r="AI48" s="8" t="str">
        <f t="shared" si="4"/>
        <v>sb:productsignimages/food3_1.jpg</v>
      </c>
    </row>
    <row r="49" spans="3:35">
      <c r="C49" s="1"/>
      <c r="D49" s="14" t="str">
        <f t="shared" si="2"/>
        <v>DISPLAY product_food4_1</v>
      </c>
      <c r="E49" s="14" t="s">
        <v>126</v>
      </c>
      <c r="F49" s="1" t="str">
        <f t="shared" si="3"/>
        <v>product_food4_1</v>
      </c>
      <c r="G49" s="14" t="s">
        <v>127</v>
      </c>
      <c r="H49" s="14">
        <v>1</v>
      </c>
      <c r="I49" s="15">
        <v>8</v>
      </c>
      <c r="J49" s="15">
        <v>3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 t="s">
        <v>218</v>
      </c>
      <c r="AA49" s="1"/>
      <c r="AB49" s="1"/>
      <c r="AC49" s="1"/>
      <c r="AE49" s="5" t="s">
        <v>697</v>
      </c>
      <c r="AG49" s="5">
        <v>0.99</v>
      </c>
      <c r="AH49" s="19">
        <v>0.99</v>
      </c>
      <c r="AI49" s="8" t="str">
        <f t="shared" si="4"/>
        <v>sb:productsignimages/food4_1.jpg</v>
      </c>
    </row>
    <row r="50" spans="3:35">
      <c r="C50" s="1"/>
      <c r="D50" s="14" t="str">
        <f t="shared" si="2"/>
        <v>DISPLAY product_food5_1</v>
      </c>
      <c r="E50" s="14" t="s">
        <v>126</v>
      </c>
      <c r="F50" s="1" t="str">
        <f t="shared" si="3"/>
        <v>product_food5_1</v>
      </c>
      <c r="G50" s="14" t="s">
        <v>127</v>
      </c>
      <c r="H50" s="14">
        <v>1</v>
      </c>
      <c r="I50" s="15">
        <v>8</v>
      </c>
      <c r="J50" s="15">
        <v>1</v>
      </c>
      <c r="K50" s="15">
        <v>4</v>
      </c>
      <c r="L50" s="14">
        <v>4</v>
      </c>
      <c r="M50" s="1"/>
      <c r="N50" s="1"/>
      <c r="O50" s="1"/>
      <c r="P50" s="1"/>
      <c r="Q50" s="1"/>
      <c r="R50" s="1"/>
      <c r="U50" s="1"/>
      <c r="V50" s="1"/>
      <c r="W50" s="1"/>
      <c r="X50" s="1"/>
      <c r="Y50" s="14" t="s">
        <v>150</v>
      </c>
      <c r="Z50" s="14" t="s">
        <v>218</v>
      </c>
      <c r="AA50" s="1"/>
      <c r="AB50" s="1"/>
      <c r="AC50" s="1"/>
      <c r="AE50" s="5" t="s">
        <v>698</v>
      </c>
      <c r="AG50" s="5">
        <v>1.79</v>
      </c>
      <c r="AH50" s="19">
        <v>1.79</v>
      </c>
      <c r="AI50" s="8" t="str">
        <f t="shared" si="4"/>
        <v>sb:productsignimages/food5_1.jpg</v>
      </c>
    </row>
    <row r="51" spans="3:35">
      <c r="C51" s="1"/>
      <c r="D51" s="14" t="str">
        <f t="shared" si="2"/>
        <v>DISPLAY product_food6_1</v>
      </c>
      <c r="E51" s="14" t="s">
        <v>126</v>
      </c>
      <c r="F51" s="1" t="str">
        <f t="shared" si="3"/>
        <v>product_food6_1</v>
      </c>
      <c r="G51" s="14" t="s">
        <v>127</v>
      </c>
      <c r="H51" s="14">
        <v>1</v>
      </c>
      <c r="I51" s="15">
        <v>8</v>
      </c>
      <c r="J51" s="15">
        <v>2</v>
      </c>
      <c r="K51" s="15">
        <v>4</v>
      </c>
      <c r="L51" s="14">
        <v>1</v>
      </c>
      <c r="M51" s="1"/>
      <c r="N51" s="1"/>
      <c r="O51" s="14" t="s">
        <v>218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699</v>
      </c>
      <c r="AG51" s="5">
        <v>2.4900000000000002</v>
      </c>
      <c r="AH51" s="19">
        <v>2.4900000000000002</v>
      </c>
      <c r="AI51" s="8" t="str">
        <f t="shared" si="4"/>
        <v>sb:productsignimages/food6_1.jpg</v>
      </c>
    </row>
    <row r="52" spans="3:35">
      <c r="C52" s="1"/>
      <c r="D52" s="14" t="str">
        <f t="shared" si="2"/>
        <v>DISPLAY product_food7_1</v>
      </c>
      <c r="E52" s="14" t="s">
        <v>126</v>
      </c>
      <c r="F52" s="1" t="str">
        <f t="shared" si="3"/>
        <v>product_food7_1</v>
      </c>
      <c r="G52" s="14" t="s">
        <v>127</v>
      </c>
      <c r="H52" s="14">
        <v>1</v>
      </c>
      <c r="I52" s="15">
        <v>8</v>
      </c>
      <c r="J52" s="15">
        <v>2</v>
      </c>
      <c r="K52" s="15">
        <v>1</v>
      </c>
      <c r="L52" s="14">
        <v>2</v>
      </c>
      <c r="M52" s="1"/>
      <c r="N52" s="1"/>
      <c r="O52" s="14" t="s">
        <v>227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700</v>
      </c>
      <c r="AG52" s="5">
        <v>3.89</v>
      </c>
      <c r="AH52" s="19">
        <v>3.89</v>
      </c>
      <c r="AI52" s="8" t="str">
        <f t="shared" si="4"/>
        <v>sb:productsignimages/food7_1.jpg</v>
      </c>
    </row>
    <row r="53" spans="3:35">
      <c r="C53" s="1"/>
      <c r="D53" s="14" t="str">
        <f t="shared" si="2"/>
        <v>DISPLAY product_food8_1</v>
      </c>
      <c r="E53" s="14" t="s">
        <v>126</v>
      </c>
      <c r="F53" s="1" t="str">
        <f t="shared" si="3"/>
        <v>product_food8_1</v>
      </c>
      <c r="G53" s="14" t="s">
        <v>127</v>
      </c>
      <c r="H53" s="14">
        <v>1</v>
      </c>
      <c r="I53" s="15">
        <v>8</v>
      </c>
      <c r="J53" s="15">
        <v>5</v>
      </c>
      <c r="K53" s="15">
        <v>1</v>
      </c>
      <c r="L53" s="14">
        <v>3</v>
      </c>
      <c r="M53" s="1"/>
      <c r="N53" s="1"/>
      <c r="O53" s="14" t="s">
        <v>230</v>
      </c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701</v>
      </c>
      <c r="AG53" s="5">
        <v>2.39</v>
      </c>
      <c r="AH53" s="19">
        <v>2.39</v>
      </c>
      <c r="AI53" s="8" t="str">
        <f t="shared" si="4"/>
        <v>sb:productsignimages/food8_1.jpg</v>
      </c>
    </row>
    <row r="54" spans="3:35">
      <c r="C54" s="1"/>
      <c r="D54" s="14" t="str">
        <f t="shared" si="2"/>
        <v>DISPLAY product_food9_1</v>
      </c>
      <c r="E54" s="14" t="s">
        <v>126</v>
      </c>
      <c r="F54" s="1" t="str">
        <f t="shared" si="3"/>
        <v>product_food9_1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2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702</v>
      </c>
      <c r="AG54" s="5">
        <v>2.89</v>
      </c>
      <c r="AH54" s="19">
        <v>2.89</v>
      </c>
      <c r="AI54" s="8" t="str">
        <f t="shared" si="4"/>
        <v>sb:productsignimages/food9_1.jpg</v>
      </c>
    </row>
    <row r="55" spans="3:35">
      <c r="C55" s="1"/>
      <c r="D55" s="14" t="str">
        <f t="shared" si="2"/>
        <v>DISPLAY product_food10_1</v>
      </c>
      <c r="E55" s="14" t="s">
        <v>126</v>
      </c>
      <c r="F55" s="1" t="str">
        <f t="shared" si="3"/>
        <v>product_food10_1</v>
      </c>
      <c r="G55" s="14" t="s">
        <v>127</v>
      </c>
      <c r="H55" s="14">
        <v>1</v>
      </c>
      <c r="I55" s="15">
        <v>8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703</v>
      </c>
      <c r="AG55" s="5">
        <v>4.49</v>
      </c>
      <c r="AH55" s="19">
        <v>4.49</v>
      </c>
      <c r="AI55" s="8" t="str">
        <f t="shared" si="4"/>
        <v>sb:productsignimages/food10_1.jpg</v>
      </c>
    </row>
    <row r="56" spans="3:35">
      <c r="C56" s="1"/>
      <c r="D56" s="14" t="str">
        <f t="shared" si="2"/>
        <v>DISPLAY product_food11_1</v>
      </c>
      <c r="E56" s="14" t="s">
        <v>126</v>
      </c>
      <c r="F56" s="1" t="str">
        <f t="shared" si="3"/>
        <v>product_food11_1</v>
      </c>
      <c r="G56" s="14" t="s">
        <v>127</v>
      </c>
      <c r="H56" s="14">
        <v>1</v>
      </c>
      <c r="I56" s="15">
        <v>8</v>
      </c>
      <c r="J56" s="15">
        <v>3</v>
      </c>
      <c r="K56" s="15">
        <v>3</v>
      </c>
      <c r="L56" s="14">
        <v>1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704</v>
      </c>
      <c r="AG56" s="5">
        <v>18.989999999999998</v>
      </c>
      <c r="AH56" s="19">
        <v>18.989999999999998</v>
      </c>
      <c r="AI56" s="8" t="str">
        <f t="shared" si="4"/>
        <v>sb:productsignimages/food11_1.jpg</v>
      </c>
    </row>
    <row r="57" spans="3:35">
      <c r="C57" s="1"/>
      <c r="D57" s="14" t="str">
        <f t="shared" si="2"/>
        <v>DISPLAY product_food12_1</v>
      </c>
      <c r="E57" s="14" t="s">
        <v>126</v>
      </c>
      <c r="F57" s="1" t="str">
        <f t="shared" si="3"/>
        <v>product_food12_1</v>
      </c>
      <c r="G57" s="14" t="s">
        <v>127</v>
      </c>
      <c r="H57" s="14">
        <v>1</v>
      </c>
      <c r="I57" s="15">
        <v>8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705</v>
      </c>
      <c r="AG57" s="5">
        <v>3.99</v>
      </c>
      <c r="AH57" s="19">
        <v>3.99</v>
      </c>
      <c r="AI57" s="8" t="str">
        <f t="shared" si="4"/>
        <v>sb:productsignimages/food12_1.jpg</v>
      </c>
    </row>
    <row r="58" spans="3:35">
      <c r="C58" s="1"/>
      <c r="D58" s="14" t="str">
        <f t="shared" si="2"/>
        <v>DISPLAY product_food13_1</v>
      </c>
      <c r="E58" s="14" t="s">
        <v>126</v>
      </c>
      <c r="F58" s="1" t="str">
        <f t="shared" si="3"/>
        <v>product_food13_1</v>
      </c>
      <c r="G58" s="14" t="s">
        <v>127</v>
      </c>
      <c r="H58" s="14">
        <v>1</v>
      </c>
      <c r="I58" s="15">
        <v>8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706</v>
      </c>
      <c r="AG58" s="5">
        <v>2.99</v>
      </c>
      <c r="AH58" s="19">
        <v>2.99</v>
      </c>
      <c r="AI58" s="8" t="str">
        <f t="shared" si="4"/>
        <v>sb:productsignimages/food13_1.jpg</v>
      </c>
    </row>
    <row r="59" spans="3:35">
      <c r="C59" s="1"/>
      <c r="D59" s="14" t="str">
        <f t="shared" si="2"/>
        <v>DISPLAY product_food14_1</v>
      </c>
      <c r="E59" s="14" t="s">
        <v>126</v>
      </c>
      <c r="F59" s="1" t="str">
        <f t="shared" si="3"/>
        <v>product_food14_1</v>
      </c>
      <c r="G59" s="14" t="s">
        <v>127</v>
      </c>
      <c r="H59" s="14">
        <v>1</v>
      </c>
      <c r="I59" s="15">
        <v>8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707</v>
      </c>
      <c r="AG59" s="5">
        <v>0.89</v>
      </c>
      <c r="AH59" s="19">
        <v>0.89</v>
      </c>
      <c r="AI59" s="8" t="str">
        <f t="shared" si="4"/>
        <v>sb:productsignimages/food14_1.jpg</v>
      </c>
    </row>
    <row r="60" spans="3:35">
      <c r="C60" s="1"/>
      <c r="D60" s="14" t="str">
        <f t="shared" si="2"/>
        <v>DISPLAY product_food15_2</v>
      </c>
      <c r="E60" s="14" t="s">
        <v>126</v>
      </c>
      <c r="F60" s="1" t="str">
        <f t="shared" si="3"/>
        <v>product_food15_2</v>
      </c>
      <c r="G60" s="14" t="s">
        <v>127</v>
      </c>
      <c r="H60" s="14">
        <v>1</v>
      </c>
      <c r="I60" s="15">
        <v>8</v>
      </c>
      <c r="J60" s="15">
        <v>3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708</v>
      </c>
      <c r="AG60" s="5">
        <v>8.99</v>
      </c>
      <c r="AH60" s="5" t="s">
        <v>709</v>
      </c>
      <c r="AI60" s="8" t="str">
        <f t="shared" si="4"/>
        <v>sb:productsignimages/food15_2.jpg</v>
      </c>
    </row>
    <row r="61" spans="3:35">
      <c r="C61" s="1"/>
      <c r="D61" s="14" t="str">
        <f t="shared" si="2"/>
        <v>DISPLAY product_food16_2</v>
      </c>
      <c r="E61" s="14" t="s">
        <v>126</v>
      </c>
      <c r="F61" s="1" t="str">
        <f t="shared" si="3"/>
        <v>product_food16_2</v>
      </c>
      <c r="G61" s="14" t="s">
        <v>127</v>
      </c>
      <c r="H61" s="14">
        <v>1</v>
      </c>
      <c r="I61" s="15">
        <v>8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710</v>
      </c>
      <c r="AG61" s="5">
        <v>1.29</v>
      </c>
      <c r="AH61" s="19">
        <v>1.29</v>
      </c>
      <c r="AI61" s="8" t="str">
        <f t="shared" si="4"/>
        <v>sb:productsignimages/food16_2.jpg</v>
      </c>
    </row>
    <row r="62" spans="3:35">
      <c r="C62" s="1"/>
      <c r="D62" s="14" t="str">
        <f t="shared" si="2"/>
        <v>DISPLAY product_food17_2</v>
      </c>
      <c r="E62" s="14" t="s">
        <v>126</v>
      </c>
      <c r="F62" s="1" t="str">
        <f t="shared" si="3"/>
        <v>product_food17_2</v>
      </c>
      <c r="G62" s="14" t="s">
        <v>127</v>
      </c>
      <c r="H62" s="14">
        <v>1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711</v>
      </c>
      <c r="AG62" s="5">
        <v>2.39</v>
      </c>
      <c r="AH62" s="19">
        <v>2.39</v>
      </c>
      <c r="AI62" s="8" t="str">
        <f t="shared" si="4"/>
        <v>sb:productsignimages/food17_2.jpg</v>
      </c>
    </row>
    <row r="63" spans="3:35">
      <c r="C63" s="1"/>
      <c r="D63" s="14" t="str">
        <f t="shared" si="2"/>
        <v>DISPLAY product_food18_2</v>
      </c>
      <c r="E63" s="14" t="s">
        <v>126</v>
      </c>
      <c r="F63" s="1" t="str">
        <f t="shared" si="3"/>
        <v>product_food18_2</v>
      </c>
      <c r="G63" s="14" t="s">
        <v>127</v>
      </c>
      <c r="H63" s="14">
        <v>1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712</v>
      </c>
      <c r="AG63" s="5">
        <v>0.59</v>
      </c>
      <c r="AH63" s="19">
        <v>0.59</v>
      </c>
      <c r="AI63" s="8" t="str">
        <f t="shared" si="4"/>
        <v>sb:productsignimages/food18_2.jpg</v>
      </c>
    </row>
    <row r="64" spans="3:35">
      <c r="C64" s="1"/>
      <c r="D64" s="14" t="str">
        <f t="shared" si="2"/>
        <v>DISPLAY product_food19_2</v>
      </c>
      <c r="E64" s="14" t="s">
        <v>126</v>
      </c>
      <c r="F64" s="1" t="str">
        <f t="shared" si="3"/>
        <v>product_food19_2</v>
      </c>
      <c r="G64" s="14" t="s">
        <v>127</v>
      </c>
      <c r="H64" s="14">
        <v>1</v>
      </c>
      <c r="I64" s="15">
        <v>8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713</v>
      </c>
      <c r="AG64" s="5">
        <v>0.79</v>
      </c>
      <c r="AH64" s="19">
        <v>0.79</v>
      </c>
      <c r="AI64" s="8" t="str">
        <f t="shared" si="4"/>
        <v>sb:productsignimages/food19_2.jpg</v>
      </c>
    </row>
    <row r="65" spans="3:35">
      <c r="C65" s="1"/>
      <c r="D65" s="14" t="str">
        <f t="shared" si="2"/>
        <v>DISPLAY product_food20_2</v>
      </c>
      <c r="E65" s="14" t="s">
        <v>126</v>
      </c>
      <c r="F65" s="1" t="str">
        <f t="shared" si="3"/>
        <v>product_food20_2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4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714</v>
      </c>
      <c r="AG65" s="5">
        <v>0.49</v>
      </c>
      <c r="AH65" s="19">
        <v>0.49</v>
      </c>
      <c r="AI65" s="8" t="str">
        <f t="shared" si="4"/>
        <v>sb:productsignimages/food20_2.jpg</v>
      </c>
    </row>
    <row r="66" spans="3:35">
      <c r="C66" s="1"/>
      <c r="D66" s="14" t="str">
        <f t="shared" si="2"/>
        <v>DISPLAY product_food21_2</v>
      </c>
      <c r="E66" s="14" t="s">
        <v>126</v>
      </c>
      <c r="F66" s="1" t="str">
        <f t="shared" si="3"/>
        <v>product_food21_2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2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715</v>
      </c>
      <c r="AG66" s="5">
        <v>0.89</v>
      </c>
      <c r="AH66" s="5" t="s">
        <v>716</v>
      </c>
      <c r="AI66" s="8" t="str">
        <f t="shared" si="4"/>
        <v>sb:productsignimages/food21_2.jpg</v>
      </c>
    </row>
    <row r="67" spans="3:35">
      <c r="C67" s="1"/>
      <c r="D67" s="14" t="str">
        <f t="shared" si="2"/>
        <v>DISPLAY product_food22_2</v>
      </c>
      <c r="E67" s="14" t="s">
        <v>126</v>
      </c>
      <c r="F67" s="1" t="str">
        <f t="shared" si="3"/>
        <v>product_food22_2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7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717</v>
      </c>
      <c r="AG67" s="5">
        <v>0.39</v>
      </c>
      <c r="AH67" s="19">
        <v>0.39</v>
      </c>
      <c r="AI67" s="8" t="str">
        <f t="shared" si="4"/>
        <v>sb:productsignimages/food22_2.jpg</v>
      </c>
    </row>
    <row r="68" spans="3:35">
      <c r="C68" s="1"/>
      <c r="D68" s="14" t="str">
        <f t="shared" si="2"/>
        <v>DISPLAY product_food23_2</v>
      </c>
      <c r="E68" s="14" t="s">
        <v>126</v>
      </c>
      <c r="F68" s="1" t="str">
        <f t="shared" si="3"/>
        <v>product_food23_2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718</v>
      </c>
      <c r="AG68" s="5">
        <v>3.99</v>
      </c>
      <c r="AH68" s="19">
        <v>3.99</v>
      </c>
      <c r="AI68" s="8" t="str">
        <f t="shared" si="4"/>
        <v>sb:productsignimages/food23_2.jpg</v>
      </c>
    </row>
    <row r="69" spans="3:35">
      <c r="C69" s="1"/>
      <c r="D69" s="14" t="str">
        <f t="shared" si="2"/>
        <v>DISPLAY product_food24_2</v>
      </c>
      <c r="E69" s="14" t="s">
        <v>126</v>
      </c>
      <c r="F69" s="1" t="str">
        <f t="shared" si="3"/>
        <v>product_food24_2</v>
      </c>
      <c r="G69" s="14" t="s">
        <v>127</v>
      </c>
      <c r="H69" s="14">
        <v>1</v>
      </c>
      <c r="I69" s="15">
        <v>8</v>
      </c>
      <c r="J69" s="15">
        <v>2</v>
      </c>
      <c r="K69" s="15">
        <v>3</v>
      </c>
      <c r="L69" s="14">
        <v>4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719</v>
      </c>
      <c r="AG69" s="5">
        <v>0.99</v>
      </c>
      <c r="AH69" s="19">
        <v>0.99</v>
      </c>
      <c r="AI69" s="8" t="str">
        <f t="shared" si="4"/>
        <v>sb:productsignimages/food24_2.jpg</v>
      </c>
    </row>
    <row r="70" spans="3:35">
      <c r="C70" s="1"/>
      <c r="D70" s="14" t="str">
        <f t="shared" si="2"/>
        <v>DISPLAY product_food25_2</v>
      </c>
      <c r="E70" s="14" t="s">
        <v>126</v>
      </c>
      <c r="F70" s="1" t="str">
        <f t="shared" si="3"/>
        <v>product_food25_2</v>
      </c>
      <c r="G70" s="14" t="s">
        <v>127</v>
      </c>
      <c r="H70" s="14">
        <v>1</v>
      </c>
      <c r="I70" s="15">
        <v>8</v>
      </c>
      <c r="J70" s="15">
        <v>2</v>
      </c>
      <c r="K70" s="15">
        <v>3</v>
      </c>
      <c r="L70" s="14">
        <v>1</v>
      </c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720</v>
      </c>
      <c r="AG70" s="5">
        <v>8.99</v>
      </c>
      <c r="AH70" s="19">
        <v>8.99</v>
      </c>
      <c r="AI70" s="8" t="str">
        <f t="shared" si="4"/>
        <v>sb:productsignimages/food25_2.jpg</v>
      </c>
    </row>
    <row r="71" spans="3:35">
      <c r="C71" s="1"/>
      <c r="D71" s="14" t="str">
        <f t="shared" si="2"/>
        <v>DISPLAY product_food26_2</v>
      </c>
      <c r="E71" s="14" t="s">
        <v>126</v>
      </c>
      <c r="F71" s="1" t="str">
        <f t="shared" si="3"/>
        <v>product_food26_2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721</v>
      </c>
      <c r="AG71" s="5">
        <v>3.99</v>
      </c>
      <c r="AH71" s="19">
        <v>3.99</v>
      </c>
      <c r="AI71" s="8" t="str">
        <f t="shared" si="4"/>
        <v>sb:productsignimages/food26_2.jpg</v>
      </c>
    </row>
    <row r="72" spans="3:35">
      <c r="C72" s="1"/>
      <c r="D72" s="14" t="str">
        <f t="shared" si="2"/>
        <v>DISPLAY product_food27_2</v>
      </c>
      <c r="E72" s="14" t="s">
        <v>126</v>
      </c>
      <c r="F72" s="1" t="str">
        <f t="shared" si="3"/>
        <v>product_food27_2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722</v>
      </c>
      <c r="AG72" s="5">
        <v>2.99</v>
      </c>
      <c r="AH72" s="19">
        <v>2.99</v>
      </c>
      <c r="AI72" s="8" t="str">
        <f t="shared" si="4"/>
        <v>sb:productsignimages/food27_2.jpg</v>
      </c>
    </row>
    <row r="73" spans="3:35">
      <c r="C73" s="1"/>
      <c r="D73" s="14" t="str">
        <f t="shared" si="2"/>
        <v>DISPLAY product_food28_2</v>
      </c>
      <c r="E73" s="14" t="s">
        <v>126</v>
      </c>
      <c r="F73" s="1" t="str">
        <f t="shared" si="3"/>
        <v>product_food28_2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/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723</v>
      </c>
      <c r="AG73" s="5">
        <v>3.99</v>
      </c>
      <c r="AH73" s="19">
        <v>3.99</v>
      </c>
      <c r="AI73" s="8" t="str">
        <f t="shared" si="4"/>
        <v>sb:productsignimages/food28_2.jpg</v>
      </c>
    </row>
    <row r="74" spans="3:35">
      <c r="C74" s="1"/>
      <c r="D74" s="14" t="str">
        <f t="shared" si="2"/>
        <v>DISPLAY product_food29_2</v>
      </c>
      <c r="E74" s="14" t="s">
        <v>126</v>
      </c>
      <c r="F74" s="1" t="str">
        <f t="shared" si="3"/>
        <v>product_food29_2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5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724</v>
      </c>
      <c r="AG74" s="5">
        <v>2.99</v>
      </c>
      <c r="AH74" s="19">
        <v>2.99</v>
      </c>
      <c r="AI74" s="8" t="str">
        <f t="shared" si="4"/>
        <v>sb:productsignimages/food29_2.jpg</v>
      </c>
    </row>
    <row r="75" spans="3:35">
      <c r="C75" s="1"/>
      <c r="D75" s="14" t="str">
        <f t="shared" si="2"/>
        <v>DISPLAY product_food30_2</v>
      </c>
      <c r="E75" s="14" t="s">
        <v>126</v>
      </c>
      <c r="F75" s="1" t="str">
        <f t="shared" si="3"/>
        <v>product_food30_2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725</v>
      </c>
      <c r="AG75" s="5">
        <v>2.4900000000000002</v>
      </c>
      <c r="AH75" s="19">
        <v>2.4900000000000002</v>
      </c>
      <c r="AI75" s="8" t="str">
        <f t="shared" si="4"/>
        <v>sb:productsignimages/food30_2.jpg</v>
      </c>
    </row>
    <row r="76" spans="3:35">
      <c r="C76" s="1"/>
      <c r="D76" s="14" t="str">
        <f t="shared" si="2"/>
        <v>DISPLAY product_food31_2</v>
      </c>
      <c r="E76" s="14" t="s">
        <v>126</v>
      </c>
      <c r="F76" s="1" t="str">
        <f t="shared" si="3"/>
        <v>product_food31_2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726</v>
      </c>
      <c r="AG76" s="5">
        <v>1.99</v>
      </c>
      <c r="AH76" s="19">
        <v>1.99</v>
      </c>
      <c r="AI76" s="8" t="str">
        <f t="shared" si="4"/>
        <v>sb:productsignimages/food31_2.jpg</v>
      </c>
    </row>
    <row r="77" spans="3:35">
      <c r="C77" s="1"/>
      <c r="D77" s="14" t="str">
        <f t="shared" si="2"/>
        <v>DISPLAY product_food32_2</v>
      </c>
      <c r="E77" s="14" t="s">
        <v>126</v>
      </c>
      <c r="F77" s="1" t="str">
        <f t="shared" si="3"/>
        <v>product_food32_2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3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727</v>
      </c>
      <c r="AG77" s="5">
        <v>0.49</v>
      </c>
      <c r="AH77" s="19">
        <v>0.49</v>
      </c>
      <c r="AI77" s="8" t="str">
        <f t="shared" si="4"/>
        <v>sb:productsignimages/food32_2.jpg</v>
      </c>
    </row>
    <row r="78" spans="3:35">
      <c r="C78" s="1"/>
      <c r="D78" s="14" t="str">
        <f t="shared" si="2"/>
        <v>DISPLAY product_food33_2</v>
      </c>
      <c r="E78" s="14" t="s">
        <v>126</v>
      </c>
      <c r="F78" s="1" t="str">
        <f t="shared" si="3"/>
        <v>product_food33_2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728</v>
      </c>
      <c r="AG78" s="5">
        <v>3.29</v>
      </c>
      <c r="AH78" s="19">
        <v>3.29</v>
      </c>
      <c r="AI78" s="8" t="str">
        <f t="shared" si="4"/>
        <v>sb:productsignimages/food33_2.jpg</v>
      </c>
    </row>
    <row r="79" spans="3:35">
      <c r="C79" s="1"/>
      <c r="D79" s="14" t="str">
        <f t="shared" si="2"/>
        <v>DISPLAY product_food34_2</v>
      </c>
      <c r="E79" s="14" t="s">
        <v>126</v>
      </c>
      <c r="F79" s="1" t="str">
        <f t="shared" si="3"/>
        <v>product_food34_2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2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729</v>
      </c>
      <c r="AG79" s="5">
        <v>5.49</v>
      </c>
      <c r="AH79" s="19">
        <v>5.49</v>
      </c>
      <c r="AI79" s="8" t="str">
        <f t="shared" si="4"/>
        <v>sb:productsignimages/food34_2.jpg</v>
      </c>
    </row>
    <row r="80" spans="3:35">
      <c r="C80" s="1"/>
      <c r="D80" s="14" t="str">
        <f t="shared" si="2"/>
        <v>DISPLAY product_food35_2</v>
      </c>
      <c r="E80" s="14" t="s">
        <v>126</v>
      </c>
      <c r="F80" s="1" t="str">
        <f t="shared" si="3"/>
        <v>product_food35_2</v>
      </c>
      <c r="G80" s="14" t="s">
        <v>127</v>
      </c>
      <c r="H80" s="14">
        <v>1</v>
      </c>
      <c r="I80" s="15">
        <v>8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730</v>
      </c>
      <c r="AG80" s="5">
        <v>0.89</v>
      </c>
      <c r="AH80" s="19">
        <v>0.89</v>
      </c>
      <c r="AI80" s="8" t="str">
        <f t="shared" si="4"/>
        <v>sb:productsignimages/food35_2.jpg</v>
      </c>
    </row>
    <row r="81" spans="3:35">
      <c r="C81" s="1"/>
      <c r="D81" s="14" t="str">
        <f t="shared" si="2"/>
        <v>DISPLAY product_food36_2</v>
      </c>
      <c r="E81" s="14" t="s">
        <v>126</v>
      </c>
      <c r="F81" s="1" t="str">
        <f t="shared" si="3"/>
        <v>product_food36_2</v>
      </c>
      <c r="G81" s="14" t="s">
        <v>127</v>
      </c>
      <c r="H81" s="14">
        <v>1</v>
      </c>
      <c r="I81" s="15">
        <v>8</v>
      </c>
      <c r="J81" s="15">
        <v>4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731</v>
      </c>
      <c r="AG81" s="5">
        <v>6.89</v>
      </c>
      <c r="AH81" s="19">
        <v>6.89</v>
      </c>
      <c r="AI81" s="8" t="str">
        <f t="shared" si="4"/>
        <v>sb:productsignimages/food36_2.jpg</v>
      </c>
    </row>
    <row r="82" spans="3:35">
      <c r="C82" s="1"/>
      <c r="D82" s="14" t="str">
        <f t="shared" si="2"/>
        <v>DISPLAY product_foodcat1_1</v>
      </c>
      <c r="E82" s="14" t="s">
        <v>126</v>
      </c>
      <c r="F82" s="1" t="str">
        <f t="shared" si="3"/>
        <v>product_foodcat1_1</v>
      </c>
      <c r="G82" s="14" t="s">
        <v>127</v>
      </c>
      <c r="H82" s="14">
        <v>1</v>
      </c>
      <c r="I82" s="15">
        <v>8</v>
      </c>
      <c r="J82" s="15">
        <v>2</v>
      </c>
      <c r="K82" s="15">
        <v>2</v>
      </c>
      <c r="L82" s="14">
        <v>1</v>
      </c>
      <c r="M82" s="1"/>
      <c r="N82" s="1"/>
      <c r="O82" s="1"/>
      <c r="P82" s="1"/>
      <c r="Q82" s="1"/>
      <c r="R82" s="1"/>
      <c r="U82" s="1"/>
      <c r="V82" s="1"/>
      <c r="W82" s="1"/>
      <c r="X82" s="1"/>
      <c r="Y82" s="14" t="s">
        <v>150</v>
      </c>
      <c r="Z82" s="14" t="s">
        <v>218</v>
      </c>
      <c r="AA82" s="1"/>
      <c r="AB82" s="1"/>
      <c r="AC82" s="1"/>
      <c r="AE82" s="5" t="s">
        <v>732</v>
      </c>
      <c r="AG82" s="5">
        <v>0.99</v>
      </c>
      <c r="AH82" s="19">
        <v>0.99</v>
      </c>
      <c r="AI82" s="8" t="str">
        <f t="shared" si="4"/>
        <v>sb:productsignimages/foodcat1_1.jpg</v>
      </c>
    </row>
    <row r="83" spans="3:35">
      <c r="C83" s="1"/>
      <c r="D83" s="14" t="str">
        <f t="shared" si="2"/>
        <v>DISPLAY product_foodcat2_1</v>
      </c>
      <c r="E83" s="14" t="s">
        <v>126</v>
      </c>
      <c r="F83" s="1" t="str">
        <f t="shared" si="3"/>
        <v>product_foodcat2_1</v>
      </c>
      <c r="G83" s="14" t="s">
        <v>127</v>
      </c>
      <c r="H83" s="14">
        <v>1</v>
      </c>
      <c r="I83" s="15">
        <v>8</v>
      </c>
      <c r="J83" s="15">
        <v>4</v>
      </c>
      <c r="K83" s="15">
        <v>2</v>
      </c>
      <c r="L83" s="14">
        <v>1</v>
      </c>
      <c r="M83" s="1"/>
      <c r="N83" s="1"/>
      <c r="O83" s="1"/>
      <c r="P83" s="1"/>
      <c r="Q83" s="1"/>
      <c r="R83" s="1"/>
      <c r="U83" s="1"/>
      <c r="V83" s="1"/>
      <c r="W83" s="1"/>
      <c r="X83" s="1"/>
      <c r="Y83" s="14" t="s">
        <v>150</v>
      </c>
      <c r="Z83" s="14" t="s">
        <v>218</v>
      </c>
      <c r="AA83" s="1"/>
      <c r="AB83" s="1"/>
      <c r="AC83" s="1"/>
      <c r="AE83" s="5" t="s">
        <v>733</v>
      </c>
      <c r="AG83" s="5">
        <v>5.99</v>
      </c>
      <c r="AH83" s="19">
        <v>5.99</v>
      </c>
      <c r="AI83" s="8" t="str">
        <f t="shared" si="4"/>
        <v>sb:productsignimages/foodcat2_1.jpg</v>
      </c>
    </row>
    <row r="84" spans="3:35">
      <c r="C84" s="1"/>
      <c r="D84" s="14" t="str">
        <f t="shared" si="2"/>
        <v>DISPLAY product_fooddog_1</v>
      </c>
      <c r="E84" s="14" t="s">
        <v>126</v>
      </c>
      <c r="F84" s="1" t="str">
        <f t="shared" si="3"/>
        <v>product_fooddog_1</v>
      </c>
      <c r="G84" s="14" t="s">
        <v>127</v>
      </c>
      <c r="H84" s="14">
        <v>1</v>
      </c>
      <c r="I84" s="15">
        <v>8</v>
      </c>
      <c r="J84" s="15">
        <v>2</v>
      </c>
      <c r="K84" s="15">
        <v>2</v>
      </c>
      <c r="L84" s="14">
        <v>1</v>
      </c>
      <c r="M84" s="1"/>
      <c r="N84" s="1"/>
      <c r="O84" s="1"/>
      <c r="P84" s="1"/>
      <c r="Q84" s="1"/>
      <c r="R84" s="1"/>
      <c r="U84" s="1"/>
      <c r="V84" s="1"/>
      <c r="W84" s="1"/>
      <c r="X84" s="1"/>
      <c r="Y84" s="14" t="s">
        <v>150</v>
      </c>
      <c r="Z84" s="14" t="s">
        <v>218</v>
      </c>
      <c r="AA84" s="1"/>
      <c r="AB84" s="1"/>
      <c r="AC84" s="1"/>
      <c r="AE84" s="5" t="s">
        <v>734</v>
      </c>
      <c r="AG84" s="5">
        <v>1.39</v>
      </c>
      <c r="AH84" s="19">
        <v>1.39</v>
      </c>
      <c r="AI84" s="8" t="str">
        <f t="shared" si="4"/>
        <v>sb:productsignimages/fooddog_1.jpg</v>
      </c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AQ10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41015625" customWidth="1"/>
    <col min="2" max="2" width="1.1171875" customWidth="1"/>
    <col min="3" max="3" width="4.87890625" customWidth="1"/>
    <col min="4" max="4" width="26.41015625" customWidth="1"/>
    <col min="5" max="5" width="16.703125" customWidth="1"/>
    <col min="6" max="6" width="27.5859375" customWidth="1"/>
    <col min="18" max="18" width="45.41015625" customWidth="1"/>
    <col min="31" max="31" width="33.41015625" customWidth="1"/>
    <col min="32" max="32" width="23.29296875" customWidth="1"/>
    <col min="35" max="35" width="33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735</v>
      </c>
      <c r="F3" s="8" t="str">
        <f t="shared" ref="F3:F39" si="0">E3</f>
        <v>product_toyboy1</v>
      </c>
      <c r="G3" s="8" t="str">
        <f t="shared" ref="G3:G39" si="1">"sb:product/" &amp; E3 &amp; ".babylon"</f>
        <v>sb:product/product_toyboy1.babylon</v>
      </c>
      <c r="H3" s="5" t="s">
        <v>736</v>
      </c>
      <c r="J3" s="5" t="s">
        <v>69</v>
      </c>
      <c r="K3" s="5" t="s">
        <v>69</v>
      </c>
      <c r="L3" s="5" t="s">
        <v>69</v>
      </c>
      <c r="R3" s="5" t="s">
        <v>736</v>
      </c>
      <c r="S3" s="5">
        <v>2</v>
      </c>
    </row>
    <row r="4" spans="1:43">
      <c r="D4" s="5" t="s">
        <v>67</v>
      </c>
      <c r="E4" s="11" t="s">
        <v>737</v>
      </c>
      <c r="F4" s="8" t="str">
        <f t="shared" si="0"/>
        <v>product_toyboy2</v>
      </c>
      <c r="G4" s="8" t="str">
        <f t="shared" si="1"/>
        <v>sb:product/product_toyboy2.babylon</v>
      </c>
      <c r="H4" s="5" t="s">
        <v>736</v>
      </c>
      <c r="J4" s="5" t="s">
        <v>69</v>
      </c>
      <c r="K4" s="5" t="s">
        <v>69</v>
      </c>
      <c r="L4" s="5" t="s">
        <v>69</v>
      </c>
      <c r="R4" s="5" t="s">
        <v>736</v>
      </c>
      <c r="S4" s="5">
        <v>2</v>
      </c>
    </row>
    <row r="5" spans="1:43">
      <c r="D5" s="5" t="s">
        <v>67</v>
      </c>
      <c r="E5" s="11" t="s">
        <v>738</v>
      </c>
      <c r="F5" s="8" t="str">
        <f t="shared" si="0"/>
        <v>product_toyboy3</v>
      </c>
      <c r="G5" s="8" t="str">
        <f t="shared" si="1"/>
        <v>sb:product/product_toyboy3.babylon</v>
      </c>
      <c r="H5" s="5" t="s">
        <v>736</v>
      </c>
      <c r="J5" s="5" t="s">
        <v>69</v>
      </c>
      <c r="K5" s="5" t="s">
        <v>69</v>
      </c>
      <c r="L5" s="5" t="s">
        <v>69</v>
      </c>
      <c r="R5" s="5" t="s">
        <v>736</v>
      </c>
      <c r="S5" s="5">
        <v>2</v>
      </c>
    </row>
    <row r="6" spans="1:43">
      <c r="D6" s="5" t="s">
        <v>67</v>
      </c>
      <c r="E6" s="11" t="s">
        <v>739</v>
      </c>
      <c r="F6" s="8" t="str">
        <f t="shared" si="0"/>
        <v>product_toyboy4</v>
      </c>
      <c r="G6" s="8" t="str">
        <f t="shared" si="1"/>
        <v>sb:product/product_toyboy4.babylon</v>
      </c>
      <c r="H6" s="5" t="s">
        <v>736</v>
      </c>
      <c r="J6" s="5" t="s">
        <v>69</v>
      </c>
      <c r="K6" s="5" t="s">
        <v>69</v>
      </c>
      <c r="L6" s="5" t="s">
        <v>69</v>
      </c>
      <c r="R6" s="5" t="s">
        <v>736</v>
      </c>
      <c r="S6" s="5">
        <v>2</v>
      </c>
    </row>
    <row r="7" spans="1:43">
      <c r="D7" s="5" t="s">
        <v>67</v>
      </c>
      <c r="E7" s="11" t="s">
        <v>740</v>
      </c>
      <c r="F7" s="8" t="str">
        <f t="shared" si="0"/>
        <v>product_toyboy5</v>
      </c>
      <c r="G7" s="8" t="str">
        <f t="shared" si="1"/>
        <v>sb:product/product_toyboy5.babylon</v>
      </c>
      <c r="H7" s="5" t="s">
        <v>736</v>
      </c>
      <c r="J7" s="5" t="s">
        <v>69</v>
      </c>
      <c r="K7" s="5" t="s">
        <v>69</v>
      </c>
      <c r="L7" s="5" t="s">
        <v>69</v>
      </c>
      <c r="R7" s="5" t="s">
        <v>736</v>
      </c>
      <c r="S7" s="5">
        <v>2</v>
      </c>
    </row>
    <row r="8" spans="1:43">
      <c r="D8" s="5" t="s">
        <v>67</v>
      </c>
      <c r="E8" s="11" t="s">
        <v>741</v>
      </c>
      <c r="F8" s="8" t="str">
        <f t="shared" si="0"/>
        <v>product_toygirl1</v>
      </c>
      <c r="G8" s="8" t="str">
        <f t="shared" si="1"/>
        <v>sb:product/product_toygirl1.babylon</v>
      </c>
      <c r="H8" s="5" t="s">
        <v>736</v>
      </c>
      <c r="J8" s="5" t="s">
        <v>69</v>
      </c>
      <c r="K8" s="5" t="s">
        <v>69</v>
      </c>
      <c r="L8" s="5" t="s">
        <v>69</v>
      </c>
      <c r="R8" s="5" t="s">
        <v>736</v>
      </c>
      <c r="S8" s="5">
        <v>2</v>
      </c>
    </row>
    <row r="9" spans="1:43">
      <c r="D9" s="5" t="s">
        <v>67</v>
      </c>
      <c r="E9" s="11" t="s">
        <v>742</v>
      </c>
      <c r="F9" s="8" t="str">
        <f t="shared" si="0"/>
        <v>product_toygirl2</v>
      </c>
      <c r="G9" s="8" t="str">
        <f t="shared" si="1"/>
        <v>sb:product/product_toygirl2.babylon</v>
      </c>
      <c r="H9" s="5" t="s">
        <v>736</v>
      </c>
      <c r="J9" s="5" t="s">
        <v>69</v>
      </c>
      <c r="K9" s="5" t="s">
        <v>69</v>
      </c>
      <c r="L9" s="5" t="s">
        <v>69</v>
      </c>
      <c r="R9" s="5" t="s">
        <v>736</v>
      </c>
      <c r="S9" s="5">
        <v>2</v>
      </c>
    </row>
    <row r="10" spans="1:43">
      <c r="D10" s="5" t="s">
        <v>67</v>
      </c>
      <c r="E10" s="11" t="s">
        <v>743</v>
      </c>
      <c r="F10" s="8" t="str">
        <f t="shared" si="0"/>
        <v>product_toygirl3</v>
      </c>
      <c r="G10" s="8" t="str">
        <f t="shared" si="1"/>
        <v>sb:product/product_toygirl3.babylon</v>
      </c>
      <c r="H10" s="5" t="s">
        <v>736</v>
      </c>
      <c r="J10" s="5" t="s">
        <v>69</v>
      </c>
      <c r="K10" s="5" t="s">
        <v>69</v>
      </c>
      <c r="L10" s="5" t="s">
        <v>69</v>
      </c>
      <c r="R10" s="5" t="s">
        <v>736</v>
      </c>
      <c r="S10" s="5">
        <v>2</v>
      </c>
    </row>
    <row r="11" spans="1:43">
      <c r="D11" s="5" t="s">
        <v>67</v>
      </c>
      <c r="E11" s="11" t="s">
        <v>744</v>
      </c>
      <c r="F11" s="8" t="str">
        <f t="shared" si="0"/>
        <v>product_game_1</v>
      </c>
      <c r="G11" s="8" t="str">
        <f t="shared" si="1"/>
        <v>sb:product/product_game_1.babylon</v>
      </c>
      <c r="H11" s="5" t="s">
        <v>736</v>
      </c>
      <c r="J11" s="5" t="s">
        <v>69</v>
      </c>
      <c r="K11" s="5" t="s">
        <v>69</v>
      </c>
      <c r="L11" s="5" t="s">
        <v>69</v>
      </c>
      <c r="R11" s="5" t="s">
        <v>736</v>
      </c>
      <c r="S11" s="5">
        <v>2</v>
      </c>
    </row>
    <row r="12" spans="1:43">
      <c r="D12" s="5" t="s">
        <v>67</v>
      </c>
      <c r="E12" s="11" t="s">
        <v>745</v>
      </c>
      <c r="F12" s="8" t="str">
        <f t="shared" si="0"/>
        <v>product_game_2</v>
      </c>
      <c r="G12" s="8" t="str">
        <f t="shared" si="1"/>
        <v>sb:product/product_game_2.babylon</v>
      </c>
      <c r="H12" s="5" t="s">
        <v>736</v>
      </c>
      <c r="J12" s="5" t="s">
        <v>69</v>
      </c>
      <c r="K12" s="5" t="s">
        <v>69</v>
      </c>
      <c r="L12" s="5" t="s">
        <v>69</v>
      </c>
      <c r="R12" s="5" t="s">
        <v>736</v>
      </c>
      <c r="S12" s="5">
        <v>2</v>
      </c>
    </row>
    <row r="13" spans="1:43">
      <c r="D13" s="5" t="s">
        <v>67</v>
      </c>
      <c r="E13" s="11" t="s">
        <v>746</v>
      </c>
      <c r="F13" s="8" t="str">
        <f t="shared" si="0"/>
        <v>product_game_3</v>
      </c>
      <c r="G13" s="8" t="str">
        <f t="shared" si="1"/>
        <v>sb:product/product_game_3.babylon</v>
      </c>
      <c r="H13" s="5" t="s">
        <v>736</v>
      </c>
      <c r="J13" s="5" t="s">
        <v>69</v>
      </c>
      <c r="K13" s="5" t="s">
        <v>69</v>
      </c>
      <c r="L13" s="5" t="s">
        <v>69</v>
      </c>
      <c r="R13" s="5" t="s">
        <v>736</v>
      </c>
      <c r="S13" s="5">
        <v>2</v>
      </c>
    </row>
    <row r="14" spans="1:43">
      <c r="D14" s="5" t="s">
        <v>67</v>
      </c>
      <c r="E14" s="11" t="s">
        <v>747</v>
      </c>
      <c r="F14" s="8" t="str">
        <f t="shared" si="0"/>
        <v>product_game_4</v>
      </c>
      <c r="G14" s="8" t="str">
        <f t="shared" si="1"/>
        <v>sb:product/product_game_4.babylon</v>
      </c>
      <c r="H14" s="5" t="s">
        <v>736</v>
      </c>
      <c r="J14" s="5" t="s">
        <v>69</v>
      </c>
      <c r="K14" s="5" t="s">
        <v>69</v>
      </c>
      <c r="L14" s="5" t="s">
        <v>69</v>
      </c>
      <c r="R14" s="5" t="s">
        <v>736</v>
      </c>
      <c r="S14" s="5">
        <v>2</v>
      </c>
    </row>
    <row r="15" spans="1:43">
      <c r="D15" s="5" t="s">
        <v>67</v>
      </c>
      <c r="E15" s="11" t="s">
        <v>748</v>
      </c>
      <c r="F15" s="8" t="str">
        <f t="shared" si="0"/>
        <v>product_game_5</v>
      </c>
      <c r="G15" s="8" t="str">
        <f t="shared" si="1"/>
        <v>sb:product/product_game_5.babylon</v>
      </c>
      <c r="H15" s="5" t="s">
        <v>736</v>
      </c>
      <c r="J15" s="5" t="s">
        <v>69</v>
      </c>
      <c r="K15" s="5" t="s">
        <v>69</v>
      </c>
      <c r="L15" s="5" t="s">
        <v>69</v>
      </c>
      <c r="R15" s="5" t="s">
        <v>736</v>
      </c>
      <c r="S15" s="5">
        <v>2</v>
      </c>
    </row>
    <row r="16" spans="1:43">
      <c r="D16" s="5" t="s">
        <v>67</v>
      </c>
      <c r="E16" s="11" t="s">
        <v>749</v>
      </c>
      <c r="F16" s="8" t="str">
        <f t="shared" si="0"/>
        <v>product_game_6</v>
      </c>
      <c r="G16" s="8" t="str">
        <f t="shared" si="1"/>
        <v>sb:product/product_game_6.babylon</v>
      </c>
      <c r="H16" s="5" t="s">
        <v>736</v>
      </c>
      <c r="J16" s="5" t="s">
        <v>69</v>
      </c>
      <c r="K16" s="5" t="s">
        <v>69</v>
      </c>
      <c r="L16" s="5" t="s">
        <v>69</v>
      </c>
      <c r="R16" s="5" t="s">
        <v>736</v>
      </c>
      <c r="S16" s="5">
        <v>2</v>
      </c>
    </row>
    <row r="17" spans="4:19">
      <c r="D17" s="5" t="s">
        <v>67</v>
      </c>
      <c r="E17" s="11" t="s">
        <v>750</v>
      </c>
      <c r="F17" s="8" t="str">
        <f t="shared" si="0"/>
        <v>product_game_7</v>
      </c>
      <c r="G17" s="8" t="str">
        <f t="shared" si="1"/>
        <v>sb:product/product_game_7.babylon</v>
      </c>
      <c r="H17" s="5" t="s">
        <v>736</v>
      </c>
      <c r="J17" s="5" t="s">
        <v>69</v>
      </c>
      <c r="K17" s="5" t="s">
        <v>69</v>
      </c>
      <c r="L17" s="5" t="s">
        <v>69</v>
      </c>
      <c r="R17" s="5" t="s">
        <v>736</v>
      </c>
      <c r="S17" s="5">
        <v>2</v>
      </c>
    </row>
    <row r="18" spans="4:19">
      <c r="D18" s="5" t="s">
        <v>67</v>
      </c>
      <c r="E18" s="11" t="s">
        <v>751</v>
      </c>
      <c r="F18" s="8" t="str">
        <f t="shared" si="0"/>
        <v>product_teddybear</v>
      </c>
      <c r="G18" s="8" t="str">
        <f t="shared" si="1"/>
        <v>sb:product/product_teddybear.babylon</v>
      </c>
      <c r="H18" s="5" t="s">
        <v>736</v>
      </c>
      <c r="J18" s="5" t="s">
        <v>69</v>
      </c>
      <c r="K18" s="5" t="s">
        <v>69</v>
      </c>
      <c r="L18" s="5" t="s">
        <v>69</v>
      </c>
      <c r="R18" s="5" t="s">
        <v>736</v>
      </c>
      <c r="S18" s="5">
        <v>2</v>
      </c>
    </row>
    <row r="19" spans="4:19">
      <c r="D19" s="5" t="s">
        <v>67</v>
      </c>
      <c r="E19" s="11" t="s">
        <v>752</v>
      </c>
      <c r="F19" s="8" t="str">
        <f t="shared" si="0"/>
        <v>product_babywipe</v>
      </c>
      <c r="G19" s="8" t="str">
        <f t="shared" si="1"/>
        <v>sb:product/product_babywipe.babylon</v>
      </c>
      <c r="H19" s="5" t="s">
        <v>753</v>
      </c>
      <c r="J19" s="5" t="s">
        <v>69</v>
      </c>
      <c r="K19" s="5" t="s">
        <v>69</v>
      </c>
      <c r="L19" s="5" t="s">
        <v>69</v>
      </c>
      <c r="R19" s="5" t="s">
        <v>753</v>
      </c>
      <c r="S19" s="5">
        <v>2</v>
      </c>
    </row>
    <row r="20" spans="4:19">
      <c r="D20" s="5" t="s">
        <v>67</v>
      </c>
      <c r="E20" s="11" t="s">
        <v>754</v>
      </c>
      <c r="F20" s="8" t="str">
        <f t="shared" si="0"/>
        <v>product_bleach1</v>
      </c>
      <c r="G20" s="8" t="str">
        <f t="shared" si="1"/>
        <v>sb:product/product_bleach1.babylon</v>
      </c>
      <c r="H20" s="5" t="s">
        <v>753</v>
      </c>
      <c r="J20" s="5" t="s">
        <v>69</v>
      </c>
      <c r="K20" s="5" t="s">
        <v>69</v>
      </c>
      <c r="L20" s="5" t="s">
        <v>69</v>
      </c>
      <c r="R20" s="5" t="s">
        <v>753</v>
      </c>
      <c r="S20" s="5">
        <v>2</v>
      </c>
    </row>
    <row r="21" spans="4:19">
      <c r="D21" s="5" t="s">
        <v>67</v>
      </c>
      <c r="E21" s="11" t="s">
        <v>755</v>
      </c>
      <c r="F21" s="8" t="str">
        <f t="shared" si="0"/>
        <v>product_bleach2</v>
      </c>
      <c r="G21" s="8" t="str">
        <f t="shared" si="1"/>
        <v>sb:product/product_bleach2.babylon</v>
      </c>
      <c r="H21" s="5" t="s">
        <v>753</v>
      </c>
      <c r="J21" s="5" t="s">
        <v>69</v>
      </c>
      <c r="K21" s="5" t="s">
        <v>69</v>
      </c>
      <c r="L21" s="5" t="s">
        <v>69</v>
      </c>
      <c r="R21" s="5" t="s">
        <v>753</v>
      </c>
      <c r="S21" s="5">
        <v>2</v>
      </c>
    </row>
    <row r="22" spans="4:19">
      <c r="D22" s="5" t="s">
        <v>67</v>
      </c>
      <c r="E22" s="11" t="s">
        <v>756</v>
      </c>
      <c r="F22" s="8" t="str">
        <f t="shared" si="0"/>
        <v>product_cleaner</v>
      </c>
      <c r="G22" s="8" t="str">
        <f t="shared" si="1"/>
        <v>sb:product/product_cleaner.babylon</v>
      </c>
      <c r="H22" s="5" t="s">
        <v>753</v>
      </c>
      <c r="J22" s="5" t="s">
        <v>69</v>
      </c>
      <c r="K22" s="5" t="s">
        <v>69</v>
      </c>
      <c r="L22" s="5" t="s">
        <v>69</v>
      </c>
      <c r="R22" s="5" t="s">
        <v>753</v>
      </c>
      <c r="S22" s="5">
        <v>2</v>
      </c>
    </row>
    <row r="23" spans="4:19">
      <c r="D23" s="5" t="s">
        <v>67</v>
      </c>
      <c r="E23" s="11" t="s">
        <v>757</v>
      </c>
      <c r="F23" s="8" t="str">
        <f t="shared" si="0"/>
        <v>product_diapers</v>
      </c>
      <c r="G23" s="8" t="str">
        <f t="shared" si="1"/>
        <v>sb:product/product_diapers.babylon</v>
      </c>
      <c r="H23" s="5" t="s">
        <v>753</v>
      </c>
      <c r="J23" s="5" t="s">
        <v>69</v>
      </c>
      <c r="K23" s="5" t="s">
        <v>69</v>
      </c>
      <c r="L23" s="5" t="s">
        <v>69</v>
      </c>
      <c r="R23" s="5" t="s">
        <v>753</v>
      </c>
      <c r="S23" s="5">
        <v>2</v>
      </c>
    </row>
    <row r="24" spans="4:19">
      <c r="D24" s="5" t="s">
        <v>67</v>
      </c>
      <c r="E24" s="11" t="s">
        <v>758</v>
      </c>
      <c r="F24" s="8" t="str">
        <f t="shared" si="0"/>
        <v>product_shampoo</v>
      </c>
      <c r="G24" s="8" t="str">
        <f t="shared" si="1"/>
        <v>sb:product/product_shampoo.babylon</v>
      </c>
      <c r="H24" s="5" t="s">
        <v>753</v>
      </c>
      <c r="J24" s="5" t="s">
        <v>69</v>
      </c>
      <c r="K24" s="5" t="s">
        <v>69</v>
      </c>
      <c r="L24" s="5" t="s">
        <v>69</v>
      </c>
      <c r="R24" s="5" t="s">
        <v>753</v>
      </c>
      <c r="S24" s="5">
        <v>2</v>
      </c>
    </row>
    <row r="25" spans="4:19">
      <c r="D25" s="5" t="s">
        <v>67</v>
      </c>
      <c r="E25" s="11" t="s">
        <v>759</v>
      </c>
      <c r="F25" s="8" t="str">
        <f t="shared" si="0"/>
        <v>product_laundrydetergent</v>
      </c>
      <c r="G25" s="8" t="str">
        <f t="shared" si="1"/>
        <v>sb:product/product_laundrydetergent.babylon</v>
      </c>
      <c r="H25" s="5" t="s">
        <v>753</v>
      </c>
      <c r="J25" s="5" t="s">
        <v>69</v>
      </c>
      <c r="K25" s="5" t="s">
        <v>69</v>
      </c>
      <c r="L25" s="5" t="s">
        <v>69</v>
      </c>
      <c r="R25" s="5" t="s">
        <v>753</v>
      </c>
      <c r="S25" s="5">
        <v>2</v>
      </c>
    </row>
    <row r="26" spans="4:19">
      <c r="D26" s="5" t="s">
        <v>67</v>
      </c>
      <c r="E26" s="11" t="s">
        <v>760</v>
      </c>
      <c r="F26" s="8" t="str">
        <f t="shared" si="0"/>
        <v>product_toiletpaper</v>
      </c>
      <c r="G26" s="8" t="str">
        <f t="shared" si="1"/>
        <v>sb:product/product_toiletpaper.babylon</v>
      </c>
      <c r="H26" s="5" t="s">
        <v>753</v>
      </c>
      <c r="J26" s="5" t="s">
        <v>69</v>
      </c>
      <c r="K26" s="5" t="s">
        <v>69</v>
      </c>
      <c r="L26" s="5" t="s">
        <v>69</v>
      </c>
      <c r="R26" s="5" t="s">
        <v>753</v>
      </c>
      <c r="S26" s="5">
        <v>2</v>
      </c>
    </row>
    <row r="27" spans="4:19">
      <c r="D27" s="5" t="s">
        <v>67</v>
      </c>
      <c r="E27" s="11" t="s">
        <v>761</v>
      </c>
      <c r="F27" s="8" t="str">
        <f t="shared" si="0"/>
        <v>product_deodorant</v>
      </c>
      <c r="G27" s="8" t="str">
        <f t="shared" si="1"/>
        <v>sb:product/product_deodorant.babylon</v>
      </c>
      <c r="H27" s="5" t="s">
        <v>753</v>
      </c>
      <c r="J27" s="5" t="s">
        <v>69</v>
      </c>
      <c r="K27" s="5" t="s">
        <v>69</v>
      </c>
      <c r="L27" s="5" t="s">
        <v>69</v>
      </c>
      <c r="R27" s="5" t="s">
        <v>753</v>
      </c>
      <c r="S27" s="5">
        <v>2</v>
      </c>
    </row>
    <row r="28" spans="4:19">
      <c r="D28" s="5" t="s">
        <v>67</v>
      </c>
      <c r="E28" s="11" t="s">
        <v>762</v>
      </c>
      <c r="F28" s="8" t="str">
        <f t="shared" si="0"/>
        <v>product_toothbrush</v>
      </c>
      <c r="G28" s="8" t="str">
        <f t="shared" si="1"/>
        <v>sb:product/product_toothbrush.babylon</v>
      </c>
      <c r="H28" s="5" t="s">
        <v>753</v>
      </c>
      <c r="J28" s="5" t="s">
        <v>69</v>
      </c>
      <c r="K28" s="5" t="s">
        <v>69</v>
      </c>
      <c r="L28" s="5" t="s">
        <v>69</v>
      </c>
      <c r="R28" s="5" t="s">
        <v>753</v>
      </c>
      <c r="S28" s="5">
        <v>2</v>
      </c>
    </row>
    <row r="29" spans="4:19">
      <c r="D29" s="5" t="s">
        <v>67</v>
      </c>
      <c r="E29" s="11" t="s">
        <v>763</v>
      </c>
      <c r="F29" s="8" t="str">
        <f t="shared" si="0"/>
        <v>product_toothpaste</v>
      </c>
      <c r="G29" s="8" t="str">
        <f t="shared" si="1"/>
        <v>sb:product/product_toothpaste.babylon</v>
      </c>
      <c r="H29" s="5" t="s">
        <v>753</v>
      </c>
      <c r="J29" s="5" t="s">
        <v>69</v>
      </c>
      <c r="K29" s="5" t="s">
        <v>69</v>
      </c>
      <c r="L29" s="5" t="s">
        <v>69</v>
      </c>
      <c r="R29" s="5" t="s">
        <v>753</v>
      </c>
      <c r="S29" s="5">
        <v>2</v>
      </c>
    </row>
    <row r="30" spans="4:19">
      <c r="D30" s="5" t="s">
        <v>67</v>
      </c>
      <c r="E30" s="11" t="s">
        <v>764</v>
      </c>
      <c r="F30" s="8" t="str">
        <f t="shared" si="0"/>
        <v>product_shaver</v>
      </c>
      <c r="G30" s="8" t="str">
        <f t="shared" si="1"/>
        <v>sb:product/product_shaver.babylon</v>
      </c>
      <c r="H30" s="5" t="s">
        <v>753</v>
      </c>
      <c r="J30" s="5" t="s">
        <v>69</v>
      </c>
      <c r="K30" s="5" t="s">
        <v>69</v>
      </c>
      <c r="L30" s="5" t="s">
        <v>69</v>
      </c>
      <c r="R30" s="5" t="s">
        <v>753</v>
      </c>
      <c r="S30" s="5">
        <v>2</v>
      </c>
    </row>
    <row r="31" spans="4:19">
      <c r="D31" s="5" t="s">
        <v>67</v>
      </c>
      <c r="E31" s="11" t="s">
        <v>765</v>
      </c>
      <c r="F31" s="8" t="str">
        <f t="shared" si="0"/>
        <v>product_klenex</v>
      </c>
      <c r="G31" s="8" t="str">
        <f t="shared" si="1"/>
        <v>sb:product/product_klenex.babylon</v>
      </c>
      <c r="H31" s="5" t="s">
        <v>753</v>
      </c>
      <c r="J31" s="5" t="s">
        <v>69</v>
      </c>
      <c r="K31" s="5" t="s">
        <v>69</v>
      </c>
      <c r="L31" s="5" t="s">
        <v>69</v>
      </c>
      <c r="R31" s="5" t="s">
        <v>753</v>
      </c>
      <c r="S31" s="5">
        <v>2</v>
      </c>
    </row>
    <row r="32" spans="4:19">
      <c r="D32" s="5" t="s">
        <v>67</v>
      </c>
      <c r="E32" s="11" t="s">
        <v>766</v>
      </c>
      <c r="F32" s="8" t="str">
        <f t="shared" si="0"/>
        <v>product_hairgel</v>
      </c>
      <c r="G32" s="8" t="str">
        <f t="shared" si="1"/>
        <v>sb:product/product_hairgel.babylon</v>
      </c>
      <c r="H32" s="5" t="s">
        <v>753</v>
      </c>
      <c r="J32" s="5" t="s">
        <v>69</v>
      </c>
      <c r="K32" s="5" t="s">
        <v>69</v>
      </c>
      <c r="L32" s="5" t="s">
        <v>69</v>
      </c>
      <c r="R32" s="5" t="s">
        <v>753</v>
      </c>
      <c r="S32" s="5">
        <v>2</v>
      </c>
    </row>
    <row r="33" spans="3:41">
      <c r="D33" s="5" t="s">
        <v>67</v>
      </c>
      <c r="E33" s="11" t="s">
        <v>767</v>
      </c>
      <c r="F33" s="8" t="str">
        <f t="shared" si="0"/>
        <v>product_dishwashingliquid1</v>
      </c>
      <c r="G33" s="8" t="str">
        <f t="shared" si="1"/>
        <v>sb:product/product_dishwashingliquid1.babylon</v>
      </c>
      <c r="H33" s="5" t="s">
        <v>753</v>
      </c>
      <c r="J33" s="5" t="s">
        <v>69</v>
      </c>
      <c r="K33" s="5" t="s">
        <v>69</v>
      </c>
      <c r="L33" s="5" t="s">
        <v>69</v>
      </c>
      <c r="R33" s="5" t="s">
        <v>753</v>
      </c>
      <c r="S33" s="5">
        <v>2</v>
      </c>
    </row>
    <row r="34" spans="3:41">
      <c r="D34" s="5" t="s">
        <v>67</v>
      </c>
      <c r="E34" s="11" t="s">
        <v>768</v>
      </c>
      <c r="F34" s="8" t="str">
        <f t="shared" si="0"/>
        <v>product_dishwashingliquid2</v>
      </c>
      <c r="G34" s="8" t="str">
        <f t="shared" si="1"/>
        <v>sb:product/product_dishwashingliquid2.babylon</v>
      </c>
      <c r="H34" s="5" t="s">
        <v>753</v>
      </c>
      <c r="J34" s="5" t="s">
        <v>69</v>
      </c>
      <c r="K34" s="5" t="s">
        <v>69</v>
      </c>
      <c r="L34" s="5" t="s">
        <v>69</v>
      </c>
      <c r="R34" s="5" t="s">
        <v>753</v>
      </c>
      <c r="S34" s="5">
        <v>2</v>
      </c>
    </row>
    <row r="35" spans="3:41">
      <c r="D35" s="5" t="s">
        <v>67</v>
      </c>
      <c r="E35" s="11" t="s">
        <v>769</v>
      </c>
      <c r="F35" s="8" t="str">
        <f t="shared" si="0"/>
        <v>product_papertowels</v>
      </c>
      <c r="G35" s="8" t="str">
        <f t="shared" si="1"/>
        <v>sb:product/product_papertowels.babylon</v>
      </c>
      <c r="H35" s="5" t="s">
        <v>753</v>
      </c>
      <c r="J35" s="5" t="s">
        <v>69</v>
      </c>
      <c r="K35" s="5" t="s">
        <v>69</v>
      </c>
      <c r="L35" s="5" t="s">
        <v>69</v>
      </c>
      <c r="R35" s="5" t="s">
        <v>753</v>
      </c>
      <c r="S35" s="5">
        <v>2</v>
      </c>
    </row>
    <row r="36" spans="3:41">
      <c r="D36" s="5" t="s">
        <v>67</v>
      </c>
      <c r="E36" s="11" t="s">
        <v>770</v>
      </c>
      <c r="F36" s="8" t="str">
        <f t="shared" si="0"/>
        <v>product_plasticfilm</v>
      </c>
      <c r="G36" s="8" t="str">
        <f t="shared" si="1"/>
        <v>sb:product/product_plasticfilm.babylon</v>
      </c>
      <c r="H36" s="5" t="s">
        <v>753</v>
      </c>
      <c r="J36" s="5" t="s">
        <v>69</v>
      </c>
      <c r="K36" s="5" t="s">
        <v>69</v>
      </c>
      <c r="L36" s="5" t="s">
        <v>69</v>
      </c>
      <c r="R36" s="5" t="s">
        <v>753</v>
      </c>
      <c r="S36" s="5">
        <v>2</v>
      </c>
    </row>
    <row r="37" spans="3:41">
      <c r="D37" s="5" t="s">
        <v>67</v>
      </c>
      <c r="E37" s="11" t="s">
        <v>771</v>
      </c>
      <c r="F37" s="8" t="str">
        <f t="shared" si="0"/>
        <v>product_soap</v>
      </c>
      <c r="G37" s="8" t="str">
        <f t="shared" si="1"/>
        <v>sb:product/product_soap.babylon</v>
      </c>
      <c r="H37" s="5" t="s">
        <v>753</v>
      </c>
      <c r="J37" s="5" t="s">
        <v>69</v>
      </c>
      <c r="K37" s="5" t="s">
        <v>69</v>
      </c>
      <c r="L37" s="5" t="s">
        <v>69</v>
      </c>
      <c r="R37" s="5" t="s">
        <v>753</v>
      </c>
      <c r="S37" s="5">
        <v>2</v>
      </c>
    </row>
    <row r="38" spans="3:41">
      <c r="D38" s="5" t="s">
        <v>67</v>
      </c>
      <c r="E38" s="11" t="s">
        <v>772</v>
      </c>
      <c r="F38" s="8" t="str">
        <f t="shared" si="0"/>
        <v>product_wcblock</v>
      </c>
      <c r="G38" s="8" t="str">
        <f t="shared" si="1"/>
        <v>sb:product/product_wcblock.babylon</v>
      </c>
      <c r="H38" s="5" t="s">
        <v>753</v>
      </c>
      <c r="J38" s="5" t="s">
        <v>69</v>
      </c>
      <c r="K38" s="5" t="s">
        <v>69</v>
      </c>
      <c r="L38" s="5" t="s">
        <v>69</v>
      </c>
      <c r="R38" s="5" t="s">
        <v>753</v>
      </c>
      <c r="S38" s="5">
        <v>2</v>
      </c>
    </row>
    <row r="39" spans="3:41">
      <c r="D39" s="5" t="s">
        <v>67</v>
      </c>
      <c r="E39" s="11" t="s">
        <v>773</v>
      </c>
      <c r="F39" s="8" t="str">
        <f t="shared" si="0"/>
        <v>product_hairspray</v>
      </c>
      <c r="G39" s="8" t="str">
        <f t="shared" si="1"/>
        <v>sb:product/product_hairspray.babylon</v>
      </c>
      <c r="H39" s="5" t="s">
        <v>753</v>
      </c>
      <c r="J39" s="5" t="s">
        <v>69</v>
      </c>
      <c r="K39" s="5" t="s">
        <v>69</v>
      </c>
      <c r="L39" s="5" t="s">
        <v>69</v>
      </c>
      <c r="R39" s="5" t="s">
        <v>753</v>
      </c>
      <c r="S39" s="5">
        <v>2</v>
      </c>
    </row>
    <row r="43" spans="3:41">
      <c r="C43" s="1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41">
      <c r="C44" s="13" t="s">
        <v>51</v>
      </c>
      <c r="D44" s="1" t="s">
        <v>31</v>
      </c>
      <c r="E44" s="1" t="s">
        <v>30</v>
      </c>
      <c r="F44" s="14" t="s">
        <v>87</v>
      </c>
      <c r="G44" s="14" t="s">
        <v>88</v>
      </c>
      <c r="H44" s="14" t="s">
        <v>89</v>
      </c>
      <c r="I44" s="14" t="s">
        <v>90</v>
      </c>
      <c r="J44" s="5" t="s">
        <v>91</v>
      </c>
      <c r="K44" s="5" t="s">
        <v>92</v>
      </c>
      <c r="L44" s="5" t="s">
        <v>93</v>
      </c>
      <c r="M44" s="5" t="s">
        <v>94</v>
      </c>
      <c r="N44" s="5" t="s">
        <v>95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102</v>
      </c>
      <c r="V44" s="5" t="s">
        <v>103</v>
      </c>
      <c r="W44" s="5" t="s">
        <v>104</v>
      </c>
      <c r="X44" s="5" t="s">
        <v>105</v>
      </c>
      <c r="Y44" s="5" t="s">
        <v>106</v>
      </c>
      <c r="Z44" s="5" t="s">
        <v>107</v>
      </c>
      <c r="AA44" s="5" t="s">
        <v>108</v>
      </c>
      <c r="AB44" s="14" t="s">
        <v>109</v>
      </c>
      <c r="AC44" s="14" t="s">
        <v>110</v>
      </c>
      <c r="AD44" s="14" t="s">
        <v>111</v>
      </c>
      <c r="AE44" s="14" t="s">
        <v>112</v>
      </c>
      <c r="AF44" s="14" t="s">
        <v>113</v>
      </c>
      <c r="AG44" s="14" t="s">
        <v>114</v>
      </c>
      <c r="AH44" s="14" t="s">
        <v>115</v>
      </c>
      <c r="AI44" s="14" t="s">
        <v>116</v>
      </c>
      <c r="AJ44" s="14" t="s">
        <v>69</v>
      </c>
      <c r="AK44" s="14" t="s">
        <v>117</v>
      </c>
      <c r="AL44" s="14" t="s">
        <v>118</v>
      </c>
      <c r="AM44" s="14" t="s">
        <v>119</v>
      </c>
      <c r="AN44" s="14" t="s">
        <v>120</v>
      </c>
      <c r="AO44" s="14" t="s">
        <v>121</v>
      </c>
    </row>
    <row r="45" spans="3:41">
      <c r="C45" s="1"/>
      <c r="D45" s="14" t="str">
        <f t="shared" ref="D45:D81" si="2">"DISPLAY " &amp; F45</f>
        <v>DISPLAY product_toyboy1</v>
      </c>
      <c r="E45" s="14" t="s">
        <v>126</v>
      </c>
      <c r="F45" s="1" t="str">
        <f t="shared" ref="F45:F81" si="3">E3</f>
        <v>product_toyboy1</v>
      </c>
      <c r="G45" s="14" t="s">
        <v>127</v>
      </c>
      <c r="H45" s="14">
        <v>1</v>
      </c>
      <c r="I45" s="15">
        <v>12</v>
      </c>
      <c r="J45" s="15">
        <v>3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774</v>
      </c>
      <c r="AG45" s="5">
        <v>8.99</v>
      </c>
      <c r="AH45" s="19">
        <v>8.99</v>
      </c>
      <c r="AI45" s="8" t="str">
        <f t="shared" ref="AI45:AI81" si="4">"sb:productsignimages/" &amp; SUBSTITUTE(F45, "product_", "") &amp; ".jpg"</f>
        <v>sb:productsignimages/toyboy1.jpg</v>
      </c>
    </row>
    <row r="46" spans="3:41">
      <c r="C46" s="1"/>
      <c r="D46" s="14" t="str">
        <f t="shared" si="2"/>
        <v>DISPLAY product_toyboy2</v>
      </c>
      <c r="E46" s="14" t="s">
        <v>126</v>
      </c>
      <c r="F46" s="1" t="str">
        <f t="shared" si="3"/>
        <v>product_toyboy2</v>
      </c>
      <c r="G46" s="14" t="s">
        <v>127</v>
      </c>
      <c r="H46" s="14">
        <v>2</v>
      </c>
      <c r="I46" s="15">
        <v>12</v>
      </c>
      <c r="J46" s="15">
        <v>3</v>
      </c>
      <c r="K46" s="15">
        <v>2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775</v>
      </c>
      <c r="AG46" s="5">
        <v>12.99</v>
      </c>
      <c r="AH46" s="19">
        <v>12.99</v>
      </c>
      <c r="AI46" s="8" t="str">
        <f t="shared" si="4"/>
        <v>sb:productsignimages/toyboy2.jpg</v>
      </c>
    </row>
    <row r="47" spans="3:41">
      <c r="C47" s="1"/>
      <c r="D47" s="14" t="str">
        <f t="shared" si="2"/>
        <v>DISPLAY product_toyboy3</v>
      </c>
      <c r="E47" s="14" t="s">
        <v>126</v>
      </c>
      <c r="F47" s="1" t="str">
        <f t="shared" si="3"/>
        <v>product_toyboy3</v>
      </c>
      <c r="G47" s="14" t="s">
        <v>127</v>
      </c>
      <c r="H47" s="14">
        <v>2</v>
      </c>
      <c r="I47" s="15">
        <v>12</v>
      </c>
      <c r="J47" s="15">
        <v>4</v>
      </c>
      <c r="K47" s="15">
        <v>4</v>
      </c>
      <c r="L47" s="14">
        <v>4</v>
      </c>
      <c r="M47" s="1"/>
      <c r="N47" s="1"/>
      <c r="O47" s="14" t="s">
        <v>150</v>
      </c>
      <c r="P47" s="1"/>
      <c r="Q47" s="1"/>
      <c r="R47" s="1"/>
      <c r="U47" s="1"/>
      <c r="V47" s="1"/>
      <c r="W47" s="1"/>
      <c r="X47" s="1"/>
      <c r="Y47" s="14" t="s">
        <v>150</v>
      </c>
      <c r="Z47" s="14"/>
      <c r="AA47" s="1"/>
      <c r="AB47" s="1"/>
      <c r="AC47" s="1"/>
      <c r="AE47" s="5" t="s">
        <v>776</v>
      </c>
      <c r="AG47" s="5">
        <v>9.99</v>
      </c>
      <c r="AH47" s="19">
        <v>9.99</v>
      </c>
      <c r="AI47" s="8" t="str">
        <f t="shared" si="4"/>
        <v>sb:productsignimages/toyboy3.jpg</v>
      </c>
    </row>
    <row r="48" spans="3:41">
      <c r="C48" s="1"/>
      <c r="D48" s="14" t="str">
        <f t="shared" si="2"/>
        <v>DISPLAY product_toyboy4</v>
      </c>
      <c r="E48" s="14" t="s">
        <v>126</v>
      </c>
      <c r="F48" s="1" t="str">
        <f t="shared" si="3"/>
        <v>product_toyboy4</v>
      </c>
      <c r="G48" s="14" t="s">
        <v>127</v>
      </c>
      <c r="H48" s="14">
        <v>1</v>
      </c>
      <c r="I48" s="15">
        <v>12</v>
      </c>
      <c r="J48" s="15">
        <v>3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 t="s">
        <v>218</v>
      </c>
      <c r="AA48" s="1"/>
      <c r="AB48" s="1"/>
      <c r="AC48" s="1"/>
      <c r="AE48" s="5" t="s">
        <v>777</v>
      </c>
      <c r="AG48" s="5">
        <v>4.99</v>
      </c>
      <c r="AH48" s="19">
        <v>4.99</v>
      </c>
      <c r="AI48" s="8" t="str">
        <f t="shared" si="4"/>
        <v>sb:productsignimages/toyboy4.jpg</v>
      </c>
    </row>
    <row r="49" spans="3:35">
      <c r="C49" s="1"/>
      <c r="D49" s="14" t="str">
        <f t="shared" si="2"/>
        <v>DISPLAY product_toyboy5</v>
      </c>
      <c r="E49" s="14" t="s">
        <v>126</v>
      </c>
      <c r="F49" s="1" t="str">
        <f t="shared" si="3"/>
        <v>product_toyboy5</v>
      </c>
      <c r="G49" s="14" t="s">
        <v>127</v>
      </c>
      <c r="H49" s="14">
        <v>2</v>
      </c>
      <c r="I49" s="15">
        <v>12</v>
      </c>
      <c r="J49" s="15">
        <v>1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 t="s">
        <v>150</v>
      </c>
      <c r="Z49" s="14" t="s">
        <v>218</v>
      </c>
      <c r="AA49" s="1"/>
      <c r="AB49" s="1"/>
      <c r="AC49" s="1"/>
      <c r="AE49" s="5" t="s">
        <v>778</v>
      </c>
      <c r="AG49" s="5">
        <v>29.99</v>
      </c>
      <c r="AH49" s="19">
        <v>29.99</v>
      </c>
      <c r="AI49" s="8" t="str">
        <f t="shared" si="4"/>
        <v>sb:productsignimages/toyboy5.jpg</v>
      </c>
    </row>
    <row r="50" spans="3:35">
      <c r="C50" s="1"/>
      <c r="D50" s="14" t="str">
        <f t="shared" si="2"/>
        <v>DISPLAY product_toygirl1</v>
      </c>
      <c r="E50" s="14" t="s">
        <v>126</v>
      </c>
      <c r="F50" s="1" t="str">
        <f t="shared" si="3"/>
        <v>product_toygirl1</v>
      </c>
      <c r="G50" s="14" t="s">
        <v>127</v>
      </c>
      <c r="H50" s="14">
        <v>1</v>
      </c>
      <c r="I50" s="15">
        <v>12</v>
      </c>
      <c r="J50" s="15">
        <v>2</v>
      </c>
      <c r="K50" s="15">
        <v>4</v>
      </c>
      <c r="L50" s="14">
        <v>1</v>
      </c>
      <c r="M50" s="1"/>
      <c r="N50" s="1"/>
      <c r="O50" s="14" t="s">
        <v>218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779</v>
      </c>
      <c r="AG50" s="5">
        <v>6.99</v>
      </c>
      <c r="AH50" s="19">
        <v>6.99</v>
      </c>
      <c r="AI50" s="8" t="str">
        <f t="shared" si="4"/>
        <v>sb:productsignimages/toygirl1.jpg</v>
      </c>
    </row>
    <row r="51" spans="3:35">
      <c r="C51" s="1"/>
      <c r="D51" s="14" t="str">
        <f t="shared" si="2"/>
        <v>DISPLAY product_toygirl2</v>
      </c>
      <c r="E51" s="14" t="s">
        <v>126</v>
      </c>
      <c r="F51" s="1" t="str">
        <f t="shared" si="3"/>
        <v>product_toygirl2</v>
      </c>
      <c r="G51" s="14" t="s">
        <v>127</v>
      </c>
      <c r="H51" s="14">
        <v>2</v>
      </c>
      <c r="I51" s="15">
        <v>12</v>
      </c>
      <c r="J51" s="15">
        <v>2</v>
      </c>
      <c r="K51" s="15">
        <v>1</v>
      </c>
      <c r="L51" s="14">
        <v>2</v>
      </c>
      <c r="M51" s="1"/>
      <c r="N51" s="1"/>
      <c r="O51" s="14" t="s">
        <v>227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780</v>
      </c>
      <c r="AG51" s="5">
        <v>4.99</v>
      </c>
      <c r="AH51" s="19">
        <v>4.99</v>
      </c>
      <c r="AI51" s="8" t="str">
        <f t="shared" si="4"/>
        <v>sb:productsignimages/toygirl2.jpg</v>
      </c>
    </row>
    <row r="52" spans="3:35">
      <c r="C52" s="1"/>
      <c r="D52" s="14" t="str">
        <f t="shared" si="2"/>
        <v>DISPLAY product_toygirl3</v>
      </c>
      <c r="E52" s="14" t="s">
        <v>126</v>
      </c>
      <c r="F52" s="1" t="str">
        <f t="shared" si="3"/>
        <v>product_toygirl3</v>
      </c>
      <c r="G52" s="14" t="s">
        <v>127</v>
      </c>
      <c r="H52" s="14">
        <v>1</v>
      </c>
      <c r="I52" s="15">
        <v>12</v>
      </c>
      <c r="J52" s="15">
        <v>5</v>
      </c>
      <c r="K52" s="15">
        <v>1</v>
      </c>
      <c r="L52" s="14">
        <v>3</v>
      </c>
      <c r="M52" s="1"/>
      <c r="N52" s="1"/>
      <c r="O52" s="14" t="s">
        <v>230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781</v>
      </c>
      <c r="AG52" s="5">
        <v>7.99</v>
      </c>
      <c r="AH52" s="19">
        <v>7.99</v>
      </c>
      <c r="AI52" s="8" t="str">
        <f t="shared" si="4"/>
        <v>sb:productsignimages/toygirl3.jpg</v>
      </c>
    </row>
    <row r="53" spans="3:35">
      <c r="C53" s="1"/>
      <c r="D53" s="14" t="str">
        <f t="shared" si="2"/>
        <v>DISPLAY product_game_1</v>
      </c>
      <c r="E53" s="14" t="s">
        <v>126</v>
      </c>
      <c r="F53" s="1" t="str">
        <f t="shared" si="3"/>
        <v>product_game_1</v>
      </c>
      <c r="G53" s="14" t="s">
        <v>127</v>
      </c>
      <c r="H53" s="14">
        <v>2</v>
      </c>
      <c r="I53" s="15">
        <v>12</v>
      </c>
      <c r="J53" s="15">
        <v>3</v>
      </c>
      <c r="K53" s="15">
        <v>3</v>
      </c>
      <c r="L53" s="14">
        <v>2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782</v>
      </c>
      <c r="AG53" s="5">
        <v>8.99</v>
      </c>
      <c r="AH53" s="19">
        <v>8.99</v>
      </c>
      <c r="AI53" s="8" t="str">
        <f t="shared" si="4"/>
        <v>sb:productsignimages/game_1.jpg</v>
      </c>
    </row>
    <row r="54" spans="3:35">
      <c r="C54" s="1"/>
      <c r="D54" s="14" t="str">
        <f t="shared" si="2"/>
        <v>DISPLAY product_game_2</v>
      </c>
      <c r="E54" s="14" t="s">
        <v>126</v>
      </c>
      <c r="F54" s="1" t="str">
        <f t="shared" si="3"/>
        <v>product_game_2</v>
      </c>
      <c r="G54" s="14" t="s">
        <v>127</v>
      </c>
      <c r="H54" s="14">
        <v>1</v>
      </c>
      <c r="I54" s="15">
        <v>12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783</v>
      </c>
      <c r="AG54" s="5">
        <v>7.99</v>
      </c>
      <c r="AH54" s="19">
        <v>7.99</v>
      </c>
      <c r="AI54" s="8" t="str">
        <f t="shared" si="4"/>
        <v>sb:productsignimages/game_2.jpg</v>
      </c>
    </row>
    <row r="55" spans="3:35">
      <c r="C55" s="1"/>
      <c r="D55" s="14" t="str">
        <f t="shared" si="2"/>
        <v>DISPLAY product_game_3</v>
      </c>
      <c r="E55" s="14" t="s">
        <v>126</v>
      </c>
      <c r="F55" s="1" t="str">
        <f t="shared" si="3"/>
        <v>product_game_3</v>
      </c>
      <c r="G55" s="14" t="s">
        <v>127</v>
      </c>
      <c r="H55" s="14">
        <v>1</v>
      </c>
      <c r="I55" s="15">
        <v>12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784</v>
      </c>
      <c r="AG55" s="5">
        <v>8.99</v>
      </c>
      <c r="AH55" s="19">
        <v>8.99</v>
      </c>
      <c r="AI55" s="8" t="str">
        <f t="shared" si="4"/>
        <v>sb:productsignimages/game_3.jpg</v>
      </c>
    </row>
    <row r="56" spans="3:35">
      <c r="C56" s="1"/>
      <c r="D56" s="14" t="str">
        <f t="shared" si="2"/>
        <v>DISPLAY product_game_4</v>
      </c>
      <c r="E56" s="14" t="s">
        <v>126</v>
      </c>
      <c r="F56" s="1" t="str">
        <f t="shared" si="3"/>
        <v>product_game_4</v>
      </c>
      <c r="G56" s="14" t="s">
        <v>127</v>
      </c>
      <c r="H56" s="14">
        <v>1</v>
      </c>
      <c r="I56" s="15">
        <v>12</v>
      </c>
      <c r="J56" s="15">
        <v>3</v>
      </c>
      <c r="K56" s="15">
        <v>3</v>
      </c>
      <c r="L56" s="14">
        <v>4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785</v>
      </c>
      <c r="AG56" s="5">
        <v>7.99</v>
      </c>
      <c r="AH56" s="19">
        <v>7.99</v>
      </c>
      <c r="AI56" s="8" t="str">
        <f t="shared" si="4"/>
        <v>sb:productsignimages/game_4.jpg</v>
      </c>
    </row>
    <row r="57" spans="3:35">
      <c r="C57" s="1"/>
      <c r="D57" s="14" t="str">
        <f t="shared" si="2"/>
        <v>DISPLAY product_game_5</v>
      </c>
      <c r="E57" s="14" t="s">
        <v>126</v>
      </c>
      <c r="F57" s="1" t="str">
        <f t="shared" si="3"/>
        <v>product_game_5</v>
      </c>
      <c r="G57" s="14" t="s">
        <v>127</v>
      </c>
      <c r="H57" s="14">
        <v>2</v>
      </c>
      <c r="I57" s="15">
        <v>12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786</v>
      </c>
      <c r="AG57" s="5">
        <v>8.99</v>
      </c>
      <c r="AH57" s="19">
        <v>8.99</v>
      </c>
      <c r="AI57" s="8" t="str">
        <f t="shared" si="4"/>
        <v>sb:productsignimages/game_5.jpg</v>
      </c>
    </row>
    <row r="58" spans="3:35">
      <c r="C58" s="1"/>
      <c r="D58" s="14" t="str">
        <f t="shared" si="2"/>
        <v>DISPLAY product_game_6</v>
      </c>
      <c r="E58" s="14" t="s">
        <v>126</v>
      </c>
      <c r="F58" s="1" t="str">
        <f t="shared" si="3"/>
        <v>product_game_6</v>
      </c>
      <c r="G58" s="14" t="s">
        <v>127</v>
      </c>
      <c r="H58" s="14">
        <v>2</v>
      </c>
      <c r="I58" s="15">
        <v>12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787</v>
      </c>
      <c r="AG58" s="5">
        <v>7.99</v>
      </c>
      <c r="AH58" s="19">
        <v>7.99</v>
      </c>
      <c r="AI58" s="8" t="str">
        <f t="shared" si="4"/>
        <v>sb:productsignimages/game_6.jpg</v>
      </c>
    </row>
    <row r="59" spans="3:35">
      <c r="C59" s="1"/>
      <c r="D59" s="14" t="str">
        <f t="shared" si="2"/>
        <v>DISPLAY product_game_7</v>
      </c>
      <c r="E59" s="14" t="s">
        <v>126</v>
      </c>
      <c r="F59" s="1" t="str">
        <f t="shared" si="3"/>
        <v>product_game_7</v>
      </c>
      <c r="G59" s="14" t="s">
        <v>127</v>
      </c>
      <c r="H59" s="14">
        <v>1</v>
      </c>
      <c r="I59" s="15">
        <v>12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788</v>
      </c>
      <c r="AG59" s="5">
        <v>8.99</v>
      </c>
      <c r="AH59" s="19">
        <v>8.99</v>
      </c>
      <c r="AI59" s="8" t="str">
        <f t="shared" si="4"/>
        <v>sb:productsignimages/game_7.jpg</v>
      </c>
    </row>
    <row r="60" spans="3:35">
      <c r="C60" s="1"/>
      <c r="D60" s="14" t="str">
        <f t="shared" si="2"/>
        <v>DISPLAY product_teddybear</v>
      </c>
      <c r="E60" s="14" t="s">
        <v>126</v>
      </c>
      <c r="F60" s="1" t="str">
        <f t="shared" si="3"/>
        <v>product_teddybear</v>
      </c>
      <c r="G60" s="14" t="s">
        <v>127</v>
      </c>
      <c r="H60" s="14">
        <v>1</v>
      </c>
      <c r="I60" s="15">
        <v>12</v>
      </c>
      <c r="J60" s="15">
        <v>2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789</v>
      </c>
      <c r="AG60" s="5">
        <v>39.99</v>
      </c>
      <c r="AH60" s="19">
        <v>39.99</v>
      </c>
      <c r="AI60" s="8" t="str">
        <f t="shared" si="4"/>
        <v>sb:productsignimages/teddybear.jpg</v>
      </c>
    </row>
    <row r="61" spans="3:35">
      <c r="C61" s="1"/>
      <c r="D61" s="14" t="str">
        <f t="shared" si="2"/>
        <v>DISPLAY product_babywipe</v>
      </c>
      <c r="E61" s="14" t="s">
        <v>126</v>
      </c>
      <c r="F61" s="1" t="str">
        <f t="shared" si="3"/>
        <v>product_babywipe</v>
      </c>
      <c r="G61" s="14" t="s">
        <v>127</v>
      </c>
      <c r="H61" s="14">
        <v>1</v>
      </c>
      <c r="I61" s="15">
        <v>12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790</v>
      </c>
      <c r="AG61" s="5">
        <v>1.99</v>
      </c>
      <c r="AH61" s="19">
        <v>1.99</v>
      </c>
      <c r="AI61" s="8" t="str">
        <f t="shared" si="4"/>
        <v>sb:productsignimages/babywipe.jpg</v>
      </c>
    </row>
    <row r="62" spans="3:35">
      <c r="C62" s="1"/>
      <c r="D62" s="14" t="str">
        <f t="shared" si="2"/>
        <v>DISPLAY product_bleach1</v>
      </c>
      <c r="E62" s="14" t="s">
        <v>126</v>
      </c>
      <c r="F62" s="1" t="str">
        <f t="shared" si="3"/>
        <v>product_bleach1</v>
      </c>
      <c r="G62" s="14" t="s">
        <v>127</v>
      </c>
      <c r="H62" s="14">
        <v>1</v>
      </c>
      <c r="I62" s="15">
        <v>12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791</v>
      </c>
      <c r="AG62" s="5">
        <v>3.99</v>
      </c>
      <c r="AH62" s="5" t="s">
        <v>792</v>
      </c>
      <c r="AI62" s="8" t="str">
        <f t="shared" si="4"/>
        <v>sb:productsignimages/bleach1.jpg</v>
      </c>
    </row>
    <row r="63" spans="3:35">
      <c r="C63" s="1"/>
      <c r="D63" s="14" t="str">
        <f t="shared" si="2"/>
        <v>DISPLAY product_bleach2</v>
      </c>
      <c r="E63" s="14" t="s">
        <v>126</v>
      </c>
      <c r="F63" s="1" t="str">
        <f t="shared" si="3"/>
        <v>product_bleach2</v>
      </c>
      <c r="G63" s="14" t="s">
        <v>127</v>
      </c>
      <c r="H63" s="14">
        <v>1</v>
      </c>
      <c r="I63" s="15">
        <v>12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793</v>
      </c>
      <c r="AG63" s="5">
        <v>1.99</v>
      </c>
      <c r="AH63" s="5" t="s">
        <v>794</v>
      </c>
      <c r="AI63" s="8" t="str">
        <f t="shared" si="4"/>
        <v>sb:productsignimages/bleach2.jpg</v>
      </c>
    </row>
    <row r="64" spans="3:35">
      <c r="C64" s="1"/>
      <c r="D64" s="14" t="str">
        <f t="shared" si="2"/>
        <v>DISPLAY product_cleaner</v>
      </c>
      <c r="E64" s="14" t="s">
        <v>126</v>
      </c>
      <c r="F64" s="1" t="str">
        <f t="shared" si="3"/>
        <v>product_cleaner</v>
      </c>
      <c r="G64" s="14" t="s">
        <v>127</v>
      </c>
      <c r="H64" s="14">
        <v>2</v>
      </c>
      <c r="I64" s="15">
        <v>12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795</v>
      </c>
      <c r="AG64" s="5">
        <v>4.99</v>
      </c>
      <c r="AH64" s="19">
        <v>4.99</v>
      </c>
      <c r="AI64" s="8" t="str">
        <f t="shared" si="4"/>
        <v>sb:productsignimages/cleaner.jpg</v>
      </c>
    </row>
    <row r="65" spans="3:35">
      <c r="C65" s="1"/>
      <c r="D65" s="14" t="str">
        <f t="shared" si="2"/>
        <v>DISPLAY product_diapers</v>
      </c>
      <c r="E65" s="14" t="s">
        <v>126</v>
      </c>
      <c r="F65" s="1" t="str">
        <f t="shared" si="3"/>
        <v>product_diapers</v>
      </c>
      <c r="G65" s="14" t="s">
        <v>127</v>
      </c>
      <c r="H65" s="14">
        <v>4</v>
      </c>
      <c r="I65" s="15">
        <v>12</v>
      </c>
      <c r="J65" s="15">
        <v>2</v>
      </c>
      <c r="K65" s="15">
        <v>3</v>
      </c>
      <c r="L65" s="14">
        <v>2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796</v>
      </c>
      <c r="AG65" s="5">
        <v>9.99</v>
      </c>
      <c r="AH65" s="19">
        <v>9.99</v>
      </c>
      <c r="AI65" s="8" t="str">
        <f t="shared" si="4"/>
        <v>sb:productsignimages/diapers.jpg</v>
      </c>
    </row>
    <row r="66" spans="3:35">
      <c r="C66" s="1"/>
      <c r="D66" s="14" t="str">
        <f t="shared" si="2"/>
        <v>DISPLAY product_shampoo</v>
      </c>
      <c r="E66" s="14" t="s">
        <v>126</v>
      </c>
      <c r="F66" s="1" t="str">
        <f t="shared" si="3"/>
        <v>product_shampoo</v>
      </c>
      <c r="G66" s="14" t="s">
        <v>127</v>
      </c>
      <c r="H66" s="14">
        <v>4</v>
      </c>
      <c r="I66" s="15">
        <v>12</v>
      </c>
      <c r="J66" s="15">
        <v>2</v>
      </c>
      <c r="K66" s="15">
        <v>3</v>
      </c>
      <c r="L66" s="14">
        <v>7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797</v>
      </c>
      <c r="AG66" s="5">
        <v>2.99</v>
      </c>
      <c r="AH66" s="19">
        <v>2.99</v>
      </c>
      <c r="AI66" s="8" t="str">
        <f t="shared" si="4"/>
        <v>sb:productsignimages/shampoo.jpg</v>
      </c>
    </row>
    <row r="67" spans="3:35">
      <c r="C67" s="1"/>
      <c r="D67" s="14" t="str">
        <f t="shared" si="2"/>
        <v>DISPLAY product_laundrydetergent</v>
      </c>
      <c r="E67" s="14" t="s">
        <v>126</v>
      </c>
      <c r="F67" s="1" t="str">
        <f t="shared" si="3"/>
        <v>product_laundrydetergent</v>
      </c>
      <c r="G67" s="14" t="s">
        <v>127</v>
      </c>
      <c r="H67" s="14">
        <v>3</v>
      </c>
      <c r="I67" s="15">
        <v>12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798</v>
      </c>
      <c r="AG67" s="5">
        <v>2.99</v>
      </c>
      <c r="AH67" s="19">
        <v>2.99</v>
      </c>
      <c r="AI67" s="8" t="str">
        <f t="shared" si="4"/>
        <v>sb:productsignimages/laundrydetergent.jpg</v>
      </c>
    </row>
    <row r="68" spans="3:35">
      <c r="C68" s="1"/>
      <c r="D68" s="14" t="str">
        <f t="shared" si="2"/>
        <v>DISPLAY product_toiletpaper</v>
      </c>
      <c r="E68" s="14" t="s">
        <v>126</v>
      </c>
      <c r="F68" s="1" t="str">
        <f t="shared" si="3"/>
        <v>product_toiletpaper</v>
      </c>
      <c r="G68" s="14" t="s">
        <v>127</v>
      </c>
      <c r="H68" s="14">
        <v>5</v>
      </c>
      <c r="I68" s="15">
        <v>12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799</v>
      </c>
      <c r="AG68" s="5">
        <v>3.99</v>
      </c>
      <c r="AH68" s="19">
        <v>3.99</v>
      </c>
      <c r="AI68" s="8" t="str">
        <f t="shared" si="4"/>
        <v>sb:productsignimages/toiletpaper.jpg</v>
      </c>
    </row>
    <row r="69" spans="3:35">
      <c r="C69" s="1"/>
      <c r="D69" s="14" t="str">
        <f t="shared" si="2"/>
        <v>DISPLAY product_deodorant</v>
      </c>
      <c r="E69" s="14" t="s">
        <v>126</v>
      </c>
      <c r="F69" s="1" t="str">
        <f t="shared" si="3"/>
        <v>product_deodorant</v>
      </c>
      <c r="G69" s="14" t="s">
        <v>127</v>
      </c>
      <c r="H69" s="14">
        <v>1</v>
      </c>
      <c r="I69" s="15">
        <v>12</v>
      </c>
      <c r="J69" s="15">
        <v>2</v>
      </c>
      <c r="K69" s="15">
        <v>3</v>
      </c>
      <c r="L69" s="14">
        <v>1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800</v>
      </c>
      <c r="AG69" s="5">
        <v>2.99</v>
      </c>
      <c r="AH69" s="19">
        <v>2.99</v>
      </c>
      <c r="AI69" s="8" t="str">
        <f t="shared" si="4"/>
        <v>sb:productsignimages/deodorant.jpg</v>
      </c>
    </row>
    <row r="70" spans="3:35">
      <c r="C70" s="1"/>
      <c r="D70" s="14" t="str">
        <f t="shared" si="2"/>
        <v>DISPLAY product_toothbrush</v>
      </c>
      <c r="E70" s="14" t="s">
        <v>126</v>
      </c>
      <c r="F70" s="1" t="str">
        <f t="shared" si="3"/>
        <v>product_toothbrush</v>
      </c>
      <c r="G70" s="14" t="s">
        <v>127</v>
      </c>
      <c r="H70" s="14">
        <v>1</v>
      </c>
      <c r="I70" s="15">
        <v>12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801</v>
      </c>
      <c r="AG70" s="5">
        <v>15.99</v>
      </c>
      <c r="AH70" s="19">
        <v>15.99</v>
      </c>
      <c r="AI70" s="8" t="str">
        <f t="shared" si="4"/>
        <v>sb:productsignimages/toothbrush.jpg</v>
      </c>
    </row>
    <row r="71" spans="3:35">
      <c r="C71" s="1"/>
      <c r="D71" s="14" t="str">
        <f t="shared" si="2"/>
        <v>DISPLAY product_toothpaste</v>
      </c>
      <c r="E71" s="14" t="s">
        <v>126</v>
      </c>
      <c r="F71" s="1" t="str">
        <f t="shared" si="3"/>
        <v>product_toothpaste</v>
      </c>
      <c r="G71" s="14" t="s">
        <v>127</v>
      </c>
      <c r="H71" s="14">
        <v>1</v>
      </c>
      <c r="I71" s="15">
        <v>12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802</v>
      </c>
      <c r="AG71" s="5">
        <v>1.99</v>
      </c>
      <c r="AH71" s="19">
        <v>1.99</v>
      </c>
      <c r="AI71" s="8" t="str">
        <f t="shared" si="4"/>
        <v>sb:productsignimages/toothpaste.jpg</v>
      </c>
    </row>
    <row r="72" spans="3:35">
      <c r="C72" s="1"/>
      <c r="D72" s="14" t="str">
        <f t="shared" si="2"/>
        <v>DISPLAY product_shaver</v>
      </c>
      <c r="E72" s="14" t="s">
        <v>126</v>
      </c>
      <c r="F72" s="1" t="str">
        <f t="shared" si="3"/>
        <v>product_shaver</v>
      </c>
      <c r="G72" s="14" t="s">
        <v>127</v>
      </c>
      <c r="H72" s="14">
        <v>2</v>
      </c>
      <c r="I72" s="15">
        <v>12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803</v>
      </c>
      <c r="AG72" s="5">
        <v>50.99</v>
      </c>
      <c r="AH72" s="19">
        <v>50.99</v>
      </c>
      <c r="AI72" s="8" t="str">
        <f t="shared" si="4"/>
        <v>sb:productsignimages/shaver.jpg</v>
      </c>
    </row>
    <row r="73" spans="3:35">
      <c r="C73" s="1"/>
      <c r="D73" s="14" t="str">
        <f t="shared" si="2"/>
        <v>DISPLAY product_klenex</v>
      </c>
      <c r="E73" s="14" t="s">
        <v>126</v>
      </c>
      <c r="F73" s="1" t="str">
        <f t="shared" si="3"/>
        <v>product_klenex</v>
      </c>
      <c r="G73" s="14" t="s">
        <v>127</v>
      </c>
      <c r="H73" s="14">
        <v>1</v>
      </c>
      <c r="I73" s="15">
        <v>12</v>
      </c>
      <c r="J73" s="15">
        <v>4</v>
      </c>
      <c r="K73" s="15">
        <v>2</v>
      </c>
      <c r="L73" s="14">
        <v>5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804</v>
      </c>
      <c r="AG73" s="5">
        <v>1.99</v>
      </c>
      <c r="AH73" s="19">
        <v>1.99</v>
      </c>
      <c r="AI73" s="8" t="str">
        <f t="shared" si="4"/>
        <v>sb:productsignimages/klenex.jpg</v>
      </c>
    </row>
    <row r="74" spans="3:35">
      <c r="C74" s="1"/>
      <c r="D74" s="14" t="str">
        <f t="shared" si="2"/>
        <v>DISPLAY product_hairgel</v>
      </c>
      <c r="E74" s="14" t="s">
        <v>126</v>
      </c>
      <c r="F74" s="1" t="str">
        <f t="shared" si="3"/>
        <v>product_hairgel</v>
      </c>
      <c r="G74" s="14" t="s">
        <v>127</v>
      </c>
      <c r="H74" s="14">
        <v>1</v>
      </c>
      <c r="I74" s="15">
        <v>12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805</v>
      </c>
      <c r="AG74" s="5">
        <v>3.99</v>
      </c>
      <c r="AH74" s="19">
        <v>3.99</v>
      </c>
      <c r="AI74" s="8" t="str">
        <f t="shared" si="4"/>
        <v>sb:productsignimages/hairgel.jpg</v>
      </c>
    </row>
    <row r="75" spans="3:35">
      <c r="C75" s="1"/>
      <c r="D75" s="14" t="str">
        <f t="shared" si="2"/>
        <v>DISPLAY product_dishwashingliquid1</v>
      </c>
      <c r="E75" s="14" t="s">
        <v>126</v>
      </c>
      <c r="F75" s="1" t="str">
        <f t="shared" si="3"/>
        <v>product_dishwashingliquid1</v>
      </c>
      <c r="G75" s="14" t="s">
        <v>127</v>
      </c>
      <c r="H75" s="14">
        <v>1</v>
      </c>
      <c r="I75" s="15">
        <v>12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806</v>
      </c>
      <c r="AG75" s="5">
        <v>2.99</v>
      </c>
      <c r="AH75" s="19">
        <v>2.99</v>
      </c>
      <c r="AI75" s="8" t="str">
        <f t="shared" si="4"/>
        <v>sb:productsignimages/dishwashingliquid1.jpg</v>
      </c>
    </row>
    <row r="76" spans="3:35">
      <c r="C76" s="1"/>
      <c r="D76" s="14" t="str">
        <f t="shared" si="2"/>
        <v>DISPLAY product_dishwashingliquid2</v>
      </c>
      <c r="E76" s="14" t="s">
        <v>126</v>
      </c>
      <c r="F76" s="1" t="str">
        <f t="shared" si="3"/>
        <v>product_dishwashingliquid2</v>
      </c>
      <c r="G76" s="14" t="s">
        <v>127</v>
      </c>
      <c r="H76" s="14">
        <v>1</v>
      </c>
      <c r="I76" s="15">
        <v>12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807</v>
      </c>
      <c r="AG76" s="5">
        <v>2.4900000000000002</v>
      </c>
      <c r="AH76" s="19">
        <v>2.4900000000000002</v>
      </c>
      <c r="AI76" s="8" t="str">
        <f t="shared" si="4"/>
        <v>sb:productsignimages/dishwashingliquid2.jpg</v>
      </c>
    </row>
    <row r="77" spans="3:35">
      <c r="C77" s="1"/>
      <c r="D77" s="14" t="str">
        <f t="shared" si="2"/>
        <v>DISPLAY product_papertowels</v>
      </c>
      <c r="E77" s="14" t="s">
        <v>126</v>
      </c>
      <c r="F77" s="1" t="str">
        <f t="shared" si="3"/>
        <v>product_papertowels</v>
      </c>
      <c r="G77" s="14" t="s">
        <v>127</v>
      </c>
      <c r="H77" s="14">
        <v>2</v>
      </c>
      <c r="I77" s="15">
        <v>12</v>
      </c>
      <c r="J77" s="15">
        <v>4</v>
      </c>
      <c r="K77" s="15">
        <v>2</v>
      </c>
      <c r="L77" s="14">
        <v>1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808</v>
      </c>
      <c r="AG77" s="5">
        <v>1.99</v>
      </c>
      <c r="AH77" s="19">
        <v>1.99</v>
      </c>
      <c r="AI77" s="8" t="str">
        <f t="shared" si="4"/>
        <v>sb:productsignimages/papertowels.jpg</v>
      </c>
    </row>
    <row r="78" spans="3:35">
      <c r="C78" s="1"/>
      <c r="D78" s="14" t="str">
        <f t="shared" si="2"/>
        <v>DISPLAY product_plasticfilm</v>
      </c>
      <c r="E78" s="14" t="s">
        <v>126</v>
      </c>
      <c r="F78" s="1" t="str">
        <f t="shared" si="3"/>
        <v>product_plasticfilm</v>
      </c>
      <c r="G78" s="14" t="s">
        <v>127</v>
      </c>
      <c r="H78" s="14">
        <v>1</v>
      </c>
      <c r="I78" s="15">
        <v>12</v>
      </c>
      <c r="J78" s="15">
        <v>4</v>
      </c>
      <c r="K78" s="15">
        <v>2</v>
      </c>
      <c r="L78" s="14">
        <v>2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809</v>
      </c>
      <c r="AG78" s="5">
        <v>0.99</v>
      </c>
      <c r="AH78" s="19">
        <v>0.99</v>
      </c>
      <c r="AI78" s="8" t="str">
        <f t="shared" si="4"/>
        <v>sb:productsignimages/plasticfilm.jpg</v>
      </c>
    </row>
    <row r="79" spans="3:35">
      <c r="C79" s="1"/>
      <c r="D79" s="14" t="str">
        <f t="shared" si="2"/>
        <v>DISPLAY product_soap</v>
      </c>
      <c r="E79" s="14" t="s">
        <v>126</v>
      </c>
      <c r="F79" s="1" t="str">
        <f t="shared" si="3"/>
        <v>product_soap</v>
      </c>
      <c r="G79" s="14" t="s">
        <v>127</v>
      </c>
      <c r="H79" s="14">
        <v>2</v>
      </c>
      <c r="I79" s="15">
        <v>12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810</v>
      </c>
      <c r="AG79" s="5">
        <v>3.99</v>
      </c>
      <c r="AH79" s="19">
        <v>3.99</v>
      </c>
      <c r="AI79" s="8" t="str">
        <f t="shared" si="4"/>
        <v>sb:productsignimages/soap.jpg</v>
      </c>
    </row>
    <row r="80" spans="3:35">
      <c r="C80" s="1"/>
      <c r="D80" s="14" t="str">
        <f t="shared" si="2"/>
        <v>DISPLAY product_wcblock</v>
      </c>
      <c r="E80" s="14" t="s">
        <v>126</v>
      </c>
      <c r="F80" s="1" t="str">
        <f t="shared" si="3"/>
        <v>product_wcblock</v>
      </c>
      <c r="G80" s="14" t="s">
        <v>127</v>
      </c>
      <c r="H80" s="14">
        <v>3</v>
      </c>
      <c r="I80" s="15">
        <v>12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811</v>
      </c>
      <c r="AG80" s="5">
        <v>0.69</v>
      </c>
      <c r="AH80" s="19">
        <v>0.69</v>
      </c>
      <c r="AI80" s="8" t="str">
        <f t="shared" si="4"/>
        <v>sb:productsignimages/wcblock.jpg</v>
      </c>
    </row>
    <row r="81" spans="3:35">
      <c r="C81" s="1"/>
      <c r="D81" s="14" t="str">
        <f t="shared" si="2"/>
        <v>DISPLAY product_hairspray</v>
      </c>
      <c r="E81" s="14" t="s">
        <v>126</v>
      </c>
      <c r="F81" s="1" t="str">
        <f t="shared" si="3"/>
        <v>product_hairspray</v>
      </c>
      <c r="G81" s="14" t="s">
        <v>127</v>
      </c>
      <c r="H81" s="14">
        <v>1</v>
      </c>
      <c r="I81" s="15">
        <v>12</v>
      </c>
      <c r="J81" s="15">
        <v>2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812</v>
      </c>
      <c r="AG81" s="5">
        <v>1.89</v>
      </c>
      <c r="AH81" s="19">
        <v>1.89</v>
      </c>
      <c r="AI81" s="8" t="str">
        <f t="shared" si="4"/>
        <v>sb:productsignimages/hairspray.jpg</v>
      </c>
    </row>
    <row r="82" spans="3:35">
      <c r="F82" s="1"/>
      <c r="J82" s="15"/>
      <c r="K82" s="15"/>
      <c r="L82" s="1"/>
    </row>
    <row r="83" spans="3:35">
      <c r="F83" s="1"/>
      <c r="J83" s="15"/>
      <c r="K83" s="15"/>
      <c r="L83" s="1"/>
    </row>
    <row r="84" spans="3:35">
      <c r="F84" s="1"/>
      <c r="J84" s="15"/>
      <c r="K84" s="15"/>
      <c r="L84" s="1"/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3:KO81"/>
  <sheetViews>
    <sheetView workbookViewId="0"/>
  </sheetViews>
  <sheetFormatPr defaultColWidth="14.41015625" defaultRowHeight="15.75" customHeight="1"/>
  <cols>
    <col min="5" max="5" width="21.87890625" customWidth="1"/>
    <col min="6" max="6" width="25.5859375" customWidth="1"/>
    <col min="7" max="7" width="30.29296875" customWidth="1"/>
    <col min="8" max="8" width="28.703125" customWidth="1"/>
    <col min="9" max="9" width="29.703125" customWidth="1"/>
    <col min="10" max="10" width="29.5859375" customWidth="1"/>
    <col min="11" max="11" width="28.5859375" customWidth="1"/>
  </cols>
  <sheetData>
    <row r="3" spans="3:12">
      <c r="C3" s="21" t="s">
        <v>51</v>
      </c>
      <c r="D3" s="5" t="s">
        <v>30</v>
      </c>
      <c r="E3" s="5" t="s">
        <v>31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64</v>
      </c>
      <c r="K3" s="5" t="s">
        <v>813</v>
      </c>
      <c r="L3" s="5" t="s">
        <v>65</v>
      </c>
    </row>
    <row r="4" spans="3:12">
      <c r="D4" s="5" t="s">
        <v>67</v>
      </c>
      <c r="E4" s="5" t="s">
        <v>814</v>
      </c>
      <c r="F4" s="5" t="str">
        <f t="shared" ref="F4:F73" si="0">E4</f>
        <v>Concrete</v>
      </c>
      <c r="G4" s="5" t="s">
        <v>815</v>
      </c>
      <c r="H4" s="5" t="str">
        <f>CONCATENATE("sb:cubes/", E4, "_D.jpg")</f>
        <v>sb:cubes/Concrete_D.jpg</v>
      </c>
      <c r="I4" s="5" t="str">
        <f>CONCATENATE("sb:cubes/", E4, "_N.jpg")</f>
        <v>sb:cubes/Concrete_N.jpg</v>
      </c>
      <c r="J4" s="5" t="str">
        <f>CONCATENATE("sb:cubes/", E4, "_S.jpg")</f>
        <v>sb:cubes/Concrete_S.jpg</v>
      </c>
      <c r="L4" s="5">
        <v>64</v>
      </c>
    </row>
    <row r="5" spans="3:12">
      <c r="D5" s="5" t="s">
        <v>67</v>
      </c>
      <c r="E5" s="5" t="s">
        <v>816</v>
      </c>
      <c r="F5" s="5" t="str">
        <f t="shared" si="0"/>
        <v>FireBlock</v>
      </c>
      <c r="G5" s="5" t="s">
        <v>815</v>
      </c>
      <c r="H5" s="5" t="str">
        <f>CONCATENATE("sb:cubes/Fire",".jpg")</f>
        <v>sb:cubes/Fire.jpg</v>
      </c>
      <c r="J5" s="5" t="str">
        <f t="shared" ref="J5:J6" si="1">H5</f>
        <v>sb:cubes/Fire.jpg</v>
      </c>
      <c r="L5" s="5">
        <v>64</v>
      </c>
    </row>
    <row r="6" spans="3:12">
      <c r="D6" s="5" t="s">
        <v>67</v>
      </c>
      <c r="E6" s="5" t="s">
        <v>817</v>
      </c>
      <c r="F6" s="5" t="str">
        <f t="shared" si="0"/>
        <v>Flakes</v>
      </c>
      <c r="G6" s="5" t="s">
        <v>815</v>
      </c>
      <c r="H6" s="5" t="str">
        <f>CONCATENATE("sb:cubes/", E6, ".jpg")</f>
        <v>sb:cubes/Flakes.jpg</v>
      </c>
      <c r="I6" s="5" t="str">
        <f>CONCATENATE("sb:cubes/", E6, "Normal.jpg")</f>
        <v>sb:cubes/FlakesNormal.jpg</v>
      </c>
      <c r="J6" s="5" t="str">
        <f t="shared" si="1"/>
        <v>sb:cubes/Flakes.jpg</v>
      </c>
      <c r="L6" s="5">
        <v>64</v>
      </c>
    </row>
    <row r="7" spans="3:12">
      <c r="D7" s="5" t="s">
        <v>67</v>
      </c>
      <c r="E7" s="5" t="s">
        <v>818</v>
      </c>
      <c r="F7" s="5" t="str">
        <f t="shared" si="0"/>
        <v>Grass</v>
      </c>
      <c r="G7" s="5" t="s">
        <v>815</v>
      </c>
      <c r="H7" s="5" t="str">
        <f t="shared" ref="H7:H16" si="2">CONCATENATE("sb:cubes/", E7, "_D.jpg")</f>
        <v>sb:cubes/Grass_D.jpg</v>
      </c>
      <c r="I7" s="5" t="str">
        <f t="shared" ref="I7:I16" si="3">CONCATENATE("sb:cubes/", E7, "_N.jpg")</f>
        <v>sb:cubes/Grass_N.jpg</v>
      </c>
      <c r="J7" s="5" t="str">
        <f t="shared" ref="J7:J15" si="4">CONCATENATE("sb:cubes/", E7, "_S.jpg")</f>
        <v>sb:cubes/Grass_S.jpg</v>
      </c>
      <c r="L7" s="5">
        <v>64</v>
      </c>
    </row>
    <row r="8" spans="3:12">
      <c r="D8" s="5" t="s">
        <v>67</v>
      </c>
      <c r="E8" s="5" t="s">
        <v>819</v>
      </c>
      <c r="F8" s="5" t="str">
        <f t="shared" si="0"/>
        <v>GroundDried</v>
      </c>
      <c r="G8" s="5" t="s">
        <v>815</v>
      </c>
      <c r="H8" s="5" t="str">
        <f t="shared" si="2"/>
        <v>sb:cubes/GroundDried_D.jpg</v>
      </c>
      <c r="I8" s="5" t="str">
        <f t="shared" si="3"/>
        <v>sb:cubes/GroundDried_N.jpg</v>
      </c>
      <c r="J8" s="5" t="str">
        <f t="shared" si="4"/>
        <v>sb:cubes/GroundDried_S.jpg</v>
      </c>
      <c r="L8" s="5">
        <v>64</v>
      </c>
    </row>
    <row r="9" spans="3:12">
      <c r="D9" s="5" t="s">
        <v>67</v>
      </c>
      <c r="E9" s="5" t="s">
        <v>820</v>
      </c>
      <c r="F9" s="5" t="str">
        <f t="shared" si="0"/>
        <v>GroundWGrass</v>
      </c>
      <c r="G9" s="5" t="s">
        <v>815</v>
      </c>
      <c r="H9" s="5" t="str">
        <f t="shared" si="2"/>
        <v>sb:cubes/GroundWGrass_D.jpg</v>
      </c>
      <c r="I9" s="5" t="str">
        <f t="shared" si="3"/>
        <v>sb:cubes/GroundWGrass_N.jpg</v>
      </c>
      <c r="J9" s="5" t="str">
        <f t="shared" si="4"/>
        <v>sb:cubes/GroundWGrass_S.jpg</v>
      </c>
      <c r="L9" s="5">
        <v>64</v>
      </c>
    </row>
    <row r="10" spans="3:12">
      <c r="D10" s="5" t="s">
        <v>67</v>
      </c>
      <c r="E10" s="5" t="s">
        <v>821</v>
      </c>
      <c r="F10" s="5" t="str">
        <f t="shared" si="0"/>
        <v>GroundWGrass2</v>
      </c>
      <c r="G10" s="5" t="s">
        <v>815</v>
      </c>
      <c r="H10" s="5" t="str">
        <f t="shared" si="2"/>
        <v>sb:cubes/GroundWGrass2_D.jpg</v>
      </c>
      <c r="I10" s="5" t="str">
        <f t="shared" si="3"/>
        <v>sb:cubes/GroundWGrass2_N.jpg</v>
      </c>
      <c r="J10" s="5" t="str">
        <f t="shared" si="4"/>
        <v>sb:cubes/GroundWGrass2_S.jpg</v>
      </c>
      <c r="L10" s="5">
        <v>64</v>
      </c>
    </row>
    <row r="11" spans="3:12">
      <c r="D11" s="5" t="s">
        <v>67</v>
      </c>
      <c r="E11" s="5" t="s">
        <v>822</v>
      </c>
      <c r="F11" s="5" t="str">
        <f t="shared" si="0"/>
        <v>GroundWGrass3</v>
      </c>
      <c r="G11" s="5" t="s">
        <v>815</v>
      </c>
      <c r="H11" s="5" t="str">
        <f t="shared" si="2"/>
        <v>sb:cubes/GroundWGrass3_D.jpg</v>
      </c>
      <c r="I11" s="5" t="str">
        <f t="shared" si="3"/>
        <v>sb:cubes/GroundWGrass3_N.jpg</v>
      </c>
      <c r="J11" s="5" t="str">
        <f t="shared" si="4"/>
        <v>sb:cubes/GroundWGrass3_S.jpg</v>
      </c>
      <c r="L11" s="5">
        <v>64</v>
      </c>
    </row>
    <row r="12" spans="3:12">
      <c r="D12" s="5" t="s">
        <v>67</v>
      </c>
      <c r="E12" s="5" t="s">
        <v>823</v>
      </c>
      <c r="F12" s="5" t="str">
        <f t="shared" si="0"/>
        <v>GroundWGrass4</v>
      </c>
      <c r="G12" s="5" t="s">
        <v>815</v>
      </c>
      <c r="H12" s="5" t="str">
        <f t="shared" si="2"/>
        <v>sb:cubes/GroundWGrass4_D.jpg</v>
      </c>
      <c r="I12" s="5" t="str">
        <f t="shared" si="3"/>
        <v>sb:cubes/GroundWGrass4_N.jpg</v>
      </c>
      <c r="J12" s="5" t="str">
        <f t="shared" si="4"/>
        <v>sb:cubes/GroundWGrass4_S.jpg</v>
      </c>
      <c r="L12" s="5">
        <v>64</v>
      </c>
    </row>
    <row r="13" spans="3:12">
      <c r="D13" s="5" t="s">
        <v>67</v>
      </c>
      <c r="E13" s="5" t="s">
        <v>824</v>
      </c>
      <c r="F13" s="5" t="str">
        <f t="shared" si="0"/>
        <v>GroundWGrass5</v>
      </c>
      <c r="G13" s="5" t="s">
        <v>815</v>
      </c>
      <c r="H13" s="5" t="str">
        <f t="shared" si="2"/>
        <v>sb:cubes/GroundWGrass5_D.jpg</v>
      </c>
      <c r="I13" s="5" t="str">
        <f t="shared" si="3"/>
        <v>sb:cubes/GroundWGrass5_N.jpg</v>
      </c>
      <c r="J13" s="5" t="str">
        <f t="shared" si="4"/>
        <v>sb:cubes/GroundWGrass5_S.jpg</v>
      </c>
      <c r="L13" s="5">
        <v>64</v>
      </c>
    </row>
    <row r="14" spans="3:12">
      <c r="D14" s="5" t="s">
        <v>67</v>
      </c>
      <c r="E14" s="5" t="s">
        <v>825</v>
      </c>
      <c r="F14" s="5" t="str">
        <f t="shared" si="0"/>
        <v>GroundWGrass6</v>
      </c>
      <c r="G14" s="5" t="s">
        <v>815</v>
      </c>
      <c r="H14" s="5" t="str">
        <f t="shared" si="2"/>
        <v>sb:cubes/GroundWGrass6_D.jpg</v>
      </c>
      <c r="I14" s="5" t="str">
        <f t="shared" si="3"/>
        <v>sb:cubes/GroundWGrass6_N.jpg</v>
      </c>
      <c r="J14" s="5" t="str">
        <f t="shared" si="4"/>
        <v>sb:cubes/GroundWGrass6_S.jpg</v>
      </c>
      <c r="L14" s="5">
        <v>64</v>
      </c>
    </row>
    <row r="15" spans="3:12">
      <c r="D15" s="5" t="s">
        <v>67</v>
      </c>
      <c r="E15" s="5" t="s">
        <v>826</v>
      </c>
      <c r="F15" s="5" t="str">
        <f t="shared" si="0"/>
        <v>Ground</v>
      </c>
      <c r="G15" s="5" t="s">
        <v>815</v>
      </c>
      <c r="H15" s="5" t="str">
        <f t="shared" si="2"/>
        <v>sb:cubes/Ground_D.jpg</v>
      </c>
      <c r="I15" s="5" t="str">
        <f t="shared" si="3"/>
        <v>sb:cubes/Ground_N.jpg</v>
      </c>
      <c r="J15" s="5" t="str">
        <f t="shared" si="4"/>
        <v>sb:cubes/Ground_S.jpg</v>
      </c>
      <c r="L15" s="5">
        <v>64</v>
      </c>
    </row>
    <row r="16" spans="3:12">
      <c r="D16" s="5" t="s">
        <v>67</v>
      </c>
      <c r="E16" s="5" t="s">
        <v>827</v>
      </c>
      <c r="F16" s="5" t="str">
        <f t="shared" si="0"/>
        <v>Ice</v>
      </c>
      <c r="G16" s="5" t="s">
        <v>815</v>
      </c>
      <c r="H16" s="5" t="str">
        <f t="shared" si="2"/>
        <v>sb:cubes/Ice_D.jpg</v>
      </c>
      <c r="I16" s="5" t="str">
        <f t="shared" si="3"/>
        <v>sb:cubes/Ice_N.jpg</v>
      </c>
      <c r="J16" s="5" t="str">
        <f t="shared" ref="J16:J17" si="5">H16</f>
        <v>sb:cubes/Ice_D.jpg</v>
      </c>
      <c r="L16" s="5">
        <v>64</v>
      </c>
    </row>
    <row r="17" spans="4:12">
      <c r="D17" s="5" t="s">
        <v>67</v>
      </c>
      <c r="E17" s="5" t="s">
        <v>828</v>
      </c>
      <c r="F17" s="5" t="str">
        <f t="shared" si="0"/>
        <v>Ice_Trans</v>
      </c>
      <c r="G17" s="5" t="s">
        <v>815</v>
      </c>
      <c r="H17" s="5" t="str">
        <f>CONCATENATE("sb:cubes/", E17, ".jpg")</f>
        <v>sb:cubes/Ice_Trans.jpg</v>
      </c>
      <c r="J17" s="5" t="str">
        <f t="shared" si="5"/>
        <v>sb:cubes/Ice_Trans.jpg</v>
      </c>
      <c r="L17" s="5">
        <v>64</v>
      </c>
    </row>
    <row r="18" spans="4:12">
      <c r="D18" s="5" t="s">
        <v>67</v>
      </c>
      <c r="E18" s="5" t="s">
        <v>829</v>
      </c>
      <c r="F18" s="5" t="str">
        <f t="shared" si="0"/>
        <v>Items</v>
      </c>
      <c r="G18" s="5" t="s">
        <v>815</v>
      </c>
      <c r="H18" s="5" t="str">
        <f>CONCATENATE("sb:cubes/", E18, "_D.jpg")</f>
        <v>sb:cubes/Items_D.jpg</v>
      </c>
      <c r="I18" s="5" t="str">
        <f>CONCATENATE("sb:cubes/", E18, "_N.jpg")</f>
        <v>sb:cubes/Items_N.jpg</v>
      </c>
      <c r="J18" s="5" t="str">
        <f>CONCATENATE("sb:cubes/", E18, "_S.jpg")</f>
        <v>sb:cubes/Items_S.jpg</v>
      </c>
      <c r="L18" s="5">
        <v>64</v>
      </c>
    </row>
    <row r="19" spans="4:12">
      <c r="D19" s="5" t="s">
        <v>67</v>
      </c>
      <c r="E19" s="5" t="s">
        <v>830</v>
      </c>
      <c r="F19" s="5" t="str">
        <f t="shared" si="0"/>
        <v>Lava</v>
      </c>
      <c r="G19" s="5" t="s">
        <v>815</v>
      </c>
      <c r="H19" s="5" t="str">
        <f>CONCATENATE("sb:cubes/", E19, ".jpg")</f>
        <v>sb:cubes/Lava.jpg</v>
      </c>
      <c r="J19" s="5" t="str">
        <f>H19</f>
        <v>sb:cubes/Lava.jpg</v>
      </c>
      <c r="L19" s="5">
        <v>64</v>
      </c>
    </row>
    <row r="20" spans="4:12">
      <c r="D20" s="5" t="s">
        <v>67</v>
      </c>
      <c r="E20" s="5" t="s">
        <v>831</v>
      </c>
      <c r="F20" s="5" t="str">
        <f t="shared" si="0"/>
        <v>Rocks</v>
      </c>
      <c r="G20" s="5" t="s">
        <v>815</v>
      </c>
      <c r="H20" s="5" t="str">
        <f t="shared" ref="H20:H41" si="6">CONCATENATE("sb:cubes/", E20, "_D.jpg")</f>
        <v>sb:cubes/Rocks_D.jpg</v>
      </c>
      <c r="I20" s="5" t="str">
        <f t="shared" ref="I20:I41" si="7">CONCATENATE("sb:cubes/", E20, "_N.jpg")</f>
        <v>sb:cubes/Rocks_N.jpg</v>
      </c>
      <c r="J20" s="5" t="str">
        <f t="shared" ref="J20:J27" si="8">CONCATENATE("sb:cubes/", E20, "_S.jpg")</f>
        <v>sb:cubes/Rocks_S.jpg</v>
      </c>
      <c r="L20" s="5">
        <v>64</v>
      </c>
    </row>
    <row r="21" spans="4:12">
      <c r="D21" s="5" t="s">
        <v>67</v>
      </c>
      <c r="E21" s="5" t="s">
        <v>832</v>
      </c>
      <c r="F21" s="5" t="str">
        <f t="shared" si="0"/>
        <v>RockWGrass_1</v>
      </c>
      <c r="G21" s="5" t="s">
        <v>815</v>
      </c>
      <c r="H21" s="5" t="str">
        <f t="shared" si="6"/>
        <v>sb:cubes/RockWGrass_1_D.jpg</v>
      </c>
      <c r="I21" s="5" t="str">
        <f t="shared" si="7"/>
        <v>sb:cubes/RockWGrass_1_N.jpg</v>
      </c>
      <c r="J21" s="5" t="str">
        <f t="shared" si="8"/>
        <v>sb:cubes/RockWGrass_1_S.jpg</v>
      </c>
      <c r="L21" s="5">
        <v>64</v>
      </c>
    </row>
    <row r="22" spans="4:12">
      <c r="D22" s="5" t="s">
        <v>67</v>
      </c>
      <c r="E22" s="5" t="s">
        <v>833</v>
      </c>
      <c r="F22" s="5" t="str">
        <f t="shared" si="0"/>
        <v>RockWGrass_2</v>
      </c>
      <c r="G22" s="5" t="s">
        <v>815</v>
      </c>
      <c r="H22" s="5" t="str">
        <f t="shared" si="6"/>
        <v>sb:cubes/RockWGrass_2_D.jpg</v>
      </c>
      <c r="I22" s="5" t="str">
        <f t="shared" si="7"/>
        <v>sb:cubes/RockWGrass_2_N.jpg</v>
      </c>
      <c r="J22" s="5" t="str">
        <f t="shared" si="8"/>
        <v>sb:cubes/RockWGrass_2_S.jpg</v>
      </c>
      <c r="L22" s="5">
        <v>64</v>
      </c>
    </row>
    <row r="23" spans="4:12">
      <c r="D23" s="5" t="s">
        <v>67</v>
      </c>
      <c r="E23" s="5" t="s">
        <v>834</v>
      </c>
      <c r="F23" s="5" t="str">
        <f t="shared" si="0"/>
        <v>RockWGrass_3</v>
      </c>
      <c r="G23" s="5" t="s">
        <v>815</v>
      </c>
      <c r="H23" s="5" t="str">
        <f t="shared" si="6"/>
        <v>sb:cubes/RockWGrass_3_D.jpg</v>
      </c>
      <c r="I23" s="5" t="str">
        <f t="shared" si="7"/>
        <v>sb:cubes/RockWGrass_3_N.jpg</v>
      </c>
      <c r="J23" s="5" t="str">
        <f t="shared" si="8"/>
        <v>sb:cubes/RockWGrass_3_S.jpg</v>
      </c>
      <c r="L23" s="5">
        <v>64</v>
      </c>
    </row>
    <row r="24" spans="4:12">
      <c r="D24" s="5" t="s">
        <v>67</v>
      </c>
      <c r="E24" s="5" t="s">
        <v>835</v>
      </c>
      <c r="F24" s="5" t="str">
        <f t="shared" si="0"/>
        <v>RockWGrass_4</v>
      </c>
      <c r="G24" s="5" t="s">
        <v>815</v>
      </c>
      <c r="H24" s="5" t="str">
        <f t="shared" si="6"/>
        <v>sb:cubes/RockWGrass_4_D.jpg</v>
      </c>
      <c r="I24" s="5" t="str">
        <f t="shared" si="7"/>
        <v>sb:cubes/RockWGrass_4_N.jpg</v>
      </c>
      <c r="J24" s="5" t="str">
        <f t="shared" si="8"/>
        <v>sb:cubes/RockWGrass_4_S.jpg</v>
      </c>
      <c r="L24" s="5">
        <v>64</v>
      </c>
    </row>
    <row r="25" spans="4:12">
      <c r="D25" s="5" t="s">
        <v>67</v>
      </c>
      <c r="E25" s="5" t="s">
        <v>836</v>
      </c>
      <c r="F25" s="5" t="str">
        <f t="shared" si="0"/>
        <v>RockWGrass_5</v>
      </c>
      <c r="G25" s="5" t="s">
        <v>815</v>
      </c>
      <c r="H25" s="5" t="str">
        <f t="shared" si="6"/>
        <v>sb:cubes/RockWGrass_5_D.jpg</v>
      </c>
      <c r="I25" s="5" t="str">
        <f t="shared" si="7"/>
        <v>sb:cubes/RockWGrass_5_N.jpg</v>
      </c>
      <c r="J25" s="5" t="str">
        <f t="shared" si="8"/>
        <v>sb:cubes/RockWGrass_5_S.jpg</v>
      </c>
      <c r="L25" s="5">
        <v>64</v>
      </c>
    </row>
    <row r="26" spans="4:12">
      <c r="D26" s="5" t="s">
        <v>67</v>
      </c>
      <c r="E26" s="5" t="s">
        <v>837</v>
      </c>
      <c r="F26" s="5" t="str">
        <f t="shared" si="0"/>
        <v>RockWGrass_6</v>
      </c>
      <c r="G26" s="5" t="s">
        <v>815</v>
      </c>
      <c r="H26" s="5" t="str">
        <f t="shared" si="6"/>
        <v>sb:cubes/RockWGrass_6_D.jpg</v>
      </c>
      <c r="I26" s="5" t="str">
        <f t="shared" si="7"/>
        <v>sb:cubes/RockWGrass_6_N.jpg</v>
      </c>
      <c r="J26" s="5" t="str">
        <f t="shared" si="8"/>
        <v>sb:cubes/RockWGrass_6_S.jpg</v>
      </c>
      <c r="L26" s="5">
        <v>64</v>
      </c>
    </row>
    <row r="27" spans="4:12">
      <c r="D27" s="5" t="s">
        <v>67</v>
      </c>
      <c r="E27" s="5" t="s">
        <v>838</v>
      </c>
      <c r="F27" s="5" t="str">
        <f t="shared" si="0"/>
        <v>Rock_2</v>
      </c>
      <c r="G27" s="5" t="s">
        <v>815</v>
      </c>
      <c r="H27" s="5" t="str">
        <f t="shared" si="6"/>
        <v>sb:cubes/Rock_2_D.jpg</v>
      </c>
      <c r="I27" s="5" t="str">
        <f t="shared" si="7"/>
        <v>sb:cubes/Rock_2_N.jpg</v>
      </c>
      <c r="J27" s="5" t="str">
        <f t="shared" si="8"/>
        <v>sb:cubes/Rock_2_S.jpg</v>
      </c>
      <c r="L27" s="5">
        <v>64</v>
      </c>
    </row>
    <row r="28" spans="4:12">
      <c r="D28" s="5" t="s">
        <v>67</v>
      </c>
      <c r="E28" s="5" t="s">
        <v>839</v>
      </c>
      <c r="F28" s="5" t="str">
        <f t="shared" si="0"/>
        <v>Sand</v>
      </c>
      <c r="G28" s="5" t="s">
        <v>815</v>
      </c>
      <c r="H28" s="5" t="str">
        <f t="shared" si="6"/>
        <v>sb:cubes/Sand_D.jpg</v>
      </c>
      <c r="I28" s="5" t="str">
        <f t="shared" si="7"/>
        <v>sb:cubes/Sand_N.jpg</v>
      </c>
      <c r="J28" s="5" t="str">
        <f>H28</f>
        <v>sb:cubes/Sand_D.jpg</v>
      </c>
      <c r="L28" s="5">
        <v>64</v>
      </c>
    </row>
    <row r="29" spans="4:12">
      <c r="D29" s="5" t="s">
        <v>67</v>
      </c>
      <c r="E29" s="5" t="s">
        <v>840</v>
      </c>
      <c r="F29" s="5" t="str">
        <f t="shared" si="0"/>
        <v>Snow</v>
      </c>
      <c r="G29" s="5" t="s">
        <v>815</v>
      </c>
      <c r="H29" s="5" t="str">
        <f t="shared" si="6"/>
        <v>sb:cubes/Snow_D.jpg</v>
      </c>
      <c r="I29" s="5" t="str">
        <f t="shared" si="7"/>
        <v>sb:cubes/Snow_N.jpg</v>
      </c>
      <c r="J29" s="5" t="str">
        <f t="shared" ref="J29:J41" si="9">CONCATENATE("sb:cubes/", E29, "_S.jpg")</f>
        <v>sb:cubes/Snow_S.jpg</v>
      </c>
      <c r="L29" s="5">
        <v>64</v>
      </c>
    </row>
    <row r="30" spans="4:12">
      <c r="D30" s="5" t="s">
        <v>67</v>
      </c>
      <c r="E30" s="5" t="s">
        <v>841</v>
      </c>
      <c r="F30" s="5" t="str">
        <f t="shared" si="0"/>
        <v>SoilWGrass_1</v>
      </c>
      <c r="G30" s="5" t="s">
        <v>815</v>
      </c>
      <c r="H30" s="5" t="str">
        <f t="shared" si="6"/>
        <v>sb:cubes/SoilWGrass_1_D.jpg</v>
      </c>
      <c r="I30" s="5" t="str">
        <f t="shared" si="7"/>
        <v>sb:cubes/SoilWGrass_1_N.jpg</v>
      </c>
      <c r="J30" s="5" t="str">
        <f t="shared" si="9"/>
        <v>sb:cubes/SoilWGrass_1_S.jpg</v>
      </c>
      <c r="L30" s="5">
        <v>64</v>
      </c>
    </row>
    <row r="31" spans="4:12">
      <c r="D31" s="5" t="s">
        <v>67</v>
      </c>
      <c r="E31" s="5" t="s">
        <v>842</v>
      </c>
      <c r="F31" s="5" t="str">
        <f t="shared" si="0"/>
        <v>SoilWGrass_2</v>
      </c>
      <c r="G31" s="5" t="s">
        <v>815</v>
      </c>
      <c r="H31" s="5" t="str">
        <f t="shared" si="6"/>
        <v>sb:cubes/SoilWGrass_2_D.jpg</v>
      </c>
      <c r="I31" s="5" t="str">
        <f t="shared" si="7"/>
        <v>sb:cubes/SoilWGrass_2_N.jpg</v>
      </c>
      <c r="J31" s="5" t="str">
        <f t="shared" si="9"/>
        <v>sb:cubes/SoilWGrass_2_S.jpg</v>
      </c>
      <c r="L31" s="5">
        <v>64</v>
      </c>
    </row>
    <row r="32" spans="4:12">
      <c r="D32" s="5" t="s">
        <v>67</v>
      </c>
      <c r="E32" s="5" t="s">
        <v>843</v>
      </c>
      <c r="F32" s="5" t="str">
        <f t="shared" si="0"/>
        <v>SoilWGrass_3</v>
      </c>
      <c r="G32" s="5" t="s">
        <v>815</v>
      </c>
      <c r="H32" s="5" t="str">
        <f t="shared" si="6"/>
        <v>sb:cubes/SoilWGrass_3_D.jpg</v>
      </c>
      <c r="I32" s="5" t="str">
        <f t="shared" si="7"/>
        <v>sb:cubes/SoilWGrass_3_N.jpg</v>
      </c>
      <c r="J32" s="5" t="str">
        <f t="shared" si="9"/>
        <v>sb:cubes/SoilWGrass_3_S.jpg</v>
      </c>
      <c r="L32" s="5">
        <v>64</v>
      </c>
    </row>
    <row r="33" spans="4:12">
      <c r="D33" s="5" t="s">
        <v>67</v>
      </c>
      <c r="E33" s="5" t="s">
        <v>844</v>
      </c>
      <c r="F33" s="5" t="str">
        <f t="shared" si="0"/>
        <v>SoilWGrass_4</v>
      </c>
      <c r="G33" s="5" t="s">
        <v>815</v>
      </c>
      <c r="H33" s="5" t="str">
        <f t="shared" si="6"/>
        <v>sb:cubes/SoilWGrass_4_D.jpg</v>
      </c>
      <c r="I33" s="5" t="str">
        <f t="shared" si="7"/>
        <v>sb:cubes/SoilWGrass_4_N.jpg</v>
      </c>
      <c r="J33" s="5" t="str">
        <f t="shared" si="9"/>
        <v>sb:cubes/SoilWGrass_4_S.jpg</v>
      </c>
      <c r="L33" s="5">
        <v>64</v>
      </c>
    </row>
    <row r="34" spans="4:12">
      <c r="D34" s="5" t="s">
        <v>67</v>
      </c>
      <c r="E34" s="5" t="s">
        <v>845</v>
      </c>
      <c r="F34" s="5" t="str">
        <f t="shared" si="0"/>
        <v>SoilWGrass_5</v>
      </c>
      <c r="G34" s="5" t="s">
        <v>815</v>
      </c>
      <c r="H34" s="5" t="str">
        <f t="shared" si="6"/>
        <v>sb:cubes/SoilWGrass_5_D.jpg</v>
      </c>
      <c r="I34" s="5" t="str">
        <f t="shared" si="7"/>
        <v>sb:cubes/SoilWGrass_5_N.jpg</v>
      </c>
      <c r="J34" s="5" t="str">
        <f t="shared" si="9"/>
        <v>sb:cubes/SoilWGrass_5_S.jpg</v>
      </c>
      <c r="L34" s="5">
        <v>64</v>
      </c>
    </row>
    <row r="35" spans="4:12">
      <c r="D35" s="5" t="s">
        <v>67</v>
      </c>
      <c r="E35" s="5" t="s">
        <v>846</v>
      </c>
      <c r="F35" s="5" t="str">
        <f t="shared" si="0"/>
        <v>SoilWGrass_6</v>
      </c>
      <c r="G35" s="5" t="s">
        <v>815</v>
      </c>
      <c r="H35" s="5" t="str">
        <f t="shared" si="6"/>
        <v>sb:cubes/SoilWGrass_6_D.jpg</v>
      </c>
      <c r="I35" s="5" t="str">
        <f t="shared" si="7"/>
        <v>sb:cubes/SoilWGrass_6_N.jpg</v>
      </c>
      <c r="J35" s="5" t="str">
        <f t="shared" si="9"/>
        <v>sb:cubes/SoilWGrass_6_S.jpg</v>
      </c>
      <c r="L35" s="5">
        <v>64</v>
      </c>
    </row>
    <row r="36" spans="4:12">
      <c r="D36" s="5" t="s">
        <v>67</v>
      </c>
      <c r="E36" s="5" t="s">
        <v>847</v>
      </c>
      <c r="F36" s="5" t="str">
        <f t="shared" si="0"/>
        <v>Soil</v>
      </c>
      <c r="G36" s="5" t="s">
        <v>815</v>
      </c>
      <c r="H36" s="5" t="str">
        <f t="shared" si="6"/>
        <v>sb:cubes/Soil_D.jpg</v>
      </c>
      <c r="I36" s="5" t="str">
        <f t="shared" si="7"/>
        <v>sb:cubes/Soil_N.jpg</v>
      </c>
      <c r="J36" s="5" t="str">
        <f t="shared" si="9"/>
        <v>sb:cubes/Soil_S.jpg</v>
      </c>
      <c r="L36" s="5">
        <v>64</v>
      </c>
    </row>
    <row r="37" spans="4:12">
      <c r="D37" s="5" t="s">
        <v>67</v>
      </c>
      <c r="E37" s="5" t="s">
        <v>848</v>
      </c>
      <c r="F37" s="5" t="str">
        <f t="shared" si="0"/>
        <v>Stone_2</v>
      </c>
      <c r="G37" s="5" t="s">
        <v>815</v>
      </c>
      <c r="H37" s="5" t="str">
        <f t="shared" si="6"/>
        <v>sb:cubes/Stone_2_D.jpg</v>
      </c>
      <c r="I37" s="5" t="str">
        <f t="shared" si="7"/>
        <v>sb:cubes/Stone_2_N.jpg</v>
      </c>
      <c r="J37" s="5" t="str">
        <f t="shared" si="9"/>
        <v>sb:cubes/Stone_2_S.jpg</v>
      </c>
      <c r="L37" s="5">
        <v>64</v>
      </c>
    </row>
    <row r="38" spans="4:12">
      <c r="D38" s="5" t="s">
        <v>67</v>
      </c>
      <c r="E38" s="5" t="s">
        <v>849</v>
      </c>
      <c r="F38" s="5" t="str">
        <f t="shared" si="0"/>
        <v>Stone_3</v>
      </c>
      <c r="G38" s="5" t="s">
        <v>815</v>
      </c>
      <c r="H38" s="5" t="str">
        <f t="shared" si="6"/>
        <v>sb:cubes/Stone_3_D.jpg</v>
      </c>
      <c r="I38" s="5" t="str">
        <f t="shared" si="7"/>
        <v>sb:cubes/Stone_3_N.jpg</v>
      </c>
      <c r="J38" s="5" t="str">
        <f t="shared" si="9"/>
        <v>sb:cubes/Stone_3_S.jpg</v>
      </c>
      <c r="L38" s="5">
        <v>64</v>
      </c>
    </row>
    <row r="39" spans="4:12">
      <c r="D39" s="5" t="s">
        <v>67</v>
      </c>
      <c r="E39" s="5" t="s">
        <v>850</v>
      </c>
      <c r="F39" s="5" t="str">
        <f t="shared" si="0"/>
        <v>Stone_4</v>
      </c>
      <c r="G39" s="5" t="s">
        <v>815</v>
      </c>
      <c r="H39" s="5" t="str">
        <f t="shared" si="6"/>
        <v>sb:cubes/Stone_4_D.jpg</v>
      </c>
      <c r="I39" s="5" t="str">
        <f t="shared" si="7"/>
        <v>sb:cubes/Stone_4_N.jpg</v>
      </c>
      <c r="J39" s="5" t="str">
        <f t="shared" si="9"/>
        <v>sb:cubes/Stone_4_S.jpg</v>
      </c>
      <c r="L39" s="5">
        <v>64</v>
      </c>
    </row>
    <row r="40" spans="4:12">
      <c r="D40" s="5" t="s">
        <v>67</v>
      </c>
      <c r="E40" s="5" t="s">
        <v>851</v>
      </c>
      <c r="F40" s="5" t="str">
        <f t="shared" si="0"/>
        <v>Stone</v>
      </c>
      <c r="G40" s="5" t="s">
        <v>815</v>
      </c>
      <c r="H40" s="5" t="str">
        <f t="shared" si="6"/>
        <v>sb:cubes/Stone_D.jpg</v>
      </c>
      <c r="I40" s="5" t="str">
        <f t="shared" si="7"/>
        <v>sb:cubes/Stone_N.jpg</v>
      </c>
      <c r="J40" s="5" t="str">
        <f t="shared" si="9"/>
        <v>sb:cubes/Stone_S.jpg</v>
      </c>
      <c r="L40" s="5">
        <v>64</v>
      </c>
    </row>
    <row r="41" spans="4:12">
      <c r="D41" s="5" t="s">
        <v>67</v>
      </c>
      <c r="E41" s="5" t="s">
        <v>852</v>
      </c>
      <c r="F41" s="5" t="str">
        <f t="shared" si="0"/>
        <v>TreesAndPlants</v>
      </c>
      <c r="G41" s="5" t="s">
        <v>815</v>
      </c>
      <c r="H41" s="5" t="str">
        <f t="shared" si="6"/>
        <v>sb:cubes/TreesAndPlants_D.jpg</v>
      </c>
      <c r="I41" s="5" t="str">
        <f t="shared" si="7"/>
        <v>sb:cubes/TreesAndPlants_N.jpg</v>
      </c>
      <c r="J41" s="5" t="str">
        <f t="shared" si="9"/>
        <v>sb:cubes/TreesAndPlants_S.jpg</v>
      </c>
      <c r="L41" s="5">
        <v>64</v>
      </c>
    </row>
    <row r="42" spans="4:12">
      <c r="D42" s="5" t="s">
        <v>67</v>
      </c>
      <c r="E42" s="5" t="s">
        <v>853</v>
      </c>
      <c r="F42" s="5" t="str">
        <f t="shared" si="0"/>
        <v>Water</v>
      </c>
      <c r="G42" s="5" t="s">
        <v>815</v>
      </c>
      <c r="H42" s="5" t="str">
        <f>CONCATENATE("sb:cubes/", E42, ".jpg")</f>
        <v>sb:cubes/Water.jpg</v>
      </c>
      <c r="J42" s="5" t="str">
        <f>H42</f>
        <v>sb:cubes/Water.jpg</v>
      </c>
      <c r="L42" s="5">
        <v>16</v>
      </c>
    </row>
    <row r="43" spans="4:12">
      <c r="D43" s="5" t="s">
        <v>67</v>
      </c>
      <c r="E43" s="5" t="s">
        <v>854</v>
      </c>
      <c r="F43" s="5" t="str">
        <f t="shared" si="0"/>
        <v>WoodenBalk</v>
      </c>
      <c r="G43" s="5" t="s">
        <v>815</v>
      </c>
      <c r="H43" s="5" t="str">
        <f t="shared" ref="H43:H45" si="10">CONCATENATE("sb:cubes/", E43, "_D.jpg")</f>
        <v>sb:cubes/WoodenBalk_D.jpg</v>
      </c>
      <c r="I43" s="5" t="str">
        <f>CONCATENATE("sb:cubes/", E43, "_N.jpg")</f>
        <v>sb:cubes/WoodenBalk_N.jpg</v>
      </c>
      <c r="J43" s="5" t="str">
        <f>CONCATENATE("sb:cubes/", E43, "_S.jpg")</f>
        <v>sb:cubes/WoodenBalk_S.jpg</v>
      </c>
      <c r="L43" s="5">
        <v>64</v>
      </c>
    </row>
    <row r="44" spans="4:12">
      <c r="D44" s="5" t="s">
        <v>67</v>
      </c>
      <c r="E44" s="5" t="s">
        <v>855</v>
      </c>
      <c r="F44" s="5" t="str">
        <f t="shared" si="0"/>
        <v>WoodenBalkLight</v>
      </c>
      <c r="G44" s="5" t="s">
        <v>815</v>
      </c>
      <c r="H44" s="5" t="str">
        <f t="shared" si="10"/>
        <v>sb:cubes/WoodenBalkLight_D.jpg</v>
      </c>
      <c r="I44" s="5" t="str">
        <f>CONCATENATE("sb:cubes/", E43, "_N.jpg")</f>
        <v>sb:cubes/WoodenBalk_N.jpg</v>
      </c>
      <c r="J44" s="5" t="str">
        <f>CONCATENATE("sb:cubes/", E43, "_S.jpg")</f>
        <v>sb:cubes/WoodenBalk_S.jpg</v>
      </c>
      <c r="L44" s="5">
        <v>64</v>
      </c>
    </row>
    <row r="45" spans="4:12">
      <c r="D45" s="5" t="s">
        <v>67</v>
      </c>
      <c r="E45" s="5" t="s">
        <v>856</v>
      </c>
      <c r="F45" s="5" t="str">
        <f t="shared" si="0"/>
        <v>WoodenBalkDark</v>
      </c>
      <c r="G45" s="5" t="s">
        <v>815</v>
      </c>
      <c r="H45" s="5" t="str">
        <f t="shared" si="10"/>
        <v>sb:cubes/WoodenBalkDark_D.jpg</v>
      </c>
      <c r="I45" s="5" t="str">
        <f>CONCATENATE("sb:cubes/", E43, "_N.jpg")</f>
        <v>sb:cubes/WoodenBalk_N.jpg</v>
      </c>
      <c r="J45" s="5" t="str">
        <f>CONCATENATE("sb:cubes/", E43, "_S.jpg")</f>
        <v>sb:cubes/WoodenBalk_S.jpg</v>
      </c>
      <c r="L45" s="5">
        <v>64</v>
      </c>
    </row>
    <row r="46" spans="4:12">
      <c r="D46" s="5" t="s">
        <v>67</v>
      </c>
      <c r="E46" s="5" t="s">
        <v>857</v>
      </c>
      <c r="F46" s="5" t="str">
        <f t="shared" si="0"/>
        <v>Wood</v>
      </c>
      <c r="G46" s="5" t="s">
        <v>815</v>
      </c>
      <c r="H46" s="5" t="str">
        <f>CONCATENATE("sb:cubes/", E46, "_Normal_D.jpg")</f>
        <v>sb:cubes/Wood_Normal_D.jpg</v>
      </c>
      <c r="I46" s="5" t="str">
        <f>CONCATENATE("sb:cubes/", E46, "_N.jpg")</f>
        <v>sb:cubes/Wood_N.jpg</v>
      </c>
      <c r="J46" s="5" t="str">
        <f>CONCATENATE("sb:cubes/", E46, "_S.jpg")</f>
        <v>sb:cubes/Wood_S.jpg</v>
      </c>
      <c r="L46" s="5">
        <v>64</v>
      </c>
    </row>
    <row r="47" spans="4:12">
      <c r="D47" s="5" t="s">
        <v>67</v>
      </c>
      <c r="E47" s="5" t="s">
        <v>858</v>
      </c>
      <c r="F47" s="5" t="str">
        <f t="shared" si="0"/>
        <v>Wood_Dark</v>
      </c>
      <c r="G47" s="5" t="s">
        <v>815</v>
      </c>
      <c r="H47" s="5" t="str">
        <f t="shared" ref="H47:H52" si="11">CONCATENATE("sb:cubes/", E47, "_D.jpg")</f>
        <v>sb:cubes/Wood_Dark_D.jpg</v>
      </c>
      <c r="I47" s="5" t="str">
        <f>CONCATENATE("sb:cubes/", E46, "_N.jpg")</f>
        <v>sb:cubes/Wood_N.jpg</v>
      </c>
      <c r="J47" s="5" t="str">
        <f>CONCATENATE("sb:cubes/", E46, "_S.jpg")</f>
        <v>sb:cubes/Wood_S.jpg</v>
      </c>
      <c r="L47" s="5">
        <v>64</v>
      </c>
    </row>
    <row r="48" spans="4:12">
      <c r="D48" s="5" t="s">
        <v>67</v>
      </c>
      <c r="E48" s="5" t="s">
        <v>859</v>
      </c>
      <c r="F48" s="5" t="str">
        <f t="shared" si="0"/>
        <v>Wood_Light</v>
      </c>
      <c r="G48" s="5" t="s">
        <v>815</v>
      </c>
      <c r="H48" s="5" t="str">
        <f t="shared" si="11"/>
        <v>sb:cubes/Wood_Light_D.jpg</v>
      </c>
      <c r="I48" s="5" t="str">
        <f>CONCATENATE("sb:cubes/", E46, "_N.jpg")</f>
        <v>sb:cubes/Wood_N.jpg</v>
      </c>
      <c r="J48" s="5" t="str">
        <f>CONCATENATE("sb:cubes/", E46, "_S.jpg")</f>
        <v>sb:cubes/Wood_S.jpg</v>
      </c>
      <c r="L48" s="5">
        <v>64</v>
      </c>
    </row>
    <row r="49" spans="4:12">
      <c r="D49" s="5" t="s">
        <v>67</v>
      </c>
      <c r="E49" s="5" t="s">
        <v>860</v>
      </c>
      <c r="F49" s="5" t="str">
        <f t="shared" si="0"/>
        <v>shortbridge</v>
      </c>
      <c r="G49" s="5" t="str">
        <f t="shared" ref="G49:G52" si="12">CONCATENATE("sb:cubes/", E49, ".babylon")</f>
        <v>sb:cubes/shortbridge.babylon</v>
      </c>
      <c r="H49" s="5" t="str">
        <f t="shared" si="11"/>
        <v>sb:cubes/shortbridge_D.jpg</v>
      </c>
      <c r="J49" s="5" t="str">
        <f t="shared" ref="J49:J52" si="13">CONCATENATE("sb:cubes/", E49, "_D.jpg")</f>
        <v>sb:cubes/shortbridge_D.jpg</v>
      </c>
      <c r="L49" s="5">
        <v>64</v>
      </c>
    </row>
    <row r="50" spans="4:12">
      <c r="D50" s="5" t="s">
        <v>67</v>
      </c>
      <c r="E50" s="5" t="s">
        <v>861</v>
      </c>
      <c r="F50" s="5" t="str">
        <f t="shared" si="0"/>
        <v>house1</v>
      </c>
      <c r="G50" s="5" t="str">
        <f t="shared" si="12"/>
        <v>sb:cubes/house1.babylon</v>
      </c>
      <c r="H50" s="5" t="str">
        <f t="shared" si="11"/>
        <v>sb:cubes/house1_D.jpg</v>
      </c>
      <c r="J50" s="5" t="str">
        <f t="shared" si="13"/>
        <v>sb:cubes/house1_D.jpg</v>
      </c>
      <c r="L50" s="5">
        <v>64</v>
      </c>
    </row>
    <row r="51" spans="4:12">
      <c r="D51" s="5" t="s">
        <v>67</v>
      </c>
      <c r="E51" s="5" t="s">
        <v>862</v>
      </c>
      <c r="F51" s="5" t="str">
        <f t="shared" si="0"/>
        <v>windmillbase</v>
      </c>
      <c r="G51" s="5" t="str">
        <f t="shared" si="12"/>
        <v>sb:cubes/windmillbase.babylon</v>
      </c>
      <c r="H51" s="5" t="str">
        <f t="shared" si="11"/>
        <v>sb:cubes/windmillbase_D.jpg</v>
      </c>
      <c r="J51" s="5" t="str">
        <f t="shared" si="13"/>
        <v>sb:cubes/windmillbase_D.jpg</v>
      </c>
      <c r="L51" s="5">
        <v>8</v>
      </c>
    </row>
    <row r="52" spans="4:12">
      <c r="D52" s="5" t="s">
        <v>67</v>
      </c>
      <c r="E52" s="5" t="s">
        <v>863</v>
      </c>
      <c r="F52" s="5" t="str">
        <f t="shared" si="0"/>
        <v>windmillblade</v>
      </c>
      <c r="G52" s="5" t="str">
        <f t="shared" si="12"/>
        <v>sb:cubes/windmillblade.babylon</v>
      </c>
      <c r="H52" s="5" t="str">
        <f t="shared" si="11"/>
        <v>sb:cubes/windmillblade_D.jpg</v>
      </c>
      <c r="J52" s="5" t="str">
        <f t="shared" si="13"/>
        <v>sb:cubes/windmillblade_D.jpg</v>
      </c>
      <c r="L52" s="5">
        <v>4</v>
      </c>
    </row>
    <row r="53" spans="4:12">
      <c r="D53" s="5" t="s">
        <v>67</v>
      </c>
      <c r="E53" s="8" t="s">
        <v>864</v>
      </c>
      <c r="F53" s="5" t="str">
        <f t="shared" si="0"/>
        <v>ambulance</v>
      </c>
      <c r="G53" s="5" t="str">
        <f t="shared" ref="G53:G73" si="14">CONCATENATE("sb:city/", E53, ".babylon")</f>
        <v>sb:city/ambulance.babylon</v>
      </c>
      <c r="H53" s="5" t="str">
        <f t="shared" ref="H53:H73" si="15">CONCATENATE("sb:city/", E53, "_D.png")</f>
        <v>sb:city/ambulance_D.png</v>
      </c>
      <c r="J53" s="5" t="str">
        <f t="shared" ref="J53:J73" si="16">CONCATENATE("sb:city/", E53, "_D.png")</f>
        <v>sb:city/ambulance_D.png</v>
      </c>
      <c r="K53" s="5" t="str">
        <f t="shared" ref="K53:K56" si="17">CONCATENATE("sb:city/", E53, "_E.png")</f>
        <v>sb:city/ambulance_E.png</v>
      </c>
      <c r="L53" s="5">
        <v>1.5</v>
      </c>
    </row>
    <row r="54" spans="4:12">
      <c r="D54" s="5" t="s">
        <v>67</v>
      </c>
      <c r="E54" s="8" t="s">
        <v>865</v>
      </c>
      <c r="F54" s="5" t="str">
        <f t="shared" si="0"/>
        <v>aptstack1</v>
      </c>
      <c r="G54" s="5" t="str">
        <f t="shared" si="14"/>
        <v>sb:city/aptstack1.babylon</v>
      </c>
      <c r="H54" s="5" t="str">
        <f t="shared" si="15"/>
        <v>sb:city/aptstack1_D.png</v>
      </c>
      <c r="J54" s="5" t="str">
        <f t="shared" si="16"/>
        <v>sb:city/aptstack1_D.png</v>
      </c>
      <c r="K54" s="5" t="str">
        <f t="shared" si="17"/>
        <v>sb:city/aptstack1_E.png</v>
      </c>
      <c r="L54" s="5">
        <v>8</v>
      </c>
    </row>
    <row r="55" spans="4:12">
      <c r="D55" s="5" t="s">
        <v>67</v>
      </c>
      <c r="E55" s="8" t="s">
        <v>866</v>
      </c>
      <c r="F55" s="5" t="str">
        <f t="shared" si="0"/>
        <v>aptstack2</v>
      </c>
      <c r="G55" s="5" t="str">
        <f t="shared" si="14"/>
        <v>sb:city/aptstack2.babylon</v>
      </c>
      <c r="H55" s="5" t="str">
        <f t="shared" si="15"/>
        <v>sb:city/aptstack2_D.png</v>
      </c>
      <c r="J55" s="5" t="str">
        <f t="shared" si="16"/>
        <v>sb:city/aptstack2_D.png</v>
      </c>
      <c r="K55" s="5" t="str">
        <f t="shared" si="17"/>
        <v>sb:city/aptstack2_E.png</v>
      </c>
      <c r="L55" s="5">
        <v>8</v>
      </c>
    </row>
    <row r="56" spans="4:12">
      <c r="D56" s="5" t="s">
        <v>67</v>
      </c>
      <c r="E56" s="8" t="s">
        <v>867</v>
      </c>
      <c r="F56" s="5" t="str">
        <f t="shared" si="0"/>
        <v>aptstack3</v>
      </c>
      <c r="G56" s="5" t="str">
        <f t="shared" si="14"/>
        <v>sb:city/aptstack3.babylon</v>
      </c>
      <c r="H56" s="5" t="str">
        <f t="shared" si="15"/>
        <v>sb:city/aptstack3_D.png</v>
      </c>
      <c r="J56" s="5" t="str">
        <f t="shared" si="16"/>
        <v>sb:city/aptstack3_D.png</v>
      </c>
      <c r="K56" s="5" t="str">
        <f t="shared" si="17"/>
        <v>sb:city/aptstack3_E.png</v>
      </c>
      <c r="L56" s="5">
        <v>8</v>
      </c>
    </row>
    <row r="57" spans="4:12">
      <c r="D57" s="5" t="s">
        <v>67</v>
      </c>
      <c r="E57" s="8" t="s">
        <v>868</v>
      </c>
      <c r="F57" s="5" t="str">
        <f t="shared" si="0"/>
        <v>buildingofficesmall1</v>
      </c>
      <c r="G57" s="5" t="str">
        <f t="shared" si="14"/>
        <v>sb:city/buildingofficesmall1.babylon</v>
      </c>
      <c r="H57" s="5" t="str">
        <f t="shared" si="15"/>
        <v>sb:city/buildingofficesmall1_D.png</v>
      </c>
      <c r="J57" s="5" t="str">
        <f t="shared" si="16"/>
        <v>sb:city/buildingofficesmall1_D.png</v>
      </c>
      <c r="L57" s="5">
        <v>4</v>
      </c>
    </row>
    <row r="58" spans="4:12">
      <c r="D58" s="5" t="s">
        <v>67</v>
      </c>
      <c r="E58" s="8" t="s">
        <v>869</v>
      </c>
      <c r="F58" s="5" t="str">
        <f t="shared" si="0"/>
        <v>buildingofficesmall2</v>
      </c>
      <c r="G58" s="5" t="str">
        <f t="shared" si="14"/>
        <v>sb:city/buildingofficesmall2.babylon</v>
      </c>
      <c r="H58" s="5" t="str">
        <f t="shared" si="15"/>
        <v>sb:city/buildingofficesmall2_D.png</v>
      </c>
      <c r="J58" s="5" t="str">
        <f t="shared" si="16"/>
        <v>sb:city/buildingofficesmall2_D.png</v>
      </c>
      <c r="K58" s="5" t="str">
        <f t="shared" ref="K58:K73" si="18">CONCATENATE("sb:city/", E58, "_E.png")</f>
        <v>sb:city/buildingofficesmall2_E.png</v>
      </c>
      <c r="L58" s="5">
        <v>4</v>
      </c>
    </row>
    <row r="59" spans="4:12">
      <c r="D59" s="5" t="s">
        <v>67</v>
      </c>
      <c r="E59" s="8" t="s">
        <v>870</v>
      </c>
      <c r="F59" s="5" t="str">
        <f t="shared" si="0"/>
        <v>buildingoldlarge</v>
      </c>
      <c r="G59" s="5" t="str">
        <f t="shared" si="14"/>
        <v>sb:city/buildingoldlarge.babylon</v>
      </c>
      <c r="H59" s="5" t="str">
        <f t="shared" si="15"/>
        <v>sb:city/buildingoldlarge_D.png</v>
      </c>
      <c r="J59" s="5" t="str">
        <f t="shared" si="16"/>
        <v>sb:city/buildingoldlarge_D.png</v>
      </c>
      <c r="K59" s="5" t="str">
        <f t="shared" si="18"/>
        <v>sb:city/buildingoldlarge_E.png</v>
      </c>
      <c r="L59" s="5">
        <v>4</v>
      </c>
    </row>
    <row r="60" spans="4:12">
      <c r="D60" s="5" t="s">
        <v>67</v>
      </c>
      <c r="E60" s="8" t="s">
        <v>871</v>
      </c>
      <c r="F60" s="5" t="str">
        <f t="shared" si="0"/>
        <v>buildingoldlarge2</v>
      </c>
      <c r="G60" s="5" t="str">
        <f t="shared" si="14"/>
        <v>sb:city/buildingoldlarge2.babylon</v>
      </c>
      <c r="H60" s="5" t="str">
        <f t="shared" si="15"/>
        <v>sb:city/buildingoldlarge2_D.png</v>
      </c>
      <c r="J60" s="5" t="str">
        <f t="shared" si="16"/>
        <v>sb:city/buildingoldlarge2_D.png</v>
      </c>
      <c r="K60" s="5" t="str">
        <f t="shared" si="18"/>
        <v>sb:city/buildingoldlarge2_E.png</v>
      </c>
      <c r="L60" s="5">
        <v>4</v>
      </c>
    </row>
    <row r="61" spans="4:12">
      <c r="D61" s="5" t="s">
        <v>67</v>
      </c>
      <c r="E61" s="8" t="s">
        <v>872</v>
      </c>
      <c r="F61" s="5" t="str">
        <f t="shared" si="0"/>
        <v>buildingstation3</v>
      </c>
      <c r="G61" s="5" t="str">
        <f t="shared" si="14"/>
        <v>sb:city/buildingstation3.babylon</v>
      </c>
      <c r="H61" s="5" t="str">
        <f t="shared" si="15"/>
        <v>sb:city/buildingstation3_D.png</v>
      </c>
      <c r="J61" s="5" t="str">
        <f t="shared" si="16"/>
        <v>sb:city/buildingstation3_D.png</v>
      </c>
      <c r="K61" s="5" t="str">
        <f t="shared" si="18"/>
        <v>sb:city/buildingstation3_E.png</v>
      </c>
      <c r="L61" s="5">
        <v>4</v>
      </c>
    </row>
    <row r="62" spans="4:12">
      <c r="D62" s="5" t="s">
        <v>67</v>
      </c>
      <c r="E62" s="8" t="s">
        <v>873</v>
      </c>
      <c r="F62" s="5" t="str">
        <f t="shared" si="0"/>
        <v>carmuscle</v>
      </c>
      <c r="G62" s="5" t="str">
        <f t="shared" si="14"/>
        <v>sb:city/carmuscle.babylon</v>
      </c>
      <c r="H62" s="5" t="str">
        <f t="shared" si="15"/>
        <v>sb:city/carmuscle_D.png</v>
      </c>
      <c r="J62" s="5" t="str">
        <f t="shared" si="16"/>
        <v>sb:city/carmuscle_D.png</v>
      </c>
      <c r="K62" s="5" t="str">
        <f t="shared" si="18"/>
        <v>sb:city/carmuscle_E.png</v>
      </c>
      <c r="L62" s="5">
        <v>2</v>
      </c>
    </row>
    <row r="63" spans="4:12">
      <c r="D63" s="5" t="s">
        <v>67</v>
      </c>
      <c r="E63" s="8" t="s">
        <v>874</v>
      </c>
      <c r="F63" s="5" t="str">
        <f t="shared" si="0"/>
        <v>carpolice</v>
      </c>
      <c r="G63" s="5" t="str">
        <f t="shared" si="14"/>
        <v>sb:city/carpolice.babylon</v>
      </c>
      <c r="H63" s="5" t="str">
        <f t="shared" si="15"/>
        <v>sb:city/carpolice_D.png</v>
      </c>
      <c r="J63" s="5" t="str">
        <f t="shared" si="16"/>
        <v>sb:city/carpolice_D.png</v>
      </c>
      <c r="K63" s="5" t="str">
        <f t="shared" si="18"/>
        <v>sb:city/carpolice_E.png</v>
      </c>
      <c r="L63" s="5">
        <v>1.5</v>
      </c>
    </row>
    <row r="64" spans="4:12">
      <c r="D64" s="5" t="s">
        <v>67</v>
      </c>
      <c r="E64" s="8" t="s">
        <v>875</v>
      </c>
      <c r="F64" s="5" t="str">
        <f t="shared" si="0"/>
        <v>carsedan</v>
      </c>
      <c r="G64" s="5" t="str">
        <f t="shared" si="14"/>
        <v>sb:city/carsedan.babylon</v>
      </c>
      <c r="H64" s="5" t="str">
        <f t="shared" si="15"/>
        <v>sb:city/carsedan_D.png</v>
      </c>
      <c r="J64" s="5" t="str">
        <f t="shared" si="16"/>
        <v>sb:city/carsedan_D.png</v>
      </c>
      <c r="K64" s="5" t="str">
        <f t="shared" si="18"/>
        <v>sb:city/carsedan_E.png</v>
      </c>
      <c r="L64" s="5">
        <v>2</v>
      </c>
    </row>
    <row r="65" spans="1:301">
      <c r="D65" s="5" t="s">
        <v>67</v>
      </c>
      <c r="E65" s="8" t="s">
        <v>876</v>
      </c>
      <c r="F65" s="5" t="str">
        <f t="shared" si="0"/>
        <v>cartaxi</v>
      </c>
      <c r="G65" s="5" t="str">
        <f t="shared" si="14"/>
        <v>sb:city/cartaxi.babylon</v>
      </c>
      <c r="H65" s="5" t="str">
        <f t="shared" si="15"/>
        <v>sb:city/cartaxi_D.png</v>
      </c>
      <c r="J65" s="5" t="str">
        <f t="shared" si="16"/>
        <v>sb:city/cartaxi_D.png</v>
      </c>
      <c r="K65" s="5" t="str">
        <f t="shared" si="18"/>
        <v>sb:city/cartaxi_E.png</v>
      </c>
      <c r="L65" s="5">
        <v>2</v>
      </c>
    </row>
    <row r="66" spans="1:301">
      <c r="D66" s="5" t="s">
        <v>67</v>
      </c>
      <c r="E66" s="8" t="s">
        <v>877</v>
      </c>
      <c r="F66" s="5" t="str">
        <f t="shared" si="0"/>
        <v>carvan</v>
      </c>
      <c r="G66" s="5" t="str">
        <f t="shared" si="14"/>
        <v>sb:city/carvan.babylon</v>
      </c>
      <c r="H66" s="5" t="str">
        <f t="shared" si="15"/>
        <v>sb:city/carvan_D.png</v>
      </c>
      <c r="J66" s="5" t="str">
        <f t="shared" si="16"/>
        <v>sb:city/carvan_D.png</v>
      </c>
      <c r="K66" s="5" t="str">
        <f t="shared" si="18"/>
        <v>sb:city/carvan_E.png</v>
      </c>
      <c r="L66" s="5">
        <v>3</v>
      </c>
    </row>
    <row r="67" spans="1:301">
      <c r="D67" s="5" t="s">
        <v>67</v>
      </c>
      <c r="E67" s="8" t="s">
        <v>878</v>
      </c>
      <c r="F67" s="5" t="str">
        <f t="shared" si="0"/>
        <v>mailbox</v>
      </c>
      <c r="G67" s="5" t="str">
        <f t="shared" si="14"/>
        <v>sb:city/mailbox.babylon</v>
      </c>
      <c r="H67" s="5" t="str">
        <f t="shared" si="15"/>
        <v>sb:city/mailbox_D.png</v>
      </c>
      <c r="J67" s="5" t="str">
        <f t="shared" si="16"/>
        <v>sb:city/mailbox_D.png</v>
      </c>
      <c r="K67" s="5" t="str">
        <f t="shared" si="18"/>
        <v>sb:city/mailbox_E.png</v>
      </c>
      <c r="L67" s="5">
        <v>2</v>
      </c>
    </row>
    <row r="68" spans="1:301">
      <c r="D68" s="5" t="s">
        <v>67</v>
      </c>
      <c r="E68" s="8" t="s">
        <v>879</v>
      </c>
      <c r="F68" s="5" t="str">
        <f t="shared" si="0"/>
        <v>mediumcar</v>
      </c>
      <c r="G68" s="5" t="str">
        <f t="shared" si="14"/>
        <v>sb:city/mediumcar.babylon</v>
      </c>
      <c r="H68" s="5" t="str">
        <f t="shared" si="15"/>
        <v>sb:city/mediumcar_D.png</v>
      </c>
      <c r="J68" s="5" t="str">
        <f t="shared" si="16"/>
        <v>sb:city/mediumcar_D.png</v>
      </c>
      <c r="K68" s="5" t="str">
        <f t="shared" si="18"/>
        <v>sb:city/mediumcar_E.png</v>
      </c>
      <c r="L68" s="5">
        <v>2</v>
      </c>
    </row>
    <row r="69" spans="1:301">
      <c r="D69" s="5" t="s">
        <v>67</v>
      </c>
      <c r="E69" s="8" t="s">
        <v>880</v>
      </c>
      <c r="F69" s="5" t="str">
        <f t="shared" si="0"/>
        <v>newspaperstand</v>
      </c>
      <c r="G69" s="5" t="str">
        <f t="shared" si="14"/>
        <v>sb:city/newspaperstand.babylon</v>
      </c>
      <c r="H69" s="5" t="str">
        <f t="shared" si="15"/>
        <v>sb:city/newspaperstand_D.png</v>
      </c>
      <c r="J69" s="5" t="str">
        <f t="shared" si="16"/>
        <v>sb:city/newspaperstand_D.png</v>
      </c>
      <c r="K69" s="5" t="str">
        <f t="shared" si="18"/>
        <v>sb:city/newspaperstand_E.png</v>
      </c>
      <c r="L69" s="5">
        <v>1</v>
      </c>
    </row>
    <row r="70" spans="1:301">
      <c r="D70" s="5" t="s">
        <v>67</v>
      </c>
      <c r="E70" s="8" t="s">
        <v>881</v>
      </c>
      <c r="F70" s="5" t="str">
        <f t="shared" si="0"/>
        <v>parkbench</v>
      </c>
      <c r="G70" s="5" t="str">
        <f t="shared" si="14"/>
        <v>sb:city/parkbench.babylon</v>
      </c>
      <c r="H70" s="5" t="str">
        <f t="shared" si="15"/>
        <v>sb:city/parkbench_D.png</v>
      </c>
      <c r="J70" s="5" t="str">
        <f t="shared" si="16"/>
        <v>sb:city/parkbench_D.png</v>
      </c>
      <c r="K70" s="5" t="str">
        <f t="shared" si="18"/>
        <v>sb:city/parkbench_E.png</v>
      </c>
      <c r="L70" s="5">
        <v>5</v>
      </c>
    </row>
    <row r="71" spans="1:301">
      <c r="D71" s="5" t="s">
        <v>67</v>
      </c>
      <c r="E71" s="8" t="s">
        <v>882</v>
      </c>
      <c r="F71" s="5" t="str">
        <f t="shared" si="0"/>
        <v>shopcorner2</v>
      </c>
      <c r="G71" s="5" t="str">
        <f t="shared" si="14"/>
        <v>sb:city/shopcorner2.babylon</v>
      </c>
      <c r="H71" s="5" t="str">
        <f t="shared" si="15"/>
        <v>sb:city/shopcorner2_D.png</v>
      </c>
      <c r="J71" s="5" t="str">
        <f t="shared" si="16"/>
        <v>sb:city/shopcorner2_D.png</v>
      </c>
      <c r="K71" s="5" t="str">
        <f t="shared" si="18"/>
        <v>sb:city/shopcorner2_E.png</v>
      </c>
      <c r="L71" s="5">
        <v>4</v>
      </c>
    </row>
    <row r="72" spans="1:301">
      <c r="D72" s="5" t="s">
        <v>67</v>
      </c>
      <c r="E72" s="8" t="s">
        <v>883</v>
      </c>
      <c r="F72" s="5" t="str">
        <f t="shared" si="0"/>
        <v>shopgarage</v>
      </c>
      <c r="G72" s="5" t="str">
        <f t="shared" si="14"/>
        <v>sb:city/shopgarage.babylon</v>
      </c>
      <c r="H72" s="5" t="str">
        <f t="shared" si="15"/>
        <v>sb:city/shopgarage_D.png</v>
      </c>
      <c r="J72" s="5" t="str">
        <f t="shared" si="16"/>
        <v>sb:city/shopgarage_D.png</v>
      </c>
      <c r="K72" s="5" t="str">
        <f t="shared" si="18"/>
        <v>sb:city/shopgarage_E.png</v>
      </c>
      <c r="L72" s="5">
        <v>2</v>
      </c>
    </row>
    <row r="73" spans="1:301">
      <c r="D73" s="5" t="s">
        <v>67</v>
      </c>
      <c r="E73" s="8" t="s">
        <v>884</v>
      </c>
      <c r="F73" s="5" t="str">
        <f t="shared" si="0"/>
        <v>watertower</v>
      </c>
      <c r="G73" s="5" t="str">
        <f t="shared" si="14"/>
        <v>sb:city/watertower.babylon</v>
      </c>
      <c r="H73" s="5" t="str">
        <f t="shared" si="15"/>
        <v>sb:city/watertower_D.png</v>
      </c>
      <c r="J73" s="5" t="str">
        <f t="shared" si="16"/>
        <v>sb:city/watertower_D.png</v>
      </c>
      <c r="K73" s="5" t="str">
        <f t="shared" si="18"/>
        <v>sb:city/watertower_E.png</v>
      </c>
      <c r="L73" s="5">
        <v>1</v>
      </c>
    </row>
    <row r="74" spans="1:30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</row>
    <row r="75" spans="1:301">
      <c r="A75" s="1" t="s">
        <v>885</v>
      </c>
      <c r="B75" s="1"/>
      <c r="C75" s="2" t="s">
        <v>51</v>
      </c>
      <c r="D75" s="1" t="s">
        <v>30</v>
      </c>
      <c r="E75" s="1" t="s">
        <v>31</v>
      </c>
      <c r="F75" s="1" t="s">
        <v>125</v>
      </c>
      <c r="G75" s="1" t="s">
        <v>88</v>
      </c>
      <c r="H75" s="1" t="s">
        <v>69</v>
      </c>
      <c r="I75" s="1" t="s">
        <v>117</v>
      </c>
      <c r="J75" s="1" t="s">
        <v>118</v>
      </c>
      <c r="K75" s="1" t="s">
        <v>122</v>
      </c>
      <c r="L75" s="1" t="s">
        <v>123</v>
      </c>
      <c r="M75" s="1" t="s">
        <v>124</v>
      </c>
      <c r="N75" s="1" t="s">
        <v>119</v>
      </c>
      <c r="O75" s="1" t="s">
        <v>120</v>
      </c>
      <c r="P75" s="1" t="s">
        <v>121</v>
      </c>
      <c r="Q75" s="1" t="s">
        <v>59</v>
      </c>
      <c r="R75" s="1" t="s">
        <v>52</v>
      </c>
      <c r="S75" s="1" t="s">
        <v>61</v>
      </c>
      <c r="T75" s="1" t="s">
        <v>62</v>
      </c>
      <c r="U75" s="1" t="s">
        <v>63</v>
      </c>
      <c r="V75" s="1" t="s">
        <v>886</v>
      </c>
      <c r="W75" s="1" t="s">
        <v>887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</row>
    <row r="76" spans="1:301">
      <c r="A76" s="1"/>
      <c r="B76" s="1"/>
      <c r="C76" s="1"/>
      <c r="D76" s="1" t="s">
        <v>34</v>
      </c>
      <c r="E76" s="1" t="s">
        <v>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8">
        <v>1</v>
      </c>
      <c r="T76" s="18">
        <v>1</v>
      </c>
      <c r="U76" s="18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</row>
    <row r="77" spans="1:301">
      <c r="A77" s="1"/>
      <c r="B77" s="1"/>
      <c r="C77" s="1"/>
      <c r="D77" s="1" t="s">
        <v>34</v>
      </c>
      <c r="E77" s="1" t="s">
        <v>889</v>
      </c>
      <c r="F77" s="1" t="s">
        <v>888</v>
      </c>
      <c r="G77" s="1"/>
      <c r="H77" s="18">
        <v>-0.2</v>
      </c>
      <c r="I77" s="18">
        <v>8.6</v>
      </c>
      <c r="J77" s="18">
        <v>1</v>
      </c>
      <c r="K77" s="1"/>
      <c r="L77" s="1"/>
      <c r="M77" s="1"/>
      <c r="N77" s="1"/>
      <c r="O77" s="1"/>
      <c r="P77" s="1"/>
      <c r="Q77" s="1"/>
      <c r="R77" s="1"/>
      <c r="S77" s="18">
        <v>1</v>
      </c>
      <c r="T77" s="18">
        <v>1</v>
      </c>
      <c r="U77" s="18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</row>
    <row r="78" spans="1:301">
      <c r="A78" s="1"/>
      <c r="B78" s="1"/>
      <c r="C78" s="1"/>
      <c r="D78" s="1" t="s">
        <v>205</v>
      </c>
      <c r="E78" s="1" t="s">
        <v>863</v>
      </c>
      <c r="F78" s="1" t="s">
        <v>889</v>
      </c>
      <c r="G78" s="1" t="s">
        <v>127</v>
      </c>
      <c r="H78" s="18">
        <v>2.2000000000000002</v>
      </c>
      <c r="I78" s="18">
        <v>-7.6</v>
      </c>
      <c r="J78" s="18">
        <v>-1.2</v>
      </c>
      <c r="K78" s="18">
        <v>0.2</v>
      </c>
      <c r="L78" s="18">
        <v>0.2</v>
      </c>
      <c r="M78" s="18">
        <v>0.2</v>
      </c>
      <c r="N78" s="1" t="s">
        <v>890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</row>
    <row r="79" spans="1:301">
      <c r="A79" s="1"/>
      <c r="B79" s="1"/>
      <c r="C79" s="1"/>
      <c r="D79" s="1" t="s">
        <v>891</v>
      </c>
      <c r="E79" s="1" t="s">
        <v>889</v>
      </c>
      <c r="F79" s="1" t="s">
        <v>888</v>
      </c>
      <c r="G79" s="1" t="s">
        <v>34</v>
      </c>
      <c r="H79" s="1"/>
      <c r="I79" s="1"/>
      <c r="J79" s="1"/>
      <c r="K79" s="1"/>
      <c r="L79" s="1"/>
      <c r="M79" s="1"/>
      <c r="N79" s="1"/>
      <c r="O79" s="1"/>
      <c r="P79" s="1" t="s">
        <v>892</v>
      </c>
      <c r="Q79" s="1"/>
      <c r="R79" s="1"/>
      <c r="S79" s="1"/>
      <c r="T79" s="1"/>
      <c r="U79" s="1"/>
      <c r="V79" s="1" t="s">
        <v>893</v>
      </c>
      <c r="W79" s="18">
        <v>20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</row>
    <row r="80" spans="1:301">
      <c r="A80" s="1"/>
      <c r="B80" s="1"/>
      <c r="C80" s="1"/>
      <c r="D80" s="1" t="s">
        <v>205</v>
      </c>
      <c r="E80" s="1" t="s">
        <v>862</v>
      </c>
      <c r="F80" s="1" t="s">
        <v>888</v>
      </c>
      <c r="G80" s="1" t="s">
        <v>127</v>
      </c>
      <c r="H80" s="18">
        <v>2</v>
      </c>
      <c r="I80" s="18">
        <v>1</v>
      </c>
      <c r="J80" s="18">
        <v>0</v>
      </c>
      <c r="K80" s="18">
        <v>0.2</v>
      </c>
      <c r="L80" s="18">
        <v>0.2</v>
      </c>
      <c r="M80" s="18">
        <v>0.2</v>
      </c>
      <c r="N80" s="1" t="s">
        <v>890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</row>
    <row r="81" spans="1:30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V125"/>
  <sheetViews>
    <sheetView workbookViewId="0"/>
  </sheetViews>
  <sheetFormatPr defaultColWidth="14.41015625" defaultRowHeight="15.75" customHeight="1"/>
  <cols>
    <col min="5" max="5" width="29.5859375" customWidth="1"/>
    <col min="6" max="6" width="17.41015625" customWidth="1"/>
    <col min="8" max="8" width="26.87890625" customWidth="1"/>
  </cols>
  <sheetData>
    <row r="1" spans="1:20">
      <c r="A1" s="8" t="s">
        <v>50</v>
      </c>
    </row>
    <row r="2" spans="1:20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22" t="s">
        <v>60</v>
      </c>
      <c r="O2" s="8" t="s">
        <v>61</v>
      </c>
      <c r="P2" s="8" t="s">
        <v>62</v>
      </c>
      <c r="Q2" s="8" t="s">
        <v>63</v>
      </c>
      <c r="R2" s="22" t="s">
        <v>64</v>
      </c>
      <c r="S2" s="22" t="s">
        <v>65</v>
      </c>
      <c r="T2" s="22" t="s">
        <v>66</v>
      </c>
    </row>
    <row r="3" spans="1:20">
      <c r="D3" s="8" t="s">
        <v>894</v>
      </c>
      <c r="E3" s="8" t="s">
        <v>895</v>
      </c>
      <c r="M3" s="8" t="s">
        <v>896</v>
      </c>
      <c r="O3" s="8">
        <v>0.1</v>
      </c>
      <c r="P3" s="8">
        <v>8</v>
      </c>
      <c r="Q3" s="8">
        <v>0.5</v>
      </c>
    </row>
    <row r="4" spans="1:20">
      <c r="D4" s="8" t="s">
        <v>894</v>
      </c>
      <c r="E4" s="8" t="s">
        <v>897</v>
      </c>
      <c r="M4" s="8" t="s">
        <v>896</v>
      </c>
      <c r="O4" s="8">
        <v>0.1</v>
      </c>
      <c r="P4" s="8">
        <v>6</v>
      </c>
      <c r="Q4" s="8">
        <v>4</v>
      </c>
    </row>
    <row r="5" spans="1:20">
      <c r="D5" s="22" t="s">
        <v>894</v>
      </c>
      <c r="E5" s="22" t="s">
        <v>898</v>
      </c>
      <c r="F5" s="22" t="s">
        <v>899</v>
      </c>
      <c r="G5" s="22"/>
      <c r="M5" s="22" t="s">
        <v>900</v>
      </c>
      <c r="N5" s="22">
        <v>12</v>
      </c>
      <c r="O5" s="22">
        <v>0.1</v>
      </c>
      <c r="P5" s="22">
        <v>1.3</v>
      </c>
    </row>
    <row r="6" spans="1:20">
      <c r="D6" s="22" t="s">
        <v>894</v>
      </c>
      <c r="E6" s="22" t="s">
        <v>901</v>
      </c>
      <c r="F6" s="22" t="s">
        <v>902</v>
      </c>
      <c r="G6" s="22"/>
      <c r="M6" s="22" t="s">
        <v>896</v>
      </c>
      <c r="N6" s="22"/>
      <c r="O6" s="22">
        <v>0.06</v>
      </c>
      <c r="P6" s="22">
        <v>0.5</v>
      </c>
      <c r="Q6" s="22">
        <v>3.2</v>
      </c>
    </row>
    <row r="7" spans="1:20">
      <c r="D7" s="22" t="s">
        <v>894</v>
      </c>
      <c r="E7" s="22" t="s">
        <v>903</v>
      </c>
      <c r="F7" s="22" t="s">
        <v>902</v>
      </c>
      <c r="G7" s="22"/>
      <c r="M7" s="22" t="s">
        <v>900</v>
      </c>
      <c r="N7" s="22">
        <v>9</v>
      </c>
      <c r="O7" s="22">
        <v>0.2</v>
      </c>
      <c r="P7" s="22">
        <v>0.1</v>
      </c>
    </row>
    <row r="8" spans="1:20">
      <c r="D8" s="22" t="s">
        <v>894</v>
      </c>
      <c r="E8" s="22" t="s">
        <v>904</v>
      </c>
      <c r="F8" s="22" t="s">
        <v>905</v>
      </c>
      <c r="G8" s="22"/>
      <c r="M8" s="22" t="s">
        <v>896</v>
      </c>
      <c r="N8" s="22"/>
      <c r="O8" s="22">
        <v>3.1</v>
      </c>
      <c r="P8" s="22">
        <v>1.25</v>
      </c>
      <c r="Q8" s="22">
        <v>1.75</v>
      </c>
    </row>
    <row r="9" spans="1:20">
      <c r="D9" s="22" t="s">
        <v>894</v>
      </c>
      <c r="E9" s="22" t="s">
        <v>906</v>
      </c>
      <c r="F9" s="22" t="s">
        <v>907</v>
      </c>
      <c r="G9" s="22"/>
      <c r="M9" s="22" t="s">
        <v>908</v>
      </c>
      <c r="N9" s="22"/>
      <c r="O9" s="22">
        <v>3.2</v>
      </c>
      <c r="P9" s="22">
        <v>1.95</v>
      </c>
    </row>
    <row r="10" spans="1:20">
      <c r="D10" s="22" t="s">
        <v>894</v>
      </c>
      <c r="E10" s="22" t="s">
        <v>909</v>
      </c>
      <c r="F10" s="22" t="s">
        <v>899</v>
      </c>
      <c r="G10" s="22"/>
      <c r="M10" s="22" t="s">
        <v>896</v>
      </c>
      <c r="N10" s="22"/>
      <c r="O10" s="22">
        <v>2</v>
      </c>
      <c r="P10" s="22">
        <v>0.3</v>
      </c>
      <c r="Q10" s="22">
        <v>1.1000000000000001</v>
      </c>
    </row>
    <row r="11" spans="1:20">
      <c r="D11" s="22" t="s">
        <v>894</v>
      </c>
      <c r="E11" s="22" t="s">
        <v>910</v>
      </c>
      <c r="F11" s="22" t="s">
        <v>907</v>
      </c>
      <c r="G11" s="22"/>
      <c r="M11" s="22" t="s">
        <v>896</v>
      </c>
      <c r="N11" s="22"/>
      <c r="O11" s="22">
        <v>1.98</v>
      </c>
      <c r="P11" s="22">
        <v>1.2</v>
      </c>
      <c r="Q11" s="22">
        <v>0.03</v>
      </c>
    </row>
    <row r="12" spans="1:20">
      <c r="D12" s="22" t="s">
        <v>894</v>
      </c>
      <c r="E12" s="22" t="s">
        <v>911</v>
      </c>
      <c r="F12" s="22" t="s">
        <v>907</v>
      </c>
      <c r="G12" s="22"/>
      <c r="M12" s="22" t="s">
        <v>896</v>
      </c>
      <c r="N12" s="22"/>
      <c r="O12" s="22">
        <v>0.45</v>
      </c>
      <c r="P12" s="22">
        <v>0.03</v>
      </c>
      <c r="Q12" s="22">
        <v>1.88</v>
      </c>
    </row>
    <row r="13" spans="1:20">
      <c r="D13" s="22" t="s">
        <v>67</v>
      </c>
      <c r="E13" s="22" t="s">
        <v>912</v>
      </c>
      <c r="F13" s="22" t="s">
        <v>907</v>
      </c>
      <c r="G13" s="22" t="s">
        <v>913</v>
      </c>
    </row>
    <row r="14" spans="1:20">
      <c r="D14" s="22" t="s">
        <v>67</v>
      </c>
      <c r="E14" s="22" t="s">
        <v>914</v>
      </c>
      <c r="F14" s="22" t="s">
        <v>899</v>
      </c>
      <c r="G14" s="22" t="s">
        <v>915</v>
      </c>
    </row>
    <row r="15" spans="1:20">
      <c r="D15" s="22" t="s">
        <v>67</v>
      </c>
      <c r="E15" s="22" t="s">
        <v>916</v>
      </c>
      <c r="F15" s="22" t="s">
        <v>907</v>
      </c>
      <c r="G15" s="22" t="s">
        <v>917</v>
      </c>
    </row>
    <row r="16" spans="1:20">
      <c r="D16" s="22" t="s">
        <v>67</v>
      </c>
      <c r="E16" s="22" t="s">
        <v>918</v>
      </c>
      <c r="F16" s="22" t="s">
        <v>905</v>
      </c>
      <c r="G16" s="22" t="s">
        <v>919</v>
      </c>
    </row>
    <row r="17" spans="4:19">
      <c r="D17" s="22" t="s">
        <v>67</v>
      </c>
      <c r="E17" s="22" t="s">
        <v>920</v>
      </c>
      <c r="F17" s="22" t="s">
        <v>899</v>
      </c>
      <c r="G17" s="22" t="s">
        <v>921</v>
      </c>
    </row>
    <row r="18" spans="4:19">
      <c r="D18" s="22" t="s">
        <v>67</v>
      </c>
      <c r="E18" s="22" t="s">
        <v>922</v>
      </c>
      <c r="F18" s="22" t="s">
        <v>907</v>
      </c>
      <c r="G18" s="22" t="s">
        <v>923</v>
      </c>
    </row>
    <row r="19" spans="4:19">
      <c r="D19" s="22" t="s">
        <v>67</v>
      </c>
      <c r="E19" s="22" t="s">
        <v>924</v>
      </c>
      <c r="F19" s="22" t="s">
        <v>899</v>
      </c>
      <c r="G19" s="22" t="s">
        <v>925</v>
      </c>
    </row>
    <row r="20" spans="4:19">
      <c r="D20" s="22" t="s">
        <v>67</v>
      </c>
      <c r="E20" s="22" t="s">
        <v>926</v>
      </c>
      <c r="F20" s="22" t="s">
        <v>905</v>
      </c>
      <c r="G20" s="22" t="s">
        <v>927</v>
      </c>
    </row>
    <row r="21" spans="4:19">
      <c r="D21" s="22" t="s">
        <v>67</v>
      </c>
      <c r="E21" s="22" t="s">
        <v>928</v>
      </c>
      <c r="F21" s="22" t="s">
        <v>905</v>
      </c>
      <c r="G21" s="22" t="s">
        <v>929</v>
      </c>
    </row>
    <row r="22" spans="4:19">
      <c r="D22" s="22" t="s">
        <v>67</v>
      </c>
      <c r="E22" s="22" t="s">
        <v>930</v>
      </c>
      <c r="F22" s="22" t="s">
        <v>899</v>
      </c>
      <c r="G22" s="22" t="s">
        <v>931</v>
      </c>
    </row>
    <row r="23" spans="4:19">
      <c r="D23" s="22" t="s">
        <v>67</v>
      </c>
      <c r="E23" s="22" t="s">
        <v>932</v>
      </c>
      <c r="F23" s="22" t="s">
        <v>899</v>
      </c>
      <c r="G23" s="22" t="s">
        <v>933</v>
      </c>
    </row>
    <row r="24" spans="4:19">
      <c r="D24" s="22" t="s">
        <v>67</v>
      </c>
      <c r="E24" s="22" t="s">
        <v>934</v>
      </c>
      <c r="F24" s="22" t="s">
        <v>899</v>
      </c>
      <c r="G24" s="22" t="s">
        <v>935</v>
      </c>
    </row>
    <row r="25" spans="4:19">
      <c r="D25" s="22" t="s">
        <v>67</v>
      </c>
      <c r="E25" s="22" t="s">
        <v>936</v>
      </c>
      <c r="F25" s="22" t="s">
        <v>937</v>
      </c>
      <c r="G25" s="8" t="s">
        <v>938</v>
      </c>
      <c r="H25" s="8" t="s">
        <v>939</v>
      </c>
      <c r="J25" s="22" t="s">
        <v>69</v>
      </c>
      <c r="K25" s="22" t="s">
        <v>69</v>
      </c>
      <c r="R25" s="8" t="s">
        <v>939</v>
      </c>
      <c r="S25" s="22">
        <v>10</v>
      </c>
    </row>
    <row r="26" spans="4:19">
      <c r="D26" s="22" t="s">
        <v>67</v>
      </c>
      <c r="E26" s="5" t="s">
        <v>940</v>
      </c>
      <c r="F26" s="1" t="s">
        <v>941</v>
      </c>
      <c r="G26" s="22" t="str">
        <f t="shared" ref="G26:G51" si="0">"sb:" &amp; E26 &amp; ".babylon"</f>
        <v>sb:fixture_fishshopprice.babylon</v>
      </c>
    </row>
    <row r="27" spans="4:19">
      <c r="D27" s="22" t="s">
        <v>67</v>
      </c>
      <c r="E27" s="5" t="s">
        <v>942</v>
      </c>
      <c r="F27" s="1" t="s">
        <v>941</v>
      </c>
      <c r="G27" s="22" t="str">
        <f t="shared" si="0"/>
        <v>sb:fixture_fishshopinfo1.babylon</v>
      </c>
    </row>
    <row r="28" spans="4:19">
      <c r="D28" s="22" t="s">
        <v>67</v>
      </c>
      <c r="E28" s="5" t="s">
        <v>943</v>
      </c>
      <c r="F28" s="1" t="s">
        <v>941</v>
      </c>
      <c r="G28" s="22" t="str">
        <f t="shared" si="0"/>
        <v>sb:fixture_fishshopinfo2.babylon</v>
      </c>
    </row>
    <row r="29" spans="4:19">
      <c r="D29" s="22" t="s">
        <v>67</v>
      </c>
      <c r="E29" s="5" t="s">
        <v>944</v>
      </c>
      <c r="F29" s="1" t="s">
        <v>941</v>
      </c>
      <c r="G29" s="22" t="str">
        <f t="shared" si="0"/>
        <v>sb:fixture_butchershopprice.babylon</v>
      </c>
    </row>
    <row r="30" spans="4:19">
      <c r="D30" s="22" t="s">
        <v>67</v>
      </c>
      <c r="E30" s="5" t="s">
        <v>945</v>
      </c>
      <c r="F30" s="1" t="s">
        <v>941</v>
      </c>
      <c r="G30" s="22" t="str">
        <f t="shared" si="0"/>
        <v>sb:fixture_butchershopinfo1.babylon</v>
      </c>
    </row>
    <row r="31" spans="4:19">
      <c r="D31" s="22" t="s">
        <v>67</v>
      </c>
      <c r="E31" s="5" t="s">
        <v>946</v>
      </c>
      <c r="F31" s="1" t="s">
        <v>941</v>
      </c>
      <c r="G31" s="22" t="str">
        <f t="shared" si="0"/>
        <v>sb:fixture_butchershopinfo2.babylon</v>
      </c>
    </row>
    <row r="32" spans="4:19">
      <c r="D32" s="22" t="s">
        <v>67</v>
      </c>
      <c r="E32" s="5" t="s">
        <v>947</v>
      </c>
      <c r="F32" s="1" t="s">
        <v>941</v>
      </c>
      <c r="G32" s="22" t="str">
        <f t="shared" si="0"/>
        <v>sb:fixture_butchershopinfo3.babylon</v>
      </c>
    </row>
    <row r="33" spans="4:19">
      <c r="D33" s="22" t="s">
        <v>67</v>
      </c>
      <c r="E33" s="5" t="s">
        <v>948</v>
      </c>
      <c r="F33" s="1" t="s">
        <v>941</v>
      </c>
      <c r="G33" s="22" t="str">
        <f t="shared" si="0"/>
        <v>sb:fixture_butchershopinfo4.babylon</v>
      </c>
    </row>
    <row r="34" spans="4:19">
      <c r="D34" s="22" t="s">
        <v>67</v>
      </c>
      <c r="E34" s="5" t="s">
        <v>949</v>
      </c>
      <c r="F34" s="5" t="s">
        <v>905</v>
      </c>
      <c r="G34" s="22" t="str">
        <f t="shared" si="0"/>
        <v>sb:fixture_delidoordoors.babylon</v>
      </c>
    </row>
    <row r="35" spans="4:19">
      <c r="D35" s="22" t="s">
        <v>67</v>
      </c>
      <c r="E35" s="5" t="s">
        <v>950</v>
      </c>
      <c r="F35" s="5" t="s">
        <v>899</v>
      </c>
      <c r="G35" s="22" t="str">
        <f t="shared" si="0"/>
        <v>sb:fixture_delidoorhandles.babylon</v>
      </c>
    </row>
    <row r="36" spans="4:19">
      <c r="D36" s="22" t="s">
        <v>67</v>
      </c>
      <c r="E36" s="5" t="s">
        <v>951</v>
      </c>
      <c r="F36" s="5" t="s">
        <v>902</v>
      </c>
      <c r="G36" s="22" t="str">
        <f t="shared" si="0"/>
        <v>sb:fixture_delidoorwindows.babylon</v>
      </c>
    </row>
    <row r="37" spans="4:19">
      <c r="D37" s="22" t="s">
        <v>67</v>
      </c>
      <c r="E37" s="5" t="s">
        <v>952</v>
      </c>
      <c r="F37" s="5" t="s">
        <v>905</v>
      </c>
      <c r="G37" s="22" t="str">
        <f t="shared" si="0"/>
        <v>sb:fixture_delidoorframe.babylon</v>
      </c>
    </row>
    <row r="38" spans="4:19">
      <c r="D38" s="22" t="s">
        <v>67</v>
      </c>
      <c r="E38" s="5" t="s">
        <v>953</v>
      </c>
      <c r="F38" s="5" t="s">
        <v>899</v>
      </c>
      <c r="G38" s="22" t="str">
        <f t="shared" si="0"/>
        <v>sb:fixture_doorhandle.babylon</v>
      </c>
    </row>
    <row r="39" spans="4:19">
      <c r="D39" s="22" t="s">
        <v>67</v>
      </c>
      <c r="E39" s="5" t="s">
        <v>954</v>
      </c>
      <c r="F39" s="5" t="s">
        <v>907</v>
      </c>
      <c r="G39" s="22" t="str">
        <f t="shared" si="0"/>
        <v>sb:fixture_doorframe.babylon</v>
      </c>
    </row>
    <row r="40" spans="4:19">
      <c r="D40" s="22" t="s">
        <v>67</v>
      </c>
      <c r="E40" s="5" t="s">
        <v>955</v>
      </c>
      <c r="F40" s="5" t="s">
        <v>907</v>
      </c>
      <c r="G40" s="22" t="str">
        <f t="shared" si="0"/>
        <v>sb:fixture_fishshopbackwall.babylon</v>
      </c>
    </row>
    <row r="41" spans="4:19">
      <c r="D41" s="22" t="s">
        <v>67</v>
      </c>
      <c r="E41" s="5" t="s">
        <v>956</v>
      </c>
      <c r="F41" s="5" t="s">
        <v>902</v>
      </c>
      <c r="G41" s="22" t="str">
        <f t="shared" si="0"/>
        <v>sb:fixture_vent.babylon</v>
      </c>
    </row>
    <row r="42" spans="4:19">
      <c r="D42" s="22" t="s">
        <v>67</v>
      </c>
      <c r="E42" s="5" t="s">
        <v>957</v>
      </c>
      <c r="F42" s="5" t="s">
        <v>958</v>
      </c>
      <c r="G42" s="22" t="str">
        <f t="shared" si="0"/>
        <v>sb:fixture_ceilinglightbuilbs.babylon</v>
      </c>
    </row>
    <row r="43" spans="4:19">
      <c r="D43" s="22" t="s">
        <v>67</v>
      </c>
      <c r="E43" s="5" t="s">
        <v>959</v>
      </c>
      <c r="F43" s="5" t="s">
        <v>899</v>
      </c>
      <c r="G43" s="22" t="str">
        <f t="shared" si="0"/>
        <v>sb:fixture_ceilinglightshell.babylon</v>
      </c>
    </row>
    <row r="44" spans="4:19">
      <c r="D44" s="22" t="s">
        <v>67</v>
      </c>
      <c r="E44" s="5" t="s">
        <v>960</v>
      </c>
      <c r="F44" s="5" t="s">
        <v>907</v>
      </c>
      <c r="G44" s="22" t="str">
        <f t="shared" si="0"/>
        <v>sb:fixture_butcherybackwall.babylon</v>
      </c>
    </row>
    <row r="45" spans="4:19">
      <c r="D45" s="22" t="s">
        <v>67</v>
      </c>
      <c r="E45" s="5" t="s">
        <v>961</v>
      </c>
      <c r="F45" s="1" t="str">
        <f t="shared" ref="F45:F54" si="1">E45</f>
        <v>fixture_carton1</v>
      </c>
      <c r="G45" s="22" t="str">
        <f t="shared" si="0"/>
        <v>sb:fixture_carton1.babylon</v>
      </c>
      <c r="H45" s="5" t="s">
        <v>962</v>
      </c>
      <c r="R45" s="8" t="str">
        <f t="shared" ref="R45:R51" si="2">H45</f>
        <v>sb:product/carton_D.jpg</v>
      </c>
      <c r="S45" s="22">
        <v>10</v>
      </c>
    </row>
    <row r="46" spans="4:19">
      <c r="D46" s="22" t="s">
        <v>67</v>
      </c>
      <c r="E46" s="5" t="s">
        <v>963</v>
      </c>
      <c r="F46" s="1" t="str">
        <f t="shared" si="1"/>
        <v>fixture_carton2</v>
      </c>
      <c r="G46" s="22" t="str">
        <f t="shared" si="0"/>
        <v>sb:fixture_carton2.babylon</v>
      </c>
      <c r="H46" s="5" t="s">
        <v>962</v>
      </c>
      <c r="R46" s="8" t="str">
        <f t="shared" si="2"/>
        <v>sb:product/carton_D.jpg</v>
      </c>
      <c r="S46" s="22">
        <v>10</v>
      </c>
    </row>
    <row r="47" spans="4:19">
      <c r="D47" s="22" t="s">
        <v>67</v>
      </c>
      <c r="E47" s="5" t="s">
        <v>964</v>
      </c>
      <c r="F47" s="1" t="str">
        <f t="shared" si="1"/>
        <v>fixture_carton3</v>
      </c>
      <c r="G47" s="22" t="str">
        <f t="shared" si="0"/>
        <v>sb:fixture_carton3.babylon</v>
      </c>
      <c r="H47" s="5" t="s">
        <v>962</v>
      </c>
      <c r="R47" s="8" t="str">
        <f t="shared" si="2"/>
        <v>sb:product/carton_D.jpg</v>
      </c>
      <c r="S47" s="22">
        <v>10</v>
      </c>
    </row>
    <row r="48" spans="4:19">
      <c r="D48" s="22" t="s">
        <v>67</v>
      </c>
      <c r="E48" s="5" t="s">
        <v>965</v>
      </c>
      <c r="F48" s="1" t="str">
        <f t="shared" si="1"/>
        <v>fixture_carton4</v>
      </c>
      <c r="G48" s="22" t="str">
        <f t="shared" si="0"/>
        <v>sb:fixture_carton4.babylon</v>
      </c>
      <c r="H48" s="5" t="s">
        <v>962</v>
      </c>
      <c r="R48" s="8" t="str">
        <f t="shared" si="2"/>
        <v>sb:product/carton_D.jpg</v>
      </c>
      <c r="S48" s="22">
        <v>10</v>
      </c>
    </row>
    <row r="49" spans="3:19">
      <c r="D49" s="22" t="s">
        <v>67</v>
      </c>
      <c r="E49" s="5" t="s">
        <v>966</v>
      </c>
      <c r="F49" s="1" t="str">
        <f t="shared" si="1"/>
        <v>fixture_carton5</v>
      </c>
      <c r="G49" s="22" t="str">
        <f t="shared" si="0"/>
        <v>sb:fixture_carton5.babylon</v>
      </c>
      <c r="H49" s="5" t="s">
        <v>962</v>
      </c>
      <c r="R49" s="8" t="str">
        <f t="shared" si="2"/>
        <v>sb:product/carton_D.jpg</v>
      </c>
      <c r="S49" s="22">
        <v>10</v>
      </c>
    </row>
    <row r="50" spans="3:19">
      <c r="D50" s="22" t="s">
        <v>67</v>
      </c>
      <c r="E50" s="5" t="s">
        <v>967</v>
      </c>
      <c r="F50" s="1" t="str">
        <f t="shared" si="1"/>
        <v>fixture_carton6</v>
      </c>
      <c r="G50" s="22" t="str">
        <f t="shared" si="0"/>
        <v>sb:fixture_carton6.babylon</v>
      </c>
      <c r="H50" s="5" t="s">
        <v>962</v>
      </c>
      <c r="R50" s="8" t="str">
        <f t="shared" si="2"/>
        <v>sb:product/carton_D.jpg</v>
      </c>
      <c r="S50" s="22">
        <v>10</v>
      </c>
    </row>
    <row r="51" spans="3:19">
      <c r="D51" s="22" t="s">
        <v>67</v>
      </c>
      <c r="E51" s="5" t="s">
        <v>968</v>
      </c>
      <c r="F51" s="1" t="str">
        <f t="shared" si="1"/>
        <v>fixture_vehicles</v>
      </c>
      <c r="G51" s="22" t="str">
        <f t="shared" si="0"/>
        <v>sb:fixture_vehicles.babylon</v>
      </c>
      <c r="H51" s="5" t="s">
        <v>969</v>
      </c>
      <c r="R51" s="8" t="str">
        <f t="shared" si="2"/>
        <v>sb:product/fixture_vehicles_D.jpg</v>
      </c>
      <c r="S51" s="5">
        <v>4</v>
      </c>
    </row>
    <row r="52" spans="3:19">
      <c r="D52" s="1" t="s">
        <v>67</v>
      </c>
      <c r="E52" s="16" t="s">
        <v>970</v>
      </c>
      <c r="F52" s="1" t="str">
        <f t="shared" si="1"/>
        <v>rectangletable</v>
      </c>
      <c r="G52" s="1" t="str">
        <f t="shared" ref="G52:G54" si="3">CONCATENATE("sb:market/", E52, ".babylon")</f>
        <v>sb:market/rectangletable.babylon</v>
      </c>
      <c r="H52" s="16" t="str">
        <f t="shared" ref="H52:H53" si="4">CONCATENATE("sb:market/", F52, "_D.jpg")</f>
        <v>sb:market/rectangletable_D.jpg</v>
      </c>
      <c r="I52" s="5"/>
      <c r="R52" s="16" t="s">
        <v>971</v>
      </c>
      <c r="S52" s="5">
        <v>32</v>
      </c>
    </row>
    <row r="53" spans="3:19">
      <c r="D53" s="1" t="s">
        <v>67</v>
      </c>
      <c r="E53" s="16" t="s">
        <v>972</v>
      </c>
      <c r="F53" s="1" t="str">
        <f t="shared" si="1"/>
        <v>pedestaltable</v>
      </c>
      <c r="G53" s="1" t="str">
        <f t="shared" si="3"/>
        <v>sb:market/pedestaltable.babylon</v>
      </c>
      <c r="H53" s="16" t="str">
        <f t="shared" si="4"/>
        <v>sb:market/pedestaltable_D.jpg</v>
      </c>
      <c r="I53" s="5"/>
      <c r="R53" s="16" t="s">
        <v>973</v>
      </c>
      <c r="S53" s="5">
        <v>32</v>
      </c>
    </row>
    <row r="54" spans="3:19">
      <c r="D54" s="1" t="s">
        <v>67</v>
      </c>
      <c r="E54" s="16" t="s">
        <v>974</v>
      </c>
      <c r="F54" s="1" t="str">
        <f t="shared" si="1"/>
        <v>globestand</v>
      </c>
      <c r="G54" s="1" t="str">
        <f t="shared" si="3"/>
        <v>sb:market/globestand.babylon</v>
      </c>
      <c r="H54" s="16" t="str">
        <f>CONCATENATE("sb:market/", E54, "_D.jpg")</f>
        <v>sb:market/globestand_D.jpg</v>
      </c>
      <c r="I54" s="5"/>
      <c r="R54" s="16" t="s">
        <v>975</v>
      </c>
      <c r="S54" s="5">
        <v>4</v>
      </c>
    </row>
    <row r="55" spans="3:19">
      <c r="D55" s="5" t="s">
        <v>894</v>
      </c>
      <c r="E55" s="5" t="s">
        <v>976</v>
      </c>
      <c r="F55" s="14" t="s">
        <v>977</v>
      </c>
      <c r="G55" s="22"/>
      <c r="H55" s="5"/>
      <c r="I55" s="5"/>
      <c r="M55" s="5" t="s">
        <v>978</v>
      </c>
      <c r="R55" s="5"/>
      <c r="S55" s="5"/>
    </row>
    <row r="56" spans="3:19">
      <c r="D56" s="22" t="s">
        <v>67</v>
      </c>
      <c r="E56" s="5" t="s">
        <v>979</v>
      </c>
      <c r="F56" s="1" t="str">
        <f>E56</f>
        <v>extinguisher</v>
      </c>
      <c r="G56" s="22" t="str">
        <f>"sb:" &amp; E56 &amp; ".babylon"</f>
        <v>sb:extinguisher.babylon</v>
      </c>
      <c r="H56" s="5" t="s">
        <v>980</v>
      </c>
      <c r="I56" s="5" t="s">
        <v>981</v>
      </c>
      <c r="R56" s="5" t="s">
        <v>982</v>
      </c>
      <c r="S56" s="5">
        <v>2</v>
      </c>
    </row>
    <row r="58" spans="3:19">
      <c r="C58" s="6" t="s">
        <v>51</v>
      </c>
      <c r="D58" s="8" t="s">
        <v>30</v>
      </c>
      <c r="E58" s="8" t="s">
        <v>31</v>
      </c>
      <c r="F58" s="8" t="s">
        <v>983</v>
      </c>
      <c r="G58" s="8" t="s">
        <v>984</v>
      </c>
      <c r="H58" s="8" t="s">
        <v>985</v>
      </c>
      <c r="I58" s="8" t="s">
        <v>986</v>
      </c>
      <c r="J58" s="8" t="s">
        <v>987</v>
      </c>
      <c r="K58" s="8" t="s">
        <v>66</v>
      </c>
      <c r="L58" s="22" t="s">
        <v>988</v>
      </c>
      <c r="M58" s="22" t="s">
        <v>65</v>
      </c>
    </row>
    <row r="59" spans="3:19">
      <c r="D59" s="8" t="s">
        <v>989</v>
      </c>
      <c r="E59" s="8" t="s">
        <v>990</v>
      </c>
      <c r="F59" s="8" t="s">
        <v>991</v>
      </c>
      <c r="G59" s="8" t="s">
        <v>992</v>
      </c>
      <c r="H59" s="8" t="s">
        <v>993</v>
      </c>
      <c r="I59" s="8">
        <v>1</v>
      </c>
      <c r="J59" s="8">
        <v>1</v>
      </c>
      <c r="L59" s="8" t="s">
        <v>991</v>
      </c>
      <c r="M59" s="22"/>
    </row>
    <row r="60" spans="3:19">
      <c r="D60" s="8" t="s">
        <v>989</v>
      </c>
      <c r="E60" s="8" t="s">
        <v>994</v>
      </c>
      <c r="F60" s="8" t="s">
        <v>995</v>
      </c>
      <c r="G60" s="8" t="s">
        <v>996</v>
      </c>
      <c r="H60" s="8" t="s">
        <v>997</v>
      </c>
      <c r="I60" s="8">
        <v>5</v>
      </c>
      <c r="J60" s="8">
        <v>5</v>
      </c>
      <c r="L60" s="8" t="s">
        <v>995</v>
      </c>
      <c r="M60" s="22">
        <v>12</v>
      </c>
    </row>
    <row r="61" spans="3:19">
      <c r="D61" s="8" t="s">
        <v>989</v>
      </c>
      <c r="E61" s="8" t="s">
        <v>998</v>
      </c>
      <c r="F61" s="8" t="s">
        <v>999</v>
      </c>
      <c r="G61" s="8" t="s">
        <v>1000</v>
      </c>
      <c r="H61" s="8" t="s">
        <v>999</v>
      </c>
      <c r="I61" s="8">
        <v>1</v>
      </c>
      <c r="J61" s="8">
        <v>1</v>
      </c>
      <c r="K61" s="8">
        <v>1</v>
      </c>
      <c r="M61" s="22"/>
    </row>
    <row r="62" spans="3:19">
      <c r="D62" s="8" t="s">
        <v>989</v>
      </c>
      <c r="E62" s="8" t="s">
        <v>1001</v>
      </c>
      <c r="F62" s="8" t="s">
        <v>1002</v>
      </c>
      <c r="G62" s="8" t="s">
        <v>1003</v>
      </c>
      <c r="H62" s="8" t="s">
        <v>1004</v>
      </c>
      <c r="I62" s="8">
        <v>1</v>
      </c>
      <c r="J62" s="8">
        <v>1</v>
      </c>
      <c r="L62" s="8" t="s">
        <v>1002</v>
      </c>
      <c r="M62" s="22">
        <v>12</v>
      </c>
    </row>
    <row r="63" spans="3:19">
      <c r="D63" s="8" t="s">
        <v>989</v>
      </c>
      <c r="E63" s="8" t="s">
        <v>1005</v>
      </c>
      <c r="F63" s="8" t="s">
        <v>1006</v>
      </c>
      <c r="G63" s="8" t="s">
        <v>1007</v>
      </c>
      <c r="H63" s="8" t="s">
        <v>1008</v>
      </c>
      <c r="I63" s="8">
        <v>1</v>
      </c>
      <c r="J63" s="8">
        <v>1</v>
      </c>
      <c r="L63" s="8" t="s">
        <v>1006</v>
      </c>
      <c r="M63" s="22">
        <v>12</v>
      </c>
    </row>
    <row r="64" spans="3:19">
      <c r="D64" s="8" t="s">
        <v>989</v>
      </c>
      <c r="E64" s="22" t="s">
        <v>1009</v>
      </c>
      <c r="F64" s="8" t="s">
        <v>1010</v>
      </c>
      <c r="G64" s="8" t="s">
        <v>1011</v>
      </c>
      <c r="H64" s="8" t="s">
        <v>1012</v>
      </c>
      <c r="I64" s="22">
        <v>20</v>
      </c>
      <c r="J64" s="22">
        <v>20</v>
      </c>
      <c r="M64" s="22"/>
    </row>
    <row r="65" spans="4:13">
      <c r="D65" s="8" t="s">
        <v>989</v>
      </c>
      <c r="E65" s="22" t="s">
        <v>907</v>
      </c>
      <c r="F65" s="8" t="s">
        <v>1013</v>
      </c>
      <c r="G65" s="8" t="s">
        <v>1014</v>
      </c>
      <c r="H65" s="8" t="s">
        <v>1015</v>
      </c>
      <c r="I65" s="8">
        <v>1</v>
      </c>
      <c r="J65" s="8">
        <v>1</v>
      </c>
      <c r="L65" s="8" t="s">
        <v>1013</v>
      </c>
      <c r="M65" s="22">
        <v>64</v>
      </c>
    </row>
    <row r="66" spans="4:13">
      <c r="D66" s="8" t="s">
        <v>989</v>
      </c>
      <c r="E66" s="22" t="s">
        <v>905</v>
      </c>
      <c r="F66" s="8" t="s">
        <v>1006</v>
      </c>
      <c r="G66" s="8" t="s">
        <v>1007</v>
      </c>
      <c r="H66" s="8" t="s">
        <v>1008</v>
      </c>
      <c r="I66" s="8">
        <v>1</v>
      </c>
      <c r="J66" s="8">
        <v>1</v>
      </c>
      <c r="L66" s="8" t="s">
        <v>1006</v>
      </c>
      <c r="M66" s="22">
        <v>12</v>
      </c>
    </row>
    <row r="67" spans="4:13">
      <c r="D67" s="5" t="s">
        <v>989</v>
      </c>
      <c r="E67" s="5" t="s">
        <v>1016</v>
      </c>
      <c r="F67" s="5" t="s">
        <v>1017</v>
      </c>
      <c r="G67" s="5" t="s">
        <v>1018</v>
      </c>
      <c r="H67" s="5" t="s">
        <v>1019</v>
      </c>
      <c r="I67" s="8">
        <v>1</v>
      </c>
      <c r="J67" s="8">
        <v>1</v>
      </c>
      <c r="L67" s="5" t="s">
        <v>1017</v>
      </c>
      <c r="M67" s="22">
        <v>12</v>
      </c>
    </row>
    <row r="68" spans="4:13">
      <c r="D68" s="5" t="s">
        <v>989</v>
      </c>
      <c r="E68" s="5" t="s">
        <v>1020</v>
      </c>
      <c r="F68" s="5" t="s">
        <v>1021</v>
      </c>
      <c r="G68" s="5" t="s">
        <v>1022</v>
      </c>
      <c r="H68" s="5" t="s">
        <v>1023</v>
      </c>
      <c r="I68" s="8">
        <v>1</v>
      </c>
      <c r="J68" s="8">
        <v>1</v>
      </c>
      <c r="L68" s="5" t="s">
        <v>1021</v>
      </c>
      <c r="M68" s="22">
        <v>12</v>
      </c>
    </row>
    <row r="69" spans="4:13">
      <c r="D69" s="8" t="s">
        <v>989</v>
      </c>
      <c r="E69" s="22" t="s">
        <v>899</v>
      </c>
      <c r="F69" s="8" t="s">
        <v>1010</v>
      </c>
      <c r="G69" s="8" t="s">
        <v>1011</v>
      </c>
      <c r="H69" s="8" t="s">
        <v>1012</v>
      </c>
      <c r="I69" s="22">
        <v>20</v>
      </c>
      <c r="J69" s="22">
        <v>20</v>
      </c>
      <c r="M69" s="22"/>
    </row>
    <row r="70" spans="4:13">
      <c r="D70" s="8" t="s">
        <v>989</v>
      </c>
      <c r="E70" s="22" t="s">
        <v>902</v>
      </c>
      <c r="F70" s="8" t="s">
        <v>1024</v>
      </c>
      <c r="G70" s="8" t="s">
        <v>1025</v>
      </c>
      <c r="H70" s="8" t="s">
        <v>1026</v>
      </c>
      <c r="I70" s="22">
        <v>20</v>
      </c>
      <c r="J70" s="22">
        <v>20</v>
      </c>
      <c r="M70" s="22"/>
    </row>
    <row r="71" spans="4:13">
      <c r="D71" s="8" t="s">
        <v>989</v>
      </c>
      <c r="E71" s="22" t="s">
        <v>1027</v>
      </c>
      <c r="F71" s="8" t="s">
        <v>1028</v>
      </c>
      <c r="G71" s="8" t="s">
        <v>1029</v>
      </c>
      <c r="H71" s="8" t="s">
        <v>1030</v>
      </c>
      <c r="I71" s="8">
        <v>1</v>
      </c>
      <c r="J71" s="8">
        <v>1</v>
      </c>
      <c r="L71" s="8" t="s">
        <v>1028</v>
      </c>
      <c r="M71" s="22">
        <v>12</v>
      </c>
    </row>
    <row r="72" spans="4:13">
      <c r="D72" s="8" t="s">
        <v>989</v>
      </c>
      <c r="E72" s="22" t="s">
        <v>1031</v>
      </c>
      <c r="F72" s="8" t="s">
        <v>1002</v>
      </c>
      <c r="G72" s="8" t="s">
        <v>1003</v>
      </c>
      <c r="H72" s="8" t="s">
        <v>1004</v>
      </c>
      <c r="I72" s="8">
        <v>1</v>
      </c>
      <c r="J72" s="8">
        <v>1</v>
      </c>
      <c r="L72" s="8" t="s">
        <v>1002</v>
      </c>
      <c r="M72" s="22">
        <v>12</v>
      </c>
    </row>
    <row r="73" spans="4:13">
      <c r="D73" s="1" t="s">
        <v>989</v>
      </c>
      <c r="E73" s="1" t="s">
        <v>941</v>
      </c>
      <c r="F73" s="23" t="s">
        <v>1032</v>
      </c>
      <c r="G73" s="1"/>
      <c r="H73" s="1"/>
      <c r="I73" s="18">
        <v>1</v>
      </c>
      <c r="J73" s="18">
        <v>1</v>
      </c>
      <c r="L73" s="23" t="s">
        <v>1032</v>
      </c>
      <c r="M73" s="5">
        <v>32</v>
      </c>
    </row>
    <row r="74" spans="4:13">
      <c r="D74" s="8" t="s">
        <v>989</v>
      </c>
      <c r="E74" s="22" t="s">
        <v>1033</v>
      </c>
      <c r="F74" s="8" t="s">
        <v>1024</v>
      </c>
      <c r="G74" s="8" t="s">
        <v>1025</v>
      </c>
      <c r="H74" s="8" t="s">
        <v>1026</v>
      </c>
      <c r="I74" s="22">
        <v>20</v>
      </c>
      <c r="J74" s="22">
        <v>20</v>
      </c>
      <c r="M74" s="22"/>
    </row>
    <row r="75" spans="4:13">
      <c r="D75" s="8" t="s">
        <v>989</v>
      </c>
      <c r="E75" s="22" t="s">
        <v>1034</v>
      </c>
      <c r="F75" s="8" t="s">
        <v>1013</v>
      </c>
      <c r="G75" s="8" t="s">
        <v>1014</v>
      </c>
      <c r="H75" s="8" t="s">
        <v>1015</v>
      </c>
      <c r="I75" s="8">
        <v>1</v>
      </c>
      <c r="J75" s="8">
        <v>1</v>
      </c>
      <c r="L75" s="8" t="s">
        <v>1013</v>
      </c>
      <c r="M75" s="22">
        <v>64</v>
      </c>
    </row>
    <row r="76" spans="4:13">
      <c r="D76" s="8" t="s">
        <v>989</v>
      </c>
      <c r="E76" s="22" t="s">
        <v>1035</v>
      </c>
      <c r="F76" s="8" t="s">
        <v>1036</v>
      </c>
      <c r="G76" s="8" t="s">
        <v>1037</v>
      </c>
      <c r="H76" s="8" t="s">
        <v>1038</v>
      </c>
      <c r="I76" s="8">
        <v>1</v>
      </c>
      <c r="J76" s="8">
        <v>1</v>
      </c>
      <c r="L76" s="8" t="s">
        <v>1036</v>
      </c>
      <c r="M76" s="22">
        <v>12</v>
      </c>
    </row>
    <row r="77" spans="4:13">
      <c r="D77" s="8" t="s">
        <v>989</v>
      </c>
      <c r="E77" s="22" t="s">
        <v>1039</v>
      </c>
      <c r="F77" s="8" t="s">
        <v>1028</v>
      </c>
      <c r="G77" s="8" t="s">
        <v>1029</v>
      </c>
      <c r="H77" s="8" t="s">
        <v>1030</v>
      </c>
      <c r="I77" s="8">
        <v>1</v>
      </c>
      <c r="J77" s="8">
        <v>1</v>
      </c>
      <c r="L77" s="8" t="s">
        <v>1028</v>
      </c>
      <c r="M77" s="22">
        <v>12</v>
      </c>
    </row>
    <row r="78" spans="4:13">
      <c r="D78" s="5" t="s">
        <v>989</v>
      </c>
      <c r="E78" s="5" t="s">
        <v>977</v>
      </c>
      <c r="F78" s="1" t="s">
        <v>1040</v>
      </c>
      <c r="G78" s="1" t="s">
        <v>1041</v>
      </c>
      <c r="H78" s="1" t="s">
        <v>1042</v>
      </c>
    </row>
    <row r="81" spans="3:22">
      <c r="C81" s="24" t="s">
        <v>51</v>
      </c>
      <c r="D81" s="8" t="s">
        <v>31</v>
      </c>
      <c r="E81" s="8" t="s">
        <v>30</v>
      </c>
      <c r="F81" s="8" t="s">
        <v>125</v>
      </c>
      <c r="G81" s="8" t="s">
        <v>88</v>
      </c>
      <c r="H81" s="8" t="s">
        <v>32</v>
      </c>
      <c r="I81" s="8" t="s">
        <v>63</v>
      </c>
      <c r="J81" s="8" t="s">
        <v>62</v>
      </c>
      <c r="K81" s="8" t="s">
        <v>61</v>
      </c>
      <c r="L81" s="8" t="s">
        <v>69</v>
      </c>
      <c r="M81" s="8" t="s">
        <v>117</v>
      </c>
      <c r="N81" s="8" t="s">
        <v>118</v>
      </c>
      <c r="O81" s="8" t="s">
        <v>119</v>
      </c>
      <c r="P81" s="8" t="s">
        <v>120</v>
      </c>
      <c r="Q81" s="8" t="s">
        <v>121</v>
      </c>
      <c r="R81" s="8" t="s">
        <v>122</v>
      </c>
      <c r="S81" s="8" t="s">
        <v>123</v>
      </c>
      <c r="T81" s="8" t="s">
        <v>124</v>
      </c>
      <c r="U81" s="5" t="s">
        <v>886</v>
      </c>
      <c r="V81" s="5" t="s">
        <v>887</v>
      </c>
    </row>
    <row r="82" spans="3:22">
      <c r="D82" s="22" t="s">
        <v>1043</v>
      </c>
      <c r="E82" s="22" t="s">
        <v>34</v>
      </c>
      <c r="H82" s="8" t="s">
        <v>206</v>
      </c>
      <c r="I82" s="22">
        <v>4</v>
      </c>
      <c r="J82" s="22">
        <v>4</v>
      </c>
      <c r="K82" s="22">
        <v>4</v>
      </c>
      <c r="L82" s="8" t="s">
        <v>206</v>
      </c>
    </row>
    <row r="83" spans="3:22">
      <c r="D83" s="22" t="s">
        <v>904</v>
      </c>
      <c r="E83" s="22" t="s">
        <v>205</v>
      </c>
      <c r="F83" s="22" t="s">
        <v>1043</v>
      </c>
      <c r="G83" s="22" t="s">
        <v>894</v>
      </c>
      <c r="I83" s="22"/>
      <c r="J83" s="22"/>
      <c r="K83" s="22"/>
      <c r="L83" s="22"/>
      <c r="M83" s="22">
        <v>0.69</v>
      </c>
      <c r="N83" s="22"/>
      <c r="P83" s="22" t="s">
        <v>142</v>
      </c>
      <c r="R83" s="22"/>
      <c r="S83" s="22"/>
      <c r="T83" s="22"/>
    </row>
    <row r="84" spans="3:22">
      <c r="D84" s="22" t="s">
        <v>906</v>
      </c>
      <c r="E84" s="22" t="s">
        <v>205</v>
      </c>
      <c r="F84" s="22" t="s">
        <v>1043</v>
      </c>
      <c r="G84" s="22" t="s">
        <v>894</v>
      </c>
      <c r="I84" s="22"/>
      <c r="J84" s="22"/>
      <c r="K84" s="22"/>
      <c r="L84" s="22"/>
      <c r="M84" s="22">
        <v>1.65</v>
      </c>
      <c r="N84" s="22"/>
      <c r="O84" s="22" t="s">
        <v>1044</v>
      </c>
      <c r="P84" s="22" t="s">
        <v>890</v>
      </c>
      <c r="R84" s="22"/>
      <c r="S84" s="22"/>
      <c r="T84" s="22"/>
    </row>
    <row r="85" spans="3:22">
      <c r="D85" s="22" t="s">
        <v>928</v>
      </c>
      <c r="E85" s="8" t="s">
        <v>205</v>
      </c>
      <c r="F85" s="22" t="s">
        <v>1043</v>
      </c>
      <c r="G85" s="22" t="s">
        <v>127</v>
      </c>
      <c r="H85" s="8" t="s">
        <v>206</v>
      </c>
      <c r="L85" s="22">
        <v>-1.65</v>
      </c>
      <c r="M85" s="22">
        <v>1</v>
      </c>
      <c r="N85" s="22">
        <v>-3.65</v>
      </c>
      <c r="P85" s="22" t="s">
        <v>160</v>
      </c>
      <c r="R85" s="22">
        <v>1.5</v>
      </c>
      <c r="S85" s="22">
        <v>1.5</v>
      </c>
      <c r="T85" s="22">
        <v>1.5</v>
      </c>
    </row>
    <row r="86" spans="3:22">
      <c r="D86" s="22" t="s">
        <v>903</v>
      </c>
      <c r="E86" s="8" t="s">
        <v>205</v>
      </c>
      <c r="F86" s="22" t="s">
        <v>1043</v>
      </c>
      <c r="G86" s="22" t="s">
        <v>894</v>
      </c>
      <c r="I86" s="22"/>
      <c r="J86" s="22"/>
      <c r="K86" s="22"/>
      <c r="L86" s="22">
        <v>0.75</v>
      </c>
      <c r="M86" s="22">
        <v>0.05</v>
      </c>
      <c r="N86" s="22">
        <v>-1.4</v>
      </c>
      <c r="P86" s="22"/>
      <c r="R86" s="22"/>
      <c r="S86" s="22"/>
      <c r="T86" s="22"/>
    </row>
    <row r="87" spans="3:22">
      <c r="D87" s="22" t="s">
        <v>903</v>
      </c>
      <c r="E87" s="8" t="s">
        <v>205</v>
      </c>
      <c r="F87" s="22" t="s">
        <v>1043</v>
      </c>
      <c r="G87" s="22" t="s">
        <v>894</v>
      </c>
      <c r="I87" s="22"/>
      <c r="J87" s="22"/>
      <c r="K87" s="22"/>
      <c r="L87" s="22">
        <v>0.75</v>
      </c>
      <c r="M87" s="22">
        <v>0.05</v>
      </c>
      <c r="N87" s="22">
        <v>1.4</v>
      </c>
      <c r="P87" s="22"/>
      <c r="R87" s="22"/>
      <c r="S87" s="22"/>
      <c r="T87" s="22"/>
    </row>
    <row r="88" spans="3:22">
      <c r="D88" s="22" t="s">
        <v>903</v>
      </c>
      <c r="E88" s="8" t="s">
        <v>205</v>
      </c>
      <c r="F88" s="22" t="s">
        <v>1043</v>
      </c>
      <c r="G88" s="22" t="s">
        <v>894</v>
      </c>
      <c r="I88" s="22"/>
      <c r="J88" s="22"/>
      <c r="K88" s="22"/>
      <c r="L88" s="22">
        <v>-0.75</v>
      </c>
      <c r="M88" s="22">
        <v>0.05</v>
      </c>
      <c r="N88" s="22">
        <v>-1.4</v>
      </c>
      <c r="P88" s="22"/>
      <c r="R88" s="22"/>
      <c r="S88" s="22"/>
      <c r="T88" s="22"/>
    </row>
    <row r="89" spans="3:22">
      <c r="D89" s="22" t="s">
        <v>903</v>
      </c>
      <c r="E89" s="8" t="s">
        <v>205</v>
      </c>
      <c r="F89" s="22" t="s">
        <v>1043</v>
      </c>
      <c r="G89" s="22" t="s">
        <v>894</v>
      </c>
      <c r="I89" s="22"/>
      <c r="J89" s="22"/>
      <c r="K89" s="22"/>
      <c r="L89" s="22">
        <v>-0.75</v>
      </c>
      <c r="M89" s="22">
        <v>0.05</v>
      </c>
      <c r="N89" s="22">
        <v>1.4</v>
      </c>
      <c r="P89" s="22"/>
      <c r="R89" s="22"/>
      <c r="S89" s="22"/>
      <c r="T89" s="22"/>
    </row>
    <row r="90" spans="3:22">
      <c r="D90" s="22" t="s">
        <v>1045</v>
      </c>
      <c r="E90" s="22" t="s">
        <v>34</v>
      </c>
      <c r="F90" s="22"/>
      <c r="G90" s="22" t="s">
        <v>34</v>
      </c>
      <c r="I90" s="22">
        <v>3</v>
      </c>
      <c r="J90" s="22">
        <v>3</v>
      </c>
      <c r="K90" s="22">
        <v>3</v>
      </c>
      <c r="L90" s="22"/>
      <c r="M90" s="22"/>
      <c r="N90" s="22"/>
      <c r="P90" s="22"/>
      <c r="R90" s="22"/>
      <c r="S90" s="22"/>
      <c r="T90" s="22"/>
    </row>
    <row r="91" spans="3:22">
      <c r="D91" s="22" t="s">
        <v>930</v>
      </c>
      <c r="E91" s="22" t="s">
        <v>205</v>
      </c>
      <c r="F91" s="22" t="s">
        <v>1045</v>
      </c>
      <c r="G91" s="22" t="s">
        <v>127</v>
      </c>
      <c r="L91" s="22"/>
      <c r="M91" s="22"/>
      <c r="N91" s="22"/>
      <c r="P91" s="22"/>
      <c r="R91" s="22"/>
      <c r="S91" s="22"/>
      <c r="T91" s="22"/>
    </row>
    <row r="92" spans="3:22">
      <c r="D92" s="22" t="s">
        <v>910</v>
      </c>
      <c r="E92" s="22" t="s">
        <v>205</v>
      </c>
      <c r="F92" s="22" t="s">
        <v>1045</v>
      </c>
      <c r="G92" s="22" t="s">
        <v>894</v>
      </c>
      <c r="I92" s="22"/>
      <c r="J92" s="22"/>
      <c r="K92" s="22"/>
      <c r="L92" s="22">
        <v>-0.52</v>
      </c>
      <c r="M92" s="22">
        <v>1</v>
      </c>
      <c r="N92" s="22"/>
      <c r="O92" s="22"/>
      <c r="P92" s="22" t="s">
        <v>142</v>
      </c>
      <c r="R92" s="22"/>
      <c r="S92" s="22"/>
      <c r="T92" s="22"/>
    </row>
    <row r="93" spans="3:22">
      <c r="D93" s="22" t="s">
        <v>909</v>
      </c>
      <c r="E93" s="22" t="s">
        <v>205</v>
      </c>
      <c r="F93" s="22" t="s">
        <v>1045</v>
      </c>
      <c r="G93" s="22" t="s">
        <v>894</v>
      </c>
      <c r="I93" s="22"/>
      <c r="J93" s="22"/>
      <c r="K93" s="22"/>
      <c r="L93" s="22"/>
      <c r="M93" s="22">
        <v>0.25</v>
      </c>
      <c r="N93" s="22"/>
      <c r="P93" s="22" t="s">
        <v>142</v>
      </c>
      <c r="R93" s="22"/>
      <c r="S93" s="22"/>
      <c r="T93" s="22"/>
    </row>
    <row r="94" spans="3:22">
      <c r="D94" s="22" t="s">
        <v>911</v>
      </c>
      <c r="E94" s="22" t="s">
        <v>205</v>
      </c>
      <c r="F94" s="22" t="s">
        <v>1045</v>
      </c>
      <c r="G94" s="22" t="s">
        <v>894</v>
      </c>
      <c r="I94" s="22"/>
      <c r="J94" s="22"/>
      <c r="K94" s="22"/>
      <c r="L94" s="22">
        <v>0.43</v>
      </c>
      <c r="M94" s="22">
        <v>0.64</v>
      </c>
      <c r="N94" s="22"/>
      <c r="P94" s="22"/>
      <c r="R94" s="22"/>
      <c r="S94" s="22"/>
      <c r="T94" s="22"/>
    </row>
    <row r="95" spans="3:22">
      <c r="D95" s="22" t="s">
        <v>911</v>
      </c>
      <c r="E95" s="22" t="s">
        <v>205</v>
      </c>
      <c r="F95" s="22" t="s">
        <v>1045</v>
      </c>
      <c r="G95" s="22" t="s">
        <v>894</v>
      </c>
      <c r="I95" s="22"/>
      <c r="J95" s="22"/>
      <c r="K95" s="22"/>
      <c r="L95" s="22">
        <v>0.08</v>
      </c>
      <c r="M95" s="22">
        <v>1.05</v>
      </c>
      <c r="N95" s="22"/>
      <c r="P95" s="22"/>
      <c r="R95" s="22"/>
      <c r="S95" s="22"/>
      <c r="T95" s="22"/>
    </row>
    <row r="96" spans="3:22">
      <c r="D96" s="22" t="s">
        <v>911</v>
      </c>
      <c r="E96" s="22" t="s">
        <v>205</v>
      </c>
      <c r="F96" s="22" t="s">
        <v>1045</v>
      </c>
      <c r="G96" s="22" t="s">
        <v>894</v>
      </c>
      <c r="I96" s="22"/>
      <c r="J96" s="22"/>
      <c r="K96" s="22"/>
      <c r="L96" s="22">
        <v>-0.25</v>
      </c>
      <c r="M96" s="22">
        <v>1.45</v>
      </c>
      <c r="N96" s="22"/>
      <c r="P96" s="22"/>
      <c r="R96" s="22"/>
      <c r="S96" s="22"/>
      <c r="T96" s="22"/>
    </row>
    <row r="97" spans="4:20">
      <c r="D97" s="22" t="s">
        <v>1046</v>
      </c>
      <c r="E97" s="22" t="s">
        <v>34</v>
      </c>
      <c r="F97" s="22"/>
      <c r="G97" s="22"/>
      <c r="I97" s="22">
        <v>3</v>
      </c>
      <c r="J97" s="22">
        <v>3</v>
      </c>
      <c r="K97" s="22">
        <v>3</v>
      </c>
      <c r="L97" s="22"/>
      <c r="M97" s="22"/>
      <c r="N97" s="22"/>
      <c r="P97" s="22"/>
      <c r="R97" s="22"/>
      <c r="S97" s="22"/>
      <c r="T97" s="22"/>
    </row>
    <row r="98" spans="4:20">
      <c r="D98" s="22" t="s">
        <v>914</v>
      </c>
      <c r="E98" s="22" t="s">
        <v>205</v>
      </c>
      <c r="F98" s="22" t="s">
        <v>1046</v>
      </c>
      <c r="G98" s="22" t="s">
        <v>127</v>
      </c>
      <c r="I98" s="22"/>
      <c r="J98" s="22"/>
      <c r="K98" s="22"/>
      <c r="L98" s="22"/>
      <c r="M98" s="22">
        <v>0.01</v>
      </c>
      <c r="N98" s="22"/>
      <c r="P98" s="22"/>
      <c r="R98" s="22"/>
      <c r="S98" s="22"/>
      <c r="T98" s="22"/>
    </row>
    <row r="99" spans="4:20">
      <c r="D99" s="22" t="s">
        <v>912</v>
      </c>
      <c r="E99" s="22" t="s">
        <v>205</v>
      </c>
      <c r="F99" s="22" t="s">
        <v>1046</v>
      </c>
      <c r="G99" s="22" t="s">
        <v>127</v>
      </c>
      <c r="I99" s="22"/>
      <c r="J99" s="22"/>
      <c r="K99" s="22"/>
      <c r="L99" s="22"/>
      <c r="M99" s="22"/>
      <c r="N99" s="22"/>
      <c r="P99" s="22"/>
      <c r="R99" s="22"/>
      <c r="S99" s="22"/>
      <c r="T99" s="22"/>
    </row>
    <row r="100" spans="4:20">
      <c r="D100" s="22" t="s">
        <v>1047</v>
      </c>
      <c r="E100" s="22" t="s">
        <v>34</v>
      </c>
      <c r="F100" s="22"/>
      <c r="G100" s="22"/>
      <c r="I100" s="22">
        <v>3</v>
      </c>
      <c r="J100" s="22">
        <v>3</v>
      </c>
      <c r="K100" s="22">
        <v>3</v>
      </c>
      <c r="L100" s="22"/>
      <c r="M100" s="22"/>
      <c r="N100" s="22"/>
      <c r="P100" s="22"/>
      <c r="R100" s="22"/>
      <c r="S100" s="22"/>
      <c r="T100" s="22"/>
    </row>
    <row r="101" spans="4:20">
      <c r="D101" s="22" t="s">
        <v>920</v>
      </c>
      <c r="E101" s="22" t="s">
        <v>205</v>
      </c>
      <c r="F101" s="22" t="s">
        <v>1047</v>
      </c>
      <c r="G101" s="22" t="s">
        <v>127</v>
      </c>
      <c r="I101" s="22"/>
      <c r="J101" s="22"/>
      <c r="K101" s="22"/>
      <c r="L101" s="22"/>
      <c r="M101" s="22"/>
      <c r="N101" s="22"/>
      <c r="P101" s="22"/>
      <c r="R101" s="22"/>
      <c r="S101" s="22"/>
      <c r="T101" s="22"/>
    </row>
    <row r="102" spans="4:20">
      <c r="D102" s="22" t="s">
        <v>918</v>
      </c>
      <c r="E102" s="22" t="s">
        <v>205</v>
      </c>
      <c r="F102" s="22" t="s">
        <v>1047</v>
      </c>
      <c r="G102" s="22" t="s">
        <v>127</v>
      </c>
      <c r="I102" s="22"/>
      <c r="J102" s="22"/>
      <c r="K102" s="22"/>
      <c r="L102" s="22"/>
      <c r="M102" s="22"/>
      <c r="N102" s="22"/>
      <c r="P102" s="22"/>
      <c r="R102" s="22"/>
      <c r="S102" s="22"/>
      <c r="T102" s="22"/>
    </row>
    <row r="103" spans="4:20">
      <c r="D103" s="22" t="s">
        <v>916</v>
      </c>
      <c r="E103" s="22" t="s">
        <v>205</v>
      </c>
      <c r="F103" s="22" t="s">
        <v>1047</v>
      </c>
      <c r="G103" s="22" t="s">
        <v>127</v>
      </c>
      <c r="I103" s="22"/>
      <c r="J103" s="22"/>
      <c r="K103" s="22"/>
      <c r="L103" s="22"/>
      <c r="M103" s="22"/>
      <c r="N103" s="22"/>
      <c r="P103" s="22"/>
      <c r="R103" s="22"/>
      <c r="S103" s="22"/>
      <c r="T103" s="22"/>
    </row>
    <row r="104" spans="4:20">
      <c r="D104" s="22" t="s">
        <v>1048</v>
      </c>
      <c r="E104" s="22" t="s">
        <v>34</v>
      </c>
      <c r="F104" s="22"/>
      <c r="G104" s="22"/>
      <c r="I104" s="22">
        <v>3</v>
      </c>
      <c r="J104" s="22">
        <v>3</v>
      </c>
      <c r="K104" s="22">
        <v>3</v>
      </c>
      <c r="L104" s="22"/>
      <c r="M104" s="22"/>
      <c r="N104" s="22"/>
      <c r="P104" s="22"/>
      <c r="R104" s="22"/>
      <c r="S104" s="22"/>
      <c r="T104" s="22"/>
    </row>
    <row r="105" spans="4:20">
      <c r="D105" s="22" t="s">
        <v>926</v>
      </c>
      <c r="E105" s="22" t="s">
        <v>205</v>
      </c>
      <c r="F105" s="22" t="s">
        <v>1048</v>
      </c>
      <c r="G105" s="22" t="s">
        <v>127</v>
      </c>
      <c r="I105" s="22"/>
      <c r="J105" s="22"/>
      <c r="K105" s="22"/>
      <c r="L105" s="22"/>
      <c r="M105" s="22"/>
      <c r="N105" s="22"/>
      <c r="P105" s="22"/>
      <c r="R105" s="22"/>
      <c r="S105" s="22"/>
      <c r="T105" s="22"/>
    </row>
    <row r="106" spans="4:20">
      <c r="D106" s="22" t="s">
        <v>924</v>
      </c>
      <c r="E106" s="22" t="s">
        <v>205</v>
      </c>
      <c r="F106" s="22" t="s">
        <v>1048</v>
      </c>
      <c r="G106" s="22" t="s">
        <v>127</v>
      </c>
      <c r="I106" s="22"/>
      <c r="J106" s="22"/>
      <c r="K106" s="22"/>
      <c r="L106" s="22"/>
      <c r="M106" s="22"/>
      <c r="N106" s="22"/>
      <c r="P106" s="22"/>
      <c r="R106" s="22"/>
      <c r="S106" s="22"/>
      <c r="T106" s="22"/>
    </row>
    <row r="107" spans="4:20">
      <c r="D107" s="22" t="s">
        <v>922</v>
      </c>
      <c r="E107" s="22" t="s">
        <v>205</v>
      </c>
      <c r="F107" s="22" t="s">
        <v>1048</v>
      </c>
      <c r="G107" s="22" t="s">
        <v>127</v>
      </c>
      <c r="I107" s="22"/>
      <c r="J107" s="22"/>
      <c r="K107" s="22"/>
      <c r="L107" s="22"/>
      <c r="M107" s="22"/>
      <c r="N107" s="22"/>
      <c r="P107" s="22"/>
      <c r="R107" s="22"/>
      <c r="S107" s="22"/>
      <c r="T107" s="22"/>
    </row>
    <row r="108" spans="4:20">
      <c r="D108" s="5" t="s">
        <v>1049</v>
      </c>
      <c r="E108" s="22" t="s">
        <v>34</v>
      </c>
      <c r="F108" s="22"/>
      <c r="G108" s="22"/>
      <c r="I108" s="22">
        <v>5</v>
      </c>
      <c r="J108" s="22">
        <v>5</v>
      </c>
      <c r="K108" s="22">
        <v>5</v>
      </c>
      <c r="L108" s="22"/>
      <c r="M108" s="22"/>
      <c r="N108" s="22"/>
      <c r="P108" s="22"/>
      <c r="R108" s="22"/>
      <c r="S108" s="22"/>
      <c r="T108" s="22"/>
    </row>
    <row r="109" spans="4:20">
      <c r="D109" s="5" t="s">
        <v>949</v>
      </c>
      <c r="E109" s="22" t="s">
        <v>205</v>
      </c>
      <c r="F109" s="5" t="s">
        <v>1049</v>
      </c>
      <c r="G109" s="22" t="s">
        <v>127</v>
      </c>
      <c r="L109" s="5">
        <v>-38.200000000000003</v>
      </c>
      <c r="M109" s="5">
        <v>1</v>
      </c>
      <c r="N109" s="5">
        <v>4.45</v>
      </c>
      <c r="P109" s="22"/>
      <c r="R109" s="22"/>
      <c r="S109" s="22"/>
      <c r="T109" s="22"/>
    </row>
    <row r="110" spans="4:20">
      <c r="D110" s="5" t="s">
        <v>950</v>
      </c>
      <c r="E110" s="22" t="s">
        <v>205</v>
      </c>
      <c r="F110" s="5" t="s">
        <v>1049</v>
      </c>
      <c r="G110" s="22" t="s">
        <v>127</v>
      </c>
      <c r="L110" s="5">
        <v>-38.200000000000003</v>
      </c>
      <c r="M110" s="5">
        <v>1</v>
      </c>
      <c r="N110" s="5">
        <v>4.45</v>
      </c>
      <c r="R110" s="22"/>
      <c r="S110" s="22"/>
      <c r="T110" s="22"/>
    </row>
    <row r="111" spans="4:20">
      <c r="D111" s="5" t="s">
        <v>951</v>
      </c>
      <c r="E111" s="22" t="s">
        <v>205</v>
      </c>
      <c r="F111" s="5" t="s">
        <v>1049</v>
      </c>
      <c r="G111" s="22" t="s">
        <v>127</v>
      </c>
      <c r="L111" s="5">
        <v>-38.200000000000003</v>
      </c>
      <c r="M111" s="5">
        <v>1</v>
      </c>
      <c r="N111" s="5">
        <v>4.45</v>
      </c>
      <c r="P111" s="22"/>
      <c r="R111" s="22"/>
      <c r="S111" s="22"/>
      <c r="T111" s="22"/>
    </row>
    <row r="112" spans="4:20">
      <c r="D112" s="5" t="s">
        <v>952</v>
      </c>
      <c r="E112" s="22" t="s">
        <v>205</v>
      </c>
      <c r="F112" s="5" t="s">
        <v>1049</v>
      </c>
      <c r="G112" s="22" t="s">
        <v>127</v>
      </c>
      <c r="L112" s="5">
        <v>-38.200000000000003</v>
      </c>
      <c r="M112" s="5">
        <v>1</v>
      </c>
      <c r="N112" s="5">
        <v>4.45</v>
      </c>
      <c r="P112" s="22"/>
      <c r="R112" s="22"/>
      <c r="S112" s="22"/>
      <c r="T112" s="22"/>
    </row>
    <row r="113" spans="4:22">
      <c r="D113" s="5" t="s">
        <v>1050</v>
      </c>
      <c r="E113" s="22" t="s">
        <v>34</v>
      </c>
      <c r="F113" s="22"/>
      <c r="G113" s="22"/>
      <c r="I113" s="22">
        <v>5</v>
      </c>
      <c r="J113" s="22">
        <v>5</v>
      </c>
      <c r="K113" s="22">
        <v>5</v>
      </c>
      <c r="L113" s="22"/>
      <c r="M113" s="22"/>
      <c r="N113" s="22"/>
      <c r="P113" s="22"/>
      <c r="R113" s="22"/>
      <c r="S113" s="22"/>
      <c r="T113" s="22"/>
    </row>
    <row r="114" spans="4:22">
      <c r="D114" s="5" t="s">
        <v>1049</v>
      </c>
      <c r="E114" s="22" t="s">
        <v>205</v>
      </c>
      <c r="F114" s="5" t="str">
        <f>D113</f>
        <v>fixture_deliwall</v>
      </c>
      <c r="G114" s="22" t="s">
        <v>34</v>
      </c>
      <c r="M114" s="22"/>
      <c r="N114" s="22"/>
      <c r="P114" s="22"/>
      <c r="R114" s="22"/>
      <c r="S114" s="22"/>
      <c r="T114" s="22"/>
    </row>
    <row r="115" spans="4:22">
      <c r="D115" s="5" t="s">
        <v>960</v>
      </c>
      <c r="E115" s="22" t="s">
        <v>205</v>
      </c>
      <c r="F115" s="5" t="str">
        <f>D113</f>
        <v>fixture_deliwall</v>
      </c>
      <c r="G115" s="5" t="s">
        <v>127</v>
      </c>
      <c r="L115" s="5">
        <v>4.0650000000000004</v>
      </c>
      <c r="M115" s="5">
        <v>2</v>
      </c>
      <c r="N115" s="5">
        <v>-5.14</v>
      </c>
      <c r="R115" s="22"/>
      <c r="S115" s="22"/>
      <c r="T115" s="22"/>
    </row>
    <row r="116" spans="4:22">
      <c r="D116" s="22" t="s">
        <v>1051</v>
      </c>
      <c r="E116" s="22" t="s">
        <v>34</v>
      </c>
      <c r="F116" s="22"/>
      <c r="G116" s="22"/>
      <c r="I116" s="22">
        <v>5</v>
      </c>
      <c r="J116" s="22">
        <v>5</v>
      </c>
      <c r="K116" s="22">
        <v>5</v>
      </c>
      <c r="L116" s="22"/>
      <c r="M116" s="22"/>
      <c r="N116" s="22"/>
      <c r="P116" s="22"/>
      <c r="R116" s="22"/>
      <c r="S116" s="22"/>
      <c r="T116" s="22"/>
    </row>
    <row r="117" spans="4:22">
      <c r="D117" s="22" t="s">
        <v>1043</v>
      </c>
      <c r="E117" s="22" t="s">
        <v>205</v>
      </c>
      <c r="F117" s="22" t="s">
        <v>1051</v>
      </c>
      <c r="G117" s="22" t="s">
        <v>34</v>
      </c>
      <c r="L117" s="22">
        <v>0.94</v>
      </c>
      <c r="M117" s="22"/>
      <c r="N117" s="22"/>
      <c r="P117" s="22"/>
      <c r="R117" s="22"/>
      <c r="S117" s="22"/>
      <c r="T117" s="22"/>
    </row>
    <row r="118" spans="4:22">
      <c r="D118" s="22" t="s">
        <v>1043</v>
      </c>
      <c r="E118" s="22" t="s">
        <v>205</v>
      </c>
      <c r="F118" s="22" t="s">
        <v>1051</v>
      </c>
      <c r="G118" s="22" t="s">
        <v>34</v>
      </c>
      <c r="L118" s="22">
        <v>-0.94</v>
      </c>
      <c r="M118" s="22"/>
      <c r="N118" s="22"/>
      <c r="P118" s="22" t="s">
        <v>160</v>
      </c>
      <c r="R118" s="22"/>
      <c r="S118" s="22"/>
      <c r="T118" s="22"/>
    </row>
    <row r="119" spans="4:22">
      <c r="D119" s="22" t="s">
        <v>901</v>
      </c>
      <c r="E119" s="22" t="s">
        <v>205</v>
      </c>
      <c r="F119" s="22" t="s">
        <v>1051</v>
      </c>
      <c r="G119" s="22" t="s">
        <v>894</v>
      </c>
      <c r="L119" s="22"/>
      <c r="M119" s="22">
        <v>3</v>
      </c>
      <c r="N119" s="22"/>
      <c r="P119" s="22"/>
      <c r="R119" s="22"/>
      <c r="S119" s="22"/>
      <c r="T119" s="22"/>
    </row>
    <row r="120" spans="4:22">
      <c r="D120" s="22" t="s">
        <v>898</v>
      </c>
      <c r="E120" s="22" t="s">
        <v>205</v>
      </c>
      <c r="F120" s="22" t="s">
        <v>1051</v>
      </c>
      <c r="G120" s="22" t="s">
        <v>894</v>
      </c>
      <c r="L120" s="22"/>
      <c r="M120" s="22">
        <v>2.65</v>
      </c>
      <c r="N120" s="22">
        <v>1.6</v>
      </c>
      <c r="P120" s="22"/>
      <c r="R120" s="22"/>
      <c r="S120" s="22"/>
      <c r="T120" s="22"/>
    </row>
    <row r="121" spans="4:22">
      <c r="D121" s="22" t="s">
        <v>898</v>
      </c>
      <c r="E121" s="22" t="s">
        <v>205</v>
      </c>
      <c r="F121" s="22" t="s">
        <v>1051</v>
      </c>
      <c r="G121" s="22" t="s">
        <v>894</v>
      </c>
      <c r="L121" s="22"/>
      <c r="M121" s="22">
        <v>2.65</v>
      </c>
      <c r="N121" s="22">
        <v>-1.6</v>
      </c>
      <c r="P121" s="22"/>
      <c r="R121" s="22"/>
      <c r="S121" s="22"/>
      <c r="T121" s="22"/>
    </row>
    <row r="122" spans="4:22">
      <c r="D122" s="5" t="s">
        <v>1052</v>
      </c>
      <c r="E122" s="5" t="s">
        <v>34</v>
      </c>
      <c r="U122" s="5" t="s">
        <v>1053</v>
      </c>
    </row>
    <row r="123" spans="4:22">
      <c r="D123" s="16" t="s">
        <v>974</v>
      </c>
      <c r="E123" s="5" t="s">
        <v>205</v>
      </c>
      <c r="F123" s="8" t="str">
        <f>D122</f>
        <v>spinningglobe</v>
      </c>
      <c r="G123" s="5" t="s">
        <v>127</v>
      </c>
    </row>
    <row r="124" spans="4:22">
      <c r="D124" s="5" t="s">
        <v>976</v>
      </c>
      <c r="E124" s="5" t="s">
        <v>205</v>
      </c>
      <c r="F124" s="8" t="s">
        <v>1052</v>
      </c>
      <c r="G124" s="5" t="s">
        <v>894</v>
      </c>
      <c r="M124" s="18">
        <v>1.1499999999999999</v>
      </c>
      <c r="N124" s="1"/>
      <c r="Q124" s="5" t="s">
        <v>1054</v>
      </c>
      <c r="R124" s="18">
        <v>1.1399999999999999</v>
      </c>
      <c r="S124" s="18">
        <v>1.1399999999999999</v>
      </c>
      <c r="T124" s="18">
        <v>1.1399999999999999</v>
      </c>
    </row>
    <row r="125" spans="4:22">
      <c r="D125" s="5" t="s">
        <v>976</v>
      </c>
      <c r="E125" s="5" t="s">
        <v>891</v>
      </c>
      <c r="F125" s="8" t="str">
        <f>D122</f>
        <v>spinningglobe</v>
      </c>
      <c r="G125" s="5" t="s">
        <v>894</v>
      </c>
      <c r="P125" s="5" t="s">
        <v>892</v>
      </c>
      <c r="U125" s="25">
        <v>1</v>
      </c>
      <c r="V12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Asset Inventory</vt:lpstr>
      <vt:lpstr>Song Inventory</vt:lpstr>
      <vt:lpstr>Song Data</vt:lpstr>
      <vt:lpstr>Good Bottles Assets</vt:lpstr>
      <vt:lpstr>Produce Assets</vt:lpstr>
      <vt:lpstr>Liquid Bottle Assets</vt:lpstr>
      <vt:lpstr>Meat Assets</vt:lpstr>
      <vt:lpstr>GM Assets</vt:lpstr>
      <vt:lpstr>Books And Paper Assets</vt:lpstr>
      <vt:lpstr>Seafood and Frozen Assets</vt:lpstr>
      <vt:lpstr>Bread And Dairy Assets</vt:lpstr>
      <vt:lpstr>Food Assets</vt:lpstr>
      <vt:lpstr>Toys and Cleaners Assets</vt:lpstr>
      <vt:lpstr>City and Block Assets</vt:lpstr>
      <vt:lpstr>Fixture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2020-08-01T01:04:18Z</dcterms:created>
  <dcterms:modified xsi:type="dcterms:W3CDTF">2020-08-03T16:41:03Z</dcterms:modified>
</cp:coreProperties>
</file>