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work\sb\sheets\"/>
    </mc:Choice>
  </mc:AlternateContent>
  <xr:revisionPtr revIDLastSave="0" documentId="13_ncr:1_{EF846682-F630-4A4D-99BC-1C3B846C3DC9}" xr6:coauthVersionLast="45" xr6:coauthVersionMax="45" xr10:uidLastSave="{00000000-0000-0000-0000-000000000000}"/>
  <bookViews>
    <workbookView xWindow="5000" yWindow="2360" windowWidth="19200" windowHeight="10073" xr2:uid="{00000000-000D-0000-FFFF-FFFF00000000}"/>
  </bookViews>
  <sheets>
    <sheet name="PublishList" sheetId="2" r:id="rId1"/>
    <sheet name="Asset Ranges" sheetId="3" r:id="rId2"/>
    <sheet name="Circuit Ranges" sheetId="4" r:id="rId3"/>
    <sheet name="Circuit" sheetId="5" r:id="rId4"/>
    <sheet name="Bottles1" sheetId="6" r:id="rId5"/>
    <sheet name="Bottles2" sheetId="7" r:id="rId6"/>
    <sheet name="5 Bottles" sheetId="8" r:id="rId7"/>
    <sheet name="3 Bottles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5" l="1"/>
  <c r="K70" i="5"/>
  <c r="K69" i="5"/>
  <c r="K68" i="5"/>
  <c r="K67" i="5"/>
  <c r="K66" i="5"/>
  <c r="K65" i="5"/>
  <c r="K64" i="5"/>
  <c r="M64" i="5" s="1"/>
  <c r="G63" i="5" s="1"/>
  <c r="Q49" i="5"/>
  <c r="Q48" i="5"/>
  <c r="H13" i="5"/>
  <c r="G13" i="5"/>
  <c r="F13" i="5"/>
  <c r="H12" i="5"/>
  <c r="G12" i="5"/>
  <c r="F12" i="5"/>
  <c r="H11" i="5"/>
  <c r="G11" i="5"/>
  <c r="F11" i="5"/>
  <c r="D52" i="4"/>
  <c r="C52" i="4"/>
  <c r="F52" i="4" s="1"/>
  <c r="G41" i="4"/>
  <c r="F40" i="4" s="1"/>
  <c r="G39" i="4"/>
  <c r="F38" i="4" s="1"/>
  <c r="C3" i="2" s="1"/>
  <c r="D34" i="4"/>
  <c r="C34" i="4"/>
  <c r="E34" i="4" s="1"/>
  <c r="G23" i="4"/>
  <c r="F22" i="4" s="1"/>
  <c r="G21" i="4"/>
  <c r="F20" i="4"/>
  <c r="C2" i="2" s="1"/>
  <c r="G6" i="4"/>
  <c r="F5" i="4" s="1"/>
  <c r="G4" i="4"/>
  <c r="F3" i="4" s="1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F6" i="3"/>
  <c r="E5" i="3" s="1"/>
  <c r="F4" i="3"/>
  <c r="E3" i="3" s="1"/>
  <c r="D46" i="4"/>
  <c r="D48" i="4"/>
  <c r="D42" i="4"/>
  <c r="D33" i="4"/>
  <c r="D15" i="4"/>
  <c r="D31" i="4"/>
  <c r="D32" i="4"/>
  <c r="D10" i="4"/>
  <c r="D11" i="4"/>
  <c r="D44" i="4"/>
  <c r="D13" i="4"/>
  <c r="D9" i="4"/>
  <c r="D43" i="4"/>
  <c r="D7" i="4"/>
  <c r="D29" i="4"/>
  <c r="D30" i="4"/>
  <c r="D28" i="4"/>
  <c r="D47" i="4"/>
  <c r="D8" i="4"/>
  <c r="D16" i="4"/>
  <c r="D49" i="4"/>
  <c r="D27" i="4"/>
  <c r="D12" i="4"/>
  <c r="D50" i="4"/>
  <c r="D24" i="4"/>
  <c r="D14" i="4"/>
  <c r="D25" i="4"/>
  <c r="D26" i="4"/>
  <c r="D45" i="4"/>
  <c r="D51" i="4"/>
  <c r="F10" i="3" l="1"/>
  <c r="G10" i="3" s="1"/>
  <c r="I10" i="3" s="1"/>
  <c r="F16" i="3"/>
  <c r="G16" i="3" s="1"/>
  <c r="I16" i="3" s="1"/>
  <c r="F18" i="3"/>
  <c r="G18" i="3" s="1"/>
  <c r="I18" i="3" s="1"/>
  <c r="F15" i="3"/>
  <c r="G15" i="3" s="1"/>
  <c r="I15" i="3" s="1"/>
  <c r="F9" i="3"/>
  <c r="G9" i="3" s="1"/>
  <c r="I9" i="3" s="1"/>
  <c r="F12" i="3"/>
  <c r="G12" i="3" s="1"/>
  <c r="I12" i="3" s="1"/>
  <c r="F8" i="3"/>
  <c r="G8" i="3" s="1"/>
  <c r="I8" i="3" s="1"/>
  <c r="F11" i="3"/>
  <c r="G11" i="3" s="1"/>
  <c r="I11" i="3" s="1"/>
  <c r="F14" i="3"/>
  <c r="G14" i="3" s="1"/>
  <c r="I14" i="3" s="1"/>
  <c r="F17" i="3"/>
  <c r="G17" i="3" s="1"/>
  <c r="I17" i="3" s="1"/>
  <c r="F20" i="3"/>
  <c r="G20" i="3" s="1"/>
  <c r="I20" i="3" s="1"/>
  <c r="F19" i="3"/>
  <c r="H19" i="3" s="1"/>
  <c r="F13" i="3"/>
  <c r="G13" i="3" s="1"/>
  <c r="I13" i="3" s="1"/>
  <c r="E51" i="4"/>
  <c r="F51" i="4" s="1"/>
  <c r="E27" i="4"/>
  <c r="F27" i="4" s="1"/>
  <c r="E16" i="4"/>
  <c r="F16" i="4" s="1"/>
  <c r="E47" i="4"/>
  <c r="F47" i="4" s="1"/>
  <c r="E9" i="4"/>
  <c r="F9" i="4" s="1"/>
  <c r="E13" i="4"/>
  <c r="F13" i="4" s="1"/>
  <c r="E44" i="4"/>
  <c r="F44" i="4" s="1"/>
  <c r="E31" i="4"/>
  <c r="F31" i="4" s="1"/>
  <c r="E33" i="4"/>
  <c r="F33" i="4" s="1"/>
  <c r="E48" i="4"/>
  <c r="F48" i="4" s="1"/>
  <c r="E10" i="4"/>
  <c r="F10" i="4" s="1"/>
  <c r="E14" i="4"/>
  <c r="F14" i="4" s="1"/>
  <c r="E45" i="4"/>
  <c r="F45" i="4" s="1"/>
  <c r="E49" i="4"/>
  <c r="F49" i="4" s="1"/>
  <c r="E24" i="4"/>
  <c r="F24" i="4" s="1"/>
  <c r="E28" i="4"/>
  <c r="F28" i="4" s="1"/>
  <c r="E32" i="4"/>
  <c r="F32" i="4" s="1"/>
  <c r="E7" i="4"/>
  <c r="F7" i="4" s="1"/>
  <c r="E11" i="4"/>
  <c r="F11" i="4" s="1"/>
  <c r="E15" i="4"/>
  <c r="F15" i="4" s="1"/>
  <c r="E42" i="4"/>
  <c r="F42" i="4" s="1"/>
  <c r="E46" i="4"/>
  <c r="F46" i="4" s="1"/>
  <c r="E50" i="4"/>
  <c r="F50" i="4" s="1"/>
  <c r="E12" i="4"/>
  <c r="F12" i="4" s="1"/>
  <c r="E26" i="4"/>
  <c r="F26" i="4" s="1"/>
  <c r="E25" i="4"/>
  <c r="F25" i="4" s="1"/>
  <c r="E8" i="4"/>
  <c r="F8" i="4" s="1"/>
  <c r="E30" i="4"/>
  <c r="F30" i="4" s="1"/>
  <c r="E29" i="4"/>
  <c r="F29" i="4" s="1"/>
  <c r="E43" i="4"/>
  <c r="F43" i="4" s="1"/>
  <c r="C5" i="2"/>
  <c r="C4" i="2"/>
  <c r="B3" i="2"/>
  <c r="B2" i="2"/>
  <c r="B4" i="2"/>
  <c r="B5" i="2"/>
  <c r="H15" i="3"/>
  <c r="H12" i="3"/>
  <c r="H10" i="3"/>
  <c r="H13" i="3"/>
  <c r="H16" i="3"/>
  <c r="F34" i="4"/>
  <c r="E52" i="4"/>
  <c r="H11" i="3" l="1"/>
  <c r="H9" i="3"/>
  <c r="H8" i="3"/>
  <c r="H20" i="3"/>
  <c r="H17" i="3"/>
  <c r="H14" i="3"/>
  <c r="H18" i="3"/>
  <c r="G19" i="3"/>
  <c r="I19" i="3" s="1"/>
</calcChain>
</file>

<file path=xl/sharedStrings.xml><?xml version="1.0" encoding="utf-8"?>
<sst xmlns="http://schemas.openxmlformats.org/spreadsheetml/2006/main" count="921" uniqueCount="303">
  <si>
    <t>name</t>
  </si>
  <si>
    <t>assetranges</t>
  </si>
  <si>
    <t>circuitranges</t>
  </si>
  <si>
    <t>catalogsheet</t>
  </si>
  <si>
    <t>flags</t>
  </si>
  <si>
    <t>5 Bottles (Star Wars)</t>
  </si>
  <si>
    <t>5 Bottles</t>
  </si>
  <si>
    <t>3 Bottles (Cantina)</t>
  </si>
  <si>
    <t>3 Bottles</t>
  </si>
  <si>
    <t>Bottles 1</t>
  </si>
  <si>
    <t>Bottles1</t>
  </si>
  <si>
    <t>Bottles 2</t>
  </si>
  <si>
    <t>Bottles2</t>
  </si>
  <si>
    <t>ranges str</t>
  </si>
  <si>
    <t>sheet csv formula</t>
  </si>
  <si>
    <t>workbookid</t>
  </si>
  <si>
    <t>Sheet Name</t>
  </si>
  <si>
    <t>Range</t>
  </si>
  <si>
    <t>Description</t>
  </si>
  <si>
    <t>Mute:</t>
  </si>
  <si>
    <t>range</t>
  </si>
  <si>
    <t>Star Wars:</t>
  </si>
  <si>
    <t>Cantina:</t>
  </si>
  <si>
    <t>step 1</t>
  </si>
  <si>
    <t>add building</t>
  </si>
  <si>
    <t>100x75, goldishstonewalls, indoorwood44 for the floor, name SceneRecipe, append [blockflag] = scene, [frametime] = 60, [blockcode] = demo</t>
  </si>
  <si>
    <t>star wars</t>
  </si>
  <si>
    <t>result csv:</t>
  </si>
  <si>
    <t>asset</t>
  </si>
  <si>
    <t>skyboxtype</t>
  </si>
  <si>
    <t>skyboxsize</t>
  </si>
  <si>
    <t>groundimage</t>
  </si>
  <si>
    <t>skyboxgroundscaleu</t>
  </si>
  <si>
    <t>skyboxgroundscalev</t>
  </si>
  <si>
    <t>skybox</t>
  </si>
  <si>
    <t>width</t>
  </si>
  <si>
    <t>height</t>
  </si>
  <si>
    <t>depth</t>
  </si>
  <si>
    <t>floormaterial</t>
  </si>
  <si>
    <t>backwallmaterial</t>
  </si>
  <si>
    <t>frontwallmaterial</t>
  </si>
  <si>
    <t>leftwallmaterial</t>
  </si>
  <si>
    <t>rightwallmaterial</t>
  </si>
  <si>
    <t>ceilingmaterial</t>
  </si>
  <si>
    <t>leftwallscalev</t>
  </si>
  <si>
    <t>leftwallscaleu</t>
  </si>
  <si>
    <t>leftwallimage</t>
  </si>
  <si>
    <t>rightwallscalev</t>
  </si>
  <si>
    <t>rightwallscaleu</t>
  </si>
  <si>
    <t>rightwallimage</t>
  </si>
  <si>
    <t>backwallscalev</t>
  </si>
  <si>
    <t>backwallscaleu</t>
  </si>
  <si>
    <t>backwallimage</t>
  </si>
  <si>
    <t>frontwallscalev</t>
  </si>
  <si>
    <t>frontwallscaleu</t>
  </si>
  <si>
    <t>frontwallimage</t>
  </si>
  <si>
    <t>floorscalev</t>
  </si>
  <si>
    <t>floorscaleu</t>
  </si>
  <si>
    <t>floorimage</t>
  </si>
  <si>
    <t>ceilingwallscalev</t>
  </si>
  <si>
    <t>ceilingwallscaleu</t>
  </si>
  <si>
    <t>ceilingwallimage</t>
  </si>
  <si>
    <t>blockflag</t>
  </si>
  <si>
    <t>blockcode</t>
  </si>
  <si>
    <t>displayui</t>
  </si>
  <si>
    <t>audiourl</t>
  </si>
  <si>
    <t>displaycamera</t>
  </si>
  <si>
    <t>musicparams</t>
  </si>
  <si>
    <t>genericblockdata</t>
  </si>
  <si>
    <t>sceneblock</t>
  </si>
  <si>
    <t>SceneRecipe</t>
  </si>
  <si>
    <t>building</t>
  </si>
  <si>
    <t>space_inthevortex</t>
  </si>
  <si>
    <t>sb:display/goldishstonewall.jpg</t>
  </si>
  <si>
    <t>sb:display/indoorwood44_1024.jpg</t>
  </si>
  <si>
    <t>sb:display/stuccopink.jpg</t>
  </si>
  <si>
    <t>scene</t>
  </si>
  <si>
    <t>demo</t>
  </si>
  <si>
    <t>mobile_orientation</t>
  </si>
  <si>
    <t>sb:sounds/starwars60.wav</t>
  </si>
  <si>
    <t>deviceOrientation</t>
  </si>
  <si>
    <t>starwars</t>
  </si>
  <si>
    <t>signyoffset|8|datascalefactor|1.5|dataframesfilter|.07</t>
  </si>
  <si>
    <t>texture</t>
  </si>
  <si>
    <t>speculartexture</t>
  </si>
  <si>
    <t>bumptexture</t>
  </si>
  <si>
    <t>scaleu</t>
  </si>
  <si>
    <t>scalev</t>
  </si>
  <si>
    <t>hasalpha</t>
  </si>
  <si>
    <t>material</t>
  </si>
  <si>
    <t>brickwall10</t>
  </si>
  <si>
    <t>sb:matpack/brickwall10_D.jpg</t>
  </si>
  <si>
    <t>sb:matpack/brickwall10_S.jpg</t>
  </si>
  <si>
    <t>sb:matpack/brickwall10_N.jpg</t>
  </si>
  <si>
    <t>wood7</t>
  </si>
  <si>
    <t>sb:matpack/wood7_D.jpg</t>
  </si>
  <si>
    <t>sb:matpack/wood7_S.jpg</t>
  </si>
  <si>
    <t>sb:matpack/wood7_N.jpg</t>
  </si>
  <si>
    <t>grid7</t>
  </si>
  <si>
    <t>sb:matpack/grid7_D.png</t>
  </si>
  <si>
    <t>sb:matpack/grid7_S.jpg</t>
  </si>
  <si>
    <t>brickwall16</t>
  </si>
  <si>
    <t>wood2</t>
  </si>
  <si>
    <t>roof15</t>
  </si>
  <si>
    <t>cantina</t>
  </si>
  <si>
    <t>skybox23</t>
  </si>
  <si>
    <t>sb:sounds/cantinaband60.wav</t>
  </si>
  <si>
    <t>signyoffset|8|datascalefactor|1.3|dataframesfilter|.04</t>
  </si>
  <si>
    <t>none</t>
  </si>
  <si>
    <t>skybox9</t>
  </si>
  <si>
    <t>signyoffset|8</t>
  </si>
  <si>
    <t>Step 2</t>
  </si>
  <si>
    <t>create spinning display table</t>
  </si>
  <si>
    <t xml:space="preserve">tabletop =&gt; cylinder: 10x1x10, decolor: .4,.2,0   </t>
  </si>
  <si>
    <t>tablebevel=&gt; torus:10x1x10, decolor:0,0,0</t>
  </si>
  <si>
    <t>Produce Table =&gt; tabletop(0,0,0),  tablebevel (0,0,0)</t>
  </si>
  <si>
    <t>parent</t>
  </si>
  <si>
    <t>childtype</t>
  </si>
  <si>
    <t>shapetype</t>
  </si>
  <si>
    <t>materialname</t>
  </si>
  <si>
    <t>frameorder</t>
  </si>
  <si>
    <t>x</t>
  </si>
  <si>
    <t>y</t>
  </si>
  <si>
    <t>z</t>
  </si>
  <si>
    <t>frametime</t>
  </si>
  <si>
    <t>color</t>
  </si>
  <si>
    <t>rx</t>
  </si>
  <si>
    <t>ry</t>
  </si>
  <si>
    <t>rz</t>
  </si>
  <si>
    <t>sx</t>
  </si>
  <si>
    <t>sy</t>
  </si>
  <si>
    <t>sz</t>
  </si>
  <si>
    <t>blockchild</t>
  </si>
  <si>
    <t>rectangletable</t>
  </si>
  <si>
    <t>::scene::</t>
  </si>
  <si>
    <t>mesh</t>
  </si>
  <si>
    <t>pedestaltable</t>
  </si>
  <si>
    <t>baseboard1</t>
  </si>
  <si>
    <t>circuit_trim1</t>
  </si>
  <si>
    <t>-90deg</t>
  </si>
  <si>
    <t>180deg</t>
  </si>
  <si>
    <t>90deg</t>
  </si>
  <si>
    <t>moulding1</t>
  </si>
  <si>
    <t>circuit_trim2</t>
  </si>
  <si>
    <t>270deg</t>
  </si>
  <si>
    <t>recepticlesingle</t>
  </si>
  <si>
    <t>switchdouble</t>
  </si>
  <si>
    <t>clock</t>
  </si>
  <si>
    <t>flowersinpot</t>
  </si>
  <si>
    <t>block</t>
  </si>
  <si>
    <t>spinningglobe</t>
  </si>
  <si>
    <t>3s</t>
  </si>
  <si>
    <t>blockchildframe</t>
  </si>
  <si>
    <t>SceneRecipe_productsWrapper</t>
  </si>
  <si>
    <t>-360deg++</t>
  </si>
  <si>
    <t>step 9</t>
  </si>
  <si>
    <t>add follow camera (unused) and arcRotateCamera</t>
  </si>
  <si>
    <t>cameraheightoffset</t>
  </si>
  <si>
    <t>cameramovetime</t>
  </si>
  <si>
    <t>cameraname</t>
  </si>
  <si>
    <t>cameraradius</t>
  </si>
  <si>
    <t>finishdelay</t>
  </si>
  <si>
    <t>introtime</t>
  </si>
  <si>
    <t>runlength</t>
  </si>
  <si>
    <t>startx</t>
  </si>
  <si>
    <t>starty</t>
  </si>
  <si>
    <t>startz</t>
  </si>
  <si>
    <t>startry</t>
  </si>
  <si>
    <t>FollowCamera</t>
  </si>
  <si>
    <t>cameraaimtarget</t>
  </si>
  <si>
    <t>camera</t>
  </si>
  <si>
    <t>ArcRotate</t>
  </si>
  <si>
    <t>arcRotateCamera</t>
  </si>
  <si>
    <t>0,3,0</t>
  </si>
  <si>
    <t>DeviceOrientationCamera</t>
  </si>
  <si>
    <t>0,5,0</t>
  </si>
  <si>
    <t>step 11</t>
  </si>
  <si>
    <t>map slot positions and add as a block</t>
  </si>
  <si>
    <t>displaypositionsblock</t>
  </si>
  <si>
    <t>displaypositions</t>
  </si>
  <si>
    <t>positions</t>
  </si>
  <si>
    <t>45deg</t>
  </si>
  <si>
    <t>135deg</t>
  </si>
  <si>
    <t>225deg</t>
  </si>
  <si>
    <t>315deg</t>
  </si>
  <si>
    <t>step 10</t>
  </si>
  <si>
    <t>add basket and path</t>
  </si>
  <si>
    <t>basketcart</t>
  </si>
  <si>
    <t>basket</t>
  </si>
  <si>
    <t>ambient</t>
  </si>
  <si>
    <t>diffuse</t>
  </si>
  <si>
    <t>emissive</t>
  </si>
  <si>
    <t>meshpath</t>
  </si>
  <si>
    <t>texturepath</t>
  </si>
  <si>
    <t>meshtexture</t>
  </si>
  <si>
    <t>1,.5,0</t>
  </si>
  <si>
    <t>fruitbox</t>
  </si>
  <si>
    <t>sb:fruitbox.babylon</t>
  </si>
  <si>
    <t>.5,1,0</t>
  </si>
  <si>
    <t>fruitbox2</t>
  </si>
  <si>
    <t>sb:fruitbox2.babylon</t>
  </si>
  <si>
    <t>color:.5,.25,0</t>
  </si>
  <si>
    <t>sb:cubes/baseboard1.babylon</t>
  </si>
  <si>
    <t>-180deg</t>
  </si>
  <si>
    <t>color:.5,.5,0</t>
  </si>
  <si>
    <t>sb:cubes/moulding1.babylon</t>
  </si>
  <si>
    <t>color:.8,.8,0</t>
  </si>
  <si>
    <t>sb:cubes/recepticlesingle.babylon</t>
  </si>
  <si>
    <t>color:.8,.8,1</t>
  </si>
  <si>
    <t>sb:cubes/switchdouble.babylon</t>
  </si>
  <si>
    <t>sb:market/clock.babylon</t>
  </si>
  <si>
    <t>fruitbox3</t>
  </si>
  <si>
    <t>sb:fruitbox3.babylon</t>
  </si>
  <si>
    <t>sb:fruitbox3.jpg</t>
  </si>
  <si>
    <t>basketblocktemplate</t>
  </si>
  <si>
    <t>basketcartT1</t>
  </si>
  <si>
    <t>basketcartT2</t>
  </si>
  <si>
    <t>basketcartT3</t>
  </si>
  <si>
    <t>step 12</t>
  </si>
  <si>
    <t>add data edit blocks</t>
  </si>
  <si>
    <t>Floor Image Edit</t>
  </si>
  <si>
    <t>displayfieldedits</t>
  </si>
  <si>
    <t>Floor Image||layout||SceneRecipe||sceneblock||floorimage:image||floorscaleu:num||floorscalev:num</t>
  </si>
  <si>
    <t>Left Wall Edit</t>
  </si>
  <si>
    <t>Left Wall||layout||SceneRecipe||sceneblock||leftwallimage:image||leftwallscaleu:num||leftwallscalev:num</t>
  </si>
  <si>
    <t>Right Wall Edit</t>
  </si>
  <si>
    <t>Right Wall||layout||SceneRecipe||sceneblock||rightwallimage:image||rightwallscaleu:num||rightwallscalev:num</t>
  </si>
  <si>
    <t>Back Wall Edit</t>
  </si>
  <si>
    <t>Back Wall||layout||SceneRecipe||sceneblock||backwallimage:image||backwallscaleu:num||backwallscalev:num</t>
  </si>
  <si>
    <t>Fore Wall Edit</t>
  </si>
  <si>
    <t>Front Wall||layout||SceneRecipe||sceneblock||frontwallimage:image||frontwallscaleu:num||frontwallscalev:num</t>
  </si>
  <si>
    <t>Table Top Edit</t>
  </si>
  <si>
    <t>Table Top Image||layout||spinningtablecylinder||shape||texturepath:image||scaleu:num||scalev:num||uoffset:num||voffset:num</t>
  </si>
  <si>
    <t>Table Edge Edit</t>
  </si>
  <si>
    <t>Table Edge Image||layout||spinningtabletorus||shape||texturepath:image||scaleu:num||scalev:num||uoffset:num||voffset:num</t>
  </si>
  <si>
    <t>Cart Block Edit</t>
  </si>
  <si>
    <t>Cart Block||layout||basketblockchild||blockflag:blockchild||shoppingcartblock:childname</t>
  </si>
  <si>
    <t>displaystyle</t>
  </si>
  <si>
    <t>image</t>
  </si>
  <si>
    <t>index</t>
  </si>
  <si>
    <t>price</t>
  </si>
  <si>
    <t>pricetext</t>
  </si>
  <si>
    <t>sku</t>
  </si>
  <si>
    <t>text1</t>
  </si>
  <si>
    <t>text2</t>
  </si>
  <si>
    <t>textfontfamily</t>
  </si>
  <si>
    <t>product</t>
  </si>
  <si>
    <t>DISPLAY baileys</t>
  </si>
  <si>
    <t>sb:productsignimages/baileys.jpg</t>
  </si>
  <si>
    <t>Baileys</t>
  </si>
  <si>
    <t>$12.99 / bottle</t>
  </si>
  <si>
    <t>DISPLAY becherovka</t>
  </si>
  <si>
    <t>sb:productsignimages/becherovka.jpg</t>
  </si>
  <si>
    <t>Becherovka</t>
  </si>
  <si>
    <t>$15.99 / bottle</t>
  </si>
  <si>
    <t>DISPLAY chivas</t>
  </si>
  <si>
    <t>sb:productsignimages/chivas.jpg</t>
  </si>
  <si>
    <t>Chivas</t>
  </si>
  <si>
    <t>$18.99 / bottle</t>
  </si>
  <si>
    <t>DISPLAY cointreau</t>
  </si>
  <si>
    <t>sb:productsignimages/cointreau.jpg</t>
  </si>
  <si>
    <t>Cointreau</t>
  </si>
  <si>
    <t>$8.99 / bottle</t>
  </si>
  <si>
    <t>DISPLAY crema_di_limoncino</t>
  </si>
  <si>
    <t>sb:productsignimages/crema_di_limoncino.jpg</t>
  </si>
  <si>
    <t>Crema Di Limoncino</t>
  </si>
  <si>
    <t>$11.99 / bottle</t>
  </si>
  <si>
    <t>DISPLAY curacao</t>
  </si>
  <si>
    <t>sb:productsignimages/curacao.jpg</t>
  </si>
  <si>
    <t>Curacao</t>
  </si>
  <si>
    <t>DISPLAY havana_club</t>
  </si>
  <si>
    <t>sb:productsignimages/havana_club.jpg</t>
  </si>
  <si>
    <t>Havana Club</t>
  </si>
  <si>
    <t>DISPLAY jackdaniels</t>
  </si>
  <si>
    <t>sb:productsignimages/jackdaniels.jpg</t>
  </si>
  <si>
    <t>Jack Daniels</t>
  </si>
  <si>
    <t>DISPLAY jagermeister</t>
  </si>
  <si>
    <t>sb:productsignimages/jagermeister.jpg</t>
  </si>
  <si>
    <t>Jagermeister</t>
  </si>
  <si>
    <t>DISPLAY jameson</t>
  </si>
  <si>
    <t>sb:productsignimages/jameson.jpg</t>
  </si>
  <si>
    <t>Jameson</t>
  </si>
  <si>
    <t>DISPLAY kahlua</t>
  </si>
  <si>
    <t>sb:productsignimages/kahlua.jpg</t>
  </si>
  <si>
    <t>Kahlua</t>
  </si>
  <si>
    <t>DISPLAY malibu</t>
  </si>
  <si>
    <t>sb:productsignimages/malibu2.jpg</t>
  </si>
  <si>
    <t>Malibu</t>
  </si>
  <si>
    <t>DISPLAY martel</t>
  </si>
  <si>
    <t>sb:productsignimages/martel.jpg</t>
  </si>
  <si>
    <t>Martel</t>
  </si>
  <si>
    <t>DISPLAY olmeca</t>
  </si>
  <si>
    <t>sb:productsignimages/olmeca.jpg</t>
  </si>
  <si>
    <t>Olmeca</t>
  </si>
  <si>
    <t>DISPLAY pernod</t>
  </si>
  <si>
    <t>sb:productsignimages/pernod.jpg</t>
  </si>
  <si>
    <t>Pernod</t>
  </si>
  <si>
    <t>DISPLAY ramazzotti</t>
  </si>
  <si>
    <t>sb:productsignimages/ramazzotti.jpg</t>
  </si>
  <si>
    <t>Ramazzotti</t>
  </si>
  <si>
    <t>DISPLAY sortilege</t>
  </si>
  <si>
    <t>sb:productsignimages/sortilege.jpg</t>
  </si>
  <si>
    <t>Sortilege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</si>
</sst>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1"/>
      <color rgb="FF0000FF"/>
      <name val="Inconsolata"/>
    </font>
    <font>
      <sz val="11"/>
      <color rgb="FF3F5CA9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top%20Add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PublishList"/>
    </sheetNames>
    <definedNames>
      <definedName name="getStringForRang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3"/>
  <sheetViews>
    <sheetView tabSelected="1" workbookViewId="0">
      <selection activeCell="F1" sqref="F1:F11"/>
    </sheetView>
  </sheetViews>
  <sheetFormatPr defaultColWidth="14.41015625" defaultRowHeight="15.75" customHeight="1"/>
  <cols>
    <col min="1" max="1" width="26" customWidth="1"/>
    <col min="2" max="2" width="22.41015625" customWidth="1"/>
    <col min="3" max="3" width="25" customWidth="1"/>
    <col min="5" max="6" width="12.29296875" customWidth="1"/>
  </cols>
  <sheetData>
    <row r="1" spans="1:26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5</v>
      </c>
      <c r="B2" s="4" t="e">
        <f>'Asset Ranges'!E$3</f>
        <v>#VALUE!</v>
      </c>
      <c r="C2" s="4" t="e">
        <f>'Circuit Ranges'!F20</f>
        <v>#VALUE!</v>
      </c>
      <c r="D2" s="4" t="s">
        <v>6</v>
      </c>
      <c r="F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7</v>
      </c>
      <c r="B3" s="4" t="e">
        <f>'Asset Ranges'!E$3</f>
        <v>#VALUE!</v>
      </c>
      <c r="C3" s="4" t="e">
        <f>'Circuit Ranges'!F38</f>
        <v>#VALUE!</v>
      </c>
      <c r="D3" s="4" t="s">
        <v>8</v>
      </c>
      <c r="F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9</v>
      </c>
      <c r="B4" s="4" t="e">
        <f>'Asset Ranges'!E$3</f>
        <v>#VALUE!</v>
      </c>
      <c r="C4" s="4" t="e">
        <f>'Circuit Ranges'!F$3</f>
        <v>#VALUE!</v>
      </c>
      <c r="D4" s="4" t="s">
        <v>10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11</v>
      </c>
      <c r="B5" s="4" t="e">
        <f>'Asset Ranges'!E$3</f>
        <v>#VALUE!</v>
      </c>
      <c r="C5" s="4" t="e">
        <f>'Circuit Ranges'!F$3</f>
        <v>#VALUE!</v>
      </c>
      <c r="D5" s="4" t="s">
        <v>12</v>
      </c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3"/>
      <c r="D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B23"/>
  <sheetViews>
    <sheetView workbookViewId="0">
      <selection activeCell="C8" sqref="C8"/>
    </sheetView>
  </sheetViews>
  <sheetFormatPr defaultColWidth="14.41015625" defaultRowHeight="15.75" customHeight="1"/>
  <cols>
    <col min="2" max="2" width="24.41015625" customWidth="1"/>
    <col min="3" max="3" width="28" customWidth="1"/>
    <col min="5" max="5" width="35.29296875" customWidth="1"/>
  </cols>
  <sheetData>
    <row r="1" spans="1:80">
      <c r="A1" s="3"/>
      <c r="B1" s="6"/>
      <c r="C1" s="6"/>
      <c r="D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>
      <c r="A2" s="3"/>
      <c r="B2" s="6"/>
      <c r="C2" s="6"/>
      <c r="D2" s="3"/>
    </row>
    <row r="3" spans="1:80">
      <c r="A3" s="3"/>
      <c r="B3" s="6"/>
      <c r="C3" s="6"/>
      <c r="D3" s="1" t="s">
        <v>13</v>
      </c>
      <c r="E3" s="7" t="e">
        <f>LEFT(F4, LEN(F4) - 1)</f>
        <v>#VALUE!</v>
      </c>
    </row>
    <row r="4" spans="1:80">
      <c r="A4" s="3"/>
      <c r="B4" s="6"/>
      <c r="C4" s="6"/>
      <c r="D4" s="3"/>
      <c r="F4" s="7" t="e">
        <f>CONCATENATE(I8:I20)</f>
        <v>#VALUE!</v>
      </c>
    </row>
    <row r="5" spans="1:80">
      <c r="A5" s="3"/>
      <c r="B5" s="6"/>
      <c r="C5" s="6"/>
      <c r="D5" s="1" t="s">
        <v>14</v>
      </c>
      <c r="E5" s="7" t="e">
        <f>"mergeCSVRanges(" &amp; LEFT(F6, LEN(F6) - 1) &amp; ")"</f>
        <v>#VALUE!</v>
      </c>
    </row>
    <row r="6" spans="1:80">
      <c r="A6" s="3"/>
      <c r="B6" s="6"/>
      <c r="C6" s="6"/>
      <c r="D6" s="3"/>
      <c r="F6" s="7" t="e">
        <f>CONCATENATE(H8:H20)</f>
        <v>#VALUE!</v>
      </c>
    </row>
    <row r="7" spans="1:80">
      <c r="A7" s="3"/>
      <c r="B7" s="8" t="s">
        <v>15</v>
      </c>
      <c r="C7" s="8" t="s">
        <v>16</v>
      </c>
      <c r="D7" s="1" t="s">
        <v>17</v>
      </c>
      <c r="E7" s="1" t="s">
        <v>18</v>
      </c>
    </row>
    <row r="8" spans="1:80">
      <c r="A8" s="3"/>
      <c r="B8" s="4" t="e">
        <f>#REF!</f>
        <v>#REF!</v>
      </c>
      <c r="C8" s="6" t="str">
        <f ca="1">IFERROR(__xludf.DUMMYFUNCTION("importrange(B8, ""'Asset Inventory'!B22:D23"")"),"#NAME?")</f>
        <v>#NAME?</v>
      </c>
      <c r="D8" s="3" t="str">
        <f ca="1">IFERROR(__xludf.DUMMYFUNCTION("""COMPUTED_VALUE"""),"#NAME?")</f>
        <v>#NAME?</v>
      </c>
      <c r="E8" s="3" t="str">
        <f ca="1">IFERROR(__xludf.DUMMYFUNCTION("""COMPUTED_VALUE"""),"meshes")</f>
        <v>meshes</v>
      </c>
      <c r="F8" s="3" t="str">
        <f t="shared" ref="F8:F20" ca="1" si="0">"'" &amp; C8 &amp; "'!" &amp; D8</f>
        <v>'#NAME?'!#NAME?</v>
      </c>
      <c r="G8" s="7" t="str">
        <f t="shared" ref="G8:G20" ca="1" si="1">F8 &amp; ","</f>
        <v>'#NAME?'!#NAME?,</v>
      </c>
      <c r="H8" s="7" t="e">
        <f t="shared" ref="H8:H20" si="2">IF(B8 &lt;&gt; "","ImportRange(""" &amp; B8 &amp; """,""" &amp; F8 &amp; """),", D8)</f>
        <v>#REF!</v>
      </c>
      <c r="I8" s="7" t="e">
        <f t="shared" ref="I8:I20" ca="1" si="3">IF(B8 &lt;&gt; "", B8 &amp; "||||", "") &amp; G8</f>
        <v>#REF!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>
      <c r="A9" s="3"/>
      <c r="B9" s="4" t="e">
        <f>#REF!</f>
        <v>#REF!</v>
      </c>
      <c r="C9" s="6" t="str">
        <f ca="1">IFERROR(__xludf.DUMMYFUNCTION("""COMPUTED_VALUE"""),"#NAME?")</f>
        <v>#NAME?</v>
      </c>
      <c r="D9" s="3" t="str">
        <f ca="1">IFERROR(__xludf.DUMMYFUNCTION("""COMPUTED_VALUE"""),"#NAME?")</f>
        <v>#NAME?</v>
      </c>
      <c r="E9" s="3" t="str">
        <f ca="1">IFERROR(__xludf.DUMMYFUNCTION("""COMPUTED_VALUE"""),"display blocks")</f>
        <v>display blocks</v>
      </c>
      <c r="F9" s="3" t="str">
        <f t="shared" ca="1" si="0"/>
        <v>'#NAME?'!#NAME?</v>
      </c>
      <c r="G9" s="7" t="str">
        <f t="shared" ca="1" si="1"/>
        <v>'#NAME?'!#NAME?,</v>
      </c>
      <c r="H9" s="7" t="e">
        <f t="shared" si="2"/>
        <v>#REF!</v>
      </c>
      <c r="I9" s="7" t="e">
        <f t="shared" ca="1" si="3"/>
        <v>#REF!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>
      <c r="A10" s="3"/>
      <c r="B10" s="4" t="e">
        <f>#REF!</f>
        <v>#REF!</v>
      </c>
      <c r="C10" s="6" t="str">
        <f ca="1">IFERROR(__xludf.DUMMYFUNCTION("importrange(B10, ""'Asset Inventory'!B20:D21"")"),"#NAME?")</f>
        <v>#NAME?</v>
      </c>
      <c r="D10" s="3" t="str">
        <f ca="1">IFERROR(__xludf.DUMMYFUNCTION("""COMPUTED_VALUE"""),"#NAME?")</f>
        <v>#NAME?</v>
      </c>
      <c r="E10" s="3" t="str">
        <f ca="1">IFERROR(__xludf.DUMMYFUNCTION("""COMPUTED_VALUE"""),"meshes")</f>
        <v>meshes</v>
      </c>
      <c r="F10" s="3" t="str">
        <f t="shared" ca="1" si="0"/>
        <v>'#NAME?'!#NAME?</v>
      </c>
      <c r="G10" s="7" t="str">
        <f t="shared" ca="1" si="1"/>
        <v>'#NAME?'!#NAME?,</v>
      </c>
      <c r="H10" s="7" t="e">
        <f t="shared" si="2"/>
        <v>#REF!</v>
      </c>
      <c r="I10" s="7" t="e">
        <f t="shared" ca="1" si="3"/>
        <v>#REF!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>
      <c r="A11" s="3"/>
      <c r="B11" s="4" t="e">
        <f>#REF!</f>
        <v>#REF!</v>
      </c>
      <c r="C11" s="6" t="str">
        <f ca="1">IFERROR(__xludf.DUMMYFUNCTION("""COMPUTED_VALUE"""),"#NAME?")</f>
        <v>#NAME?</v>
      </c>
      <c r="D11" s="3" t="str">
        <f ca="1">IFERROR(__xludf.DUMMYFUNCTION("""COMPUTED_VALUE"""),"#NAME?")</f>
        <v>#NAME?</v>
      </c>
      <c r="E11" s="3" t="str">
        <f ca="1">IFERROR(__xludf.DUMMYFUNCTION("""COMPUTED_VALUE"""),"display blocks")</f>
        <v>display blocks</v>
      </c>
      <c r="F11" s="3" t="str">
        <f t="shared" ca="1" si="0"/>
        <v>'#NAME?'!#NAME?</v>
      </c>
      <c r="G11" s="7" t="str">
        <f t="shared" ca="1" si="1"/>
        <v>'#NAME?'!#NAME?,</v>
      </c>
      <c r="H11" s="7" t="e">
        <f t="shared" si="2"/>
        <v>#REF!</v>
      </c>
      <c r="I11" s="7" t="e">
        <f t="shared" ca="1" si="3"/>
        <v>#REF!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>
      <c r="B12" s="4" t="e">
        <f>#REF!</f>
        <v>#REF!</v>
      </c>
      <c r="C12" s="9" t="str">
        <f ca="1">IFERROR(__xludf.DUMMYFUNCTION("importrange(B12, ""'Asset Inventory'!B3:D5"")"),"#NAME?")</f>
        <v>#NAME?</v>
      </c>
      <c r="D12" s="7" t="str">
        <f ca="1">IFERROR(__xludf.DUMMYFUNCTION("""COMPUTED_VALUE"""),"#NAME?")</f>
        <v>#NAME?</v>
      </c>
      <c r="E12" s="7" t="str">
        <f ca="1">IFERROR(__xludf.DUMMYFUNCTION("""COMPUTED_VALUE"""),"meshes")</f>
        <v>meshes</v>
      </c>
      <c r="F12" s="3" t="str">
        <f t="shared" ca="1" si="0"/>
        <v>'#NAME?'!#NAME?</v>
      </c>
      <c r="G12" s="7" t="str">
        <f t="shared" ca="1" si="1"/>
        <v>'#NAME?'!#NAME?,</v>
      </c>
      <c r="H12" s="7" t="e">
        <f t="shared" si="2"/>
        <v>#REF!</v>
      </c>
      <c r="I12" s="7" t="e">
        <f t="shared" ca="1" si="3"/>
        <v>#REF!</v>
      </c>
    </row>
    <row r="13" spans="1:80">
      <c r="B13" s="4" t="e">
        <f>#REF!</f>
        <v>#REF!</v>
      </c>
      <c r="C13" s="9" t="str">
        <f ca="1">IFERROR(__xludf.DUMMYFUNCTION("""COMPUTED_VALUE"""),"#NAME?")</f>
        <v>#NAME?</v>
      </c>
      <c r="D13" s="7" t="str">
        <f ca="1">IFERROR(__xludf.DUMMYFUNCTION("""COMPUTED_VALUE"""),"#NAME?")</f>
        <v>#NAME?</v>
      </c>
      <c r="E13" s="7" t="str">
        <f ca="1">IFERROR(__xludf.DUMMYFUNCTION("""COMPUTED_VALUE"""),"materials")</f>
        <v>materials</v>
      </c>
      <c r="F13" s="3" t="str">
        <f t="shared" ca="1" si="0"/>
        <v>'#NAME?'!#NAME?</v>
      </c>
      <c r="G13" s="7" t="str">
        <f t="shared" ca="1" si="1"/>
        <v>'#NAME?'!#NAME?,</v>
      </c>
      <c r="H13" s="7" t="e">
        <f t="shared" si="2"/>
        <v>#REF!</v>
      </c>
      <c r="I13" s="7" t="e">
        <f t="shared" ca="1" si="3"/>
        <v>#REF!</v>
      </c>
    </row>
    <row r="14" spans="1:80">
      <c r="B14" s="4" t="e">
        <f>#REF!</f>
        <v>#REF!</v>
      </c>
      <c r="C14" s="9" t="str">
        <f ca="1">IFERROR(__xludf.DUMMYFUNCTION("""COMPUTED_VALUE"""),"#NAME?")</f>
        <v>#NAME?</v>
      </c>
      <c r="D14" s="7" t="str">
        <f ca="1">IFERROR(__xludf.DUMMYFUNCTION("""COMPUTED_VALUE"""),"#NAME?")</f>
        <v>#NAME?</v>
      </c>
      <c r="E14" s="7" t="str">
        <f ca="1">IFERROR(__xludf.DUMMYFUNCTION("""COMPUTED_VALUE"""),"blocks")</f>
        <v>blocks</v>
      </c>
      <c r="F14" s="3" t="str">
        <f t="shared" ca="1" si="0"/>
        <v>'#NAME?'!#NAME?</v>
      </c>
      <c r="G14" s="7" t="str">
        <f t="shared" ca="1" si="1"/>
        <v>'#NAME?'!#NAME?,</v>
      </c>
      <c r="H14" s="7" t="e">
        <f t="shared" si="2"/>
        <v>#REF!</v>
      </c>
      <c r="I14" s="7" t="e">
        <f t="shared" ca="1" si="3"/>
        <v>#REF!</v>
      </c>
    </row>
    <row r="15" spans="1:80">
      <c r="B15" s="4" t="e">
        <f>#REF!</f>
        <v>#REF!</v>
      </c>
      <c r="C15" s="9" t="str">
        <f ca="1">IFERROR(__xludf.DUMMYFUNCTION("importrange(B15, ""'Asset Inventory'!B8:D9"")"),"#NAME?")</f>
        <v>#NAME?</v>
      </c>
      <c r="D15" s="7" t="str">
        <f ca="1">IFERROR(__xludf.DUMMYFUNCTION("""COMPUTED_VALUE"""),"#NAME?")</f>
        <v>#NAME?</v>
      </c>
      <c r="E15" s="7" t="str">
        <f ca="1">IFERROR(__xludf.DUMMYFUNCTION("""COMPUTED_VALUE"""),"meshes")</f>
        <v>meshes</v>
      </c>
      <c r="F15" s="3" t="str">
        <f t="shared" ca="1" si="0"/>
        <v>'#NAME?'!#NAME?</v>
      </c>
      <c r="G15" s="7" t="str">
        <f t="shared" ca="1" si="1"/>
        <v>'#NAME?'!#NAME?,</v>
      </c>
      <c r="H15" s="7" t="e">
        <f t="shared" si="2"/>
        <v>#REF!</v>
      </c>
      <c r="I15" s="7" t="e">
        <f t="shared" ca="1" si="3"/>
        <v>#REF!</v>
      </c>
    </row>
    <row r="16" spans="1:80">
      <c r="B16" s="4" t="e">
        <f>#REF!</f>
        <v>#REF!</v>
      </c>
      <c r="C16" s="9" t="str">
        <f ca="1">IFERROR(__xludf.DUMMYFUNCTION("""COMPUTED_VALUE"""),"#NAME?")</f>
        <v>#NAME?</v>
      </c>
      <c r="D16" s="7" t="str">
        <f ca="1">IFERROR(__xludf.DUMMYFUNCTION("""COMPUTED_VALUE"""),"#NAME?")</f>
        <v>#NAME?</v>
      </c>
      <c r="E16" s="7" t="str">
        <f ca="1">IFERROR(__xludf.DUMMYFUNCTION("""COMPUTED_VALUE"""),"display blocks")</f>
        <v>display blocks</v>
      </c>
      <c r="F16" s="3" t="str">
        <f t="shared" ca="1" si="0"/>
        <v>'#NAME?'!#NAME?</v>
      </c>
      <c r="G16" s="7" t="str">
        <f t="shared" ca="1" si="1"/>
        <v>'#NAME?'!#NAME?,</v>
      </c>
      <c r="H16" s="7" t="e">
        <f t="shared" si="2"/>
        <v>#REF!</v>
      </c>
      <c r="I16" s="7" t="e">
        <f t="shared" ca="1" si="3"/>
        <v>#REF!</v>
      </c>
    </row>
    <row r="17" spans="2:9">
      <c r="B17" s="4" t="e">
        <f>#REF!</f>
        <v>#REF!</v>
      </c>
      <c r="C17" s="9" t="str">
        <f ca="1">IFERROR(__xludf.DUMMYFUNCTION("importrange(B17, ""'Asset Inventory'!B6:D7"")"),"#NAME?")</f>
        <v>#NAME?</v>
      </c>
      <c r="D17" s="7" t="str">
        <f ca="1">IFERROR(__xludf.DUMMYFUNCTION("""COMPUTED_VALUE"""),"#NAME?")</f>
        <v>#NAME?</v>
      </c>
      <c r="E17" s="7" t="str">
        <f ca="1">IFERROR(__xludf.DUMMYFUNCTION("""COMPUTED_VALUE"""),"meshes")</f>
        <v>meshes</v>
      </c>
      <c r="F17" s="3" t="str">
        <f t="shared" ca="1" si="0"/>
        <v>'#NAME?'!#NAME?</v>
      </c>
      <c r="G17" s="7" t="str">
        <f t="shared" ca="1" si="1"/>
        <v>'#NAME?'!#NAME?,</v>
      </c>
      <c r="H17" s="7" t="e">
        <f t="shared" si="2"/>
        <v>#REF!</v>
      </c>
      <c r="I17" s="7" t="e">
        <f t="shared" ca="1" si="3"/>
        <v>#REF!</v>
      </c>
    </row>
    <row r="18" spans="2:9">
      <c r="B18" s="4" t="e">
        <f>#REF!</f>
        <v>#REF!</v>
      </c>
      <c r="C18" s="9" t="str">
        <f ca="1">IFERROR(__xludf.DUMMYFUNCTION("""COMPUTED_VALUE"""),"#NAME?")</f>
        <v>#NAME?</v>
      </c>
      <c r="D18" s="7" t="str">
        <f ca="1">IFERROR(__xludf.DUMMYFUNCTION("""COMPUTED_VALUE"""),"#NAME?")</f>
        <v>#NAME?</v>
      </c>
      <c r="E18" s="7" t="str">
        <f ca="1">IFERROR(__xludf.DUMMYFUNCTION("""COMPUTED_VALUE"""),"display blocks")</f>
        <v>display blocks</v>
      </c>
      <c r="F18" s="3" t="str">
        <f t="shared" ca="1" si="0"/>
        <v>'#NAME?'!#NAME?</v>
      </c>
      <c r="G18" s="7" t="str">
        <f t="shared" ca="1" si="1"/>
        <v>'#NAME?'!#NAME?,</v>
      </c>
      <c r="H18" s="7" t="e">
        <f t="shared" si="2"/>
        <v>#REF!</v>
      </c>
      <c r="I18" s="7" t="e">
        <f t="shared" ca="1" si="3"/>
        <v>#REF!</v>
      </c>
    </row>
    <row r="19" spans="2:9">
      <c r="B19" s="4" t="e">
        <f>#REF!</f>
        <v>#REF!</v>
      </c>
      <c r="C19" s="9" t="str">
        <f ca="1">IFERROR(__xludf.DUMMYFUNCTION("importrange(B19, ""'Asset Inventory'!B26:D27"")"),"#NAME?")</f>
        <v>#NAME?</v>
      </c>
      <c r="D19" s="7" t="str">
        <f ca="1">IFERROR(__xludf.DUMMYFUNCTION("""COMPUTED_VALUE"""),"#NAME?")</f>
        <v>#NAME?</v>
      </c>
      <c r="E19" s="7" t="str">
        <f ca="1">IFERROR(__xludf.DUMMYFUNCTION("""COMPUTED_VALUE"""),"blocks")</f>
        <v>blocks</v>
      </c>
      <c r="F19" s="3" t="str">
        <f t="shared" ca="1" si="0"/>
        <v>'#NAME?'!#NAME?</v>
      </c>
      <c r="G19" s="7" t="str">
        <f t="shared" ca="1" si="1"/>
        <v>'#NAME?'!#NAME?,</v>
      </c>
      <c r="H19" s="7" t="e">
        <f t="shared" si="2"/>
        <v>#REF!</v>
      </c>
      <c r="I19" s="7" t="e">
        <f t="shared" ca="1" si="3"/>
        <v>#REF!</v>
      </c>
    </row>
    <row r="20" spans="2:9">
      <c r="B20" s="4" t="e">
        <f>#REF!</f>
        <v>#REF!</v>
      </c>
      <c r="C20" s="7" t="str">
        <f ca="1">IFERROR(__xludf.DUMMYFUNCTION("""COMPUTED_VALUE"""),"#NAME?")</f>
        <v>#NAME?</v>
      </c>
      <c r="D20" s="7" t="str">
        <f ca="1">IFERROR(__xludf.DUMMYFUNCTION("""COMPUTED_VALUE"""),"#NAME?")</f>
        <v>#NAME?</v>
      </c>
      <c r="E20" s="7" t="str">
        <f ca="1">IFERROR(__xludf.DUMMYFUNCTION("""COMPUTED_VALUE"""),"blocks")</f>
        <v>blocks</v>
      </c>
      <c r="F20" s="3" t="str">
        <f t="shared" ca="1" si="0"/>
        <v>'#NAME?'!#NAME?</v>
      </c>
      <c r="G20" s="7" t="str">
        <f t="shared" ca="1" si="1"/>
        <v>'#NAME?'!#NAME?,</v>
      </c>
      <c r="H20" s="7" t="e">
        <f t="shared" si="2"/>
        <v>#REF!</v>
      </c>
      <c r="I20" s="7" t="e">
        <f t="shared" ca="1" si="3"/>
        <v>#REF!</v>
      </c>
    </row>
    <row r="21" spans="2:9">
      <c r="B21" s="10"/>
    </row>
    <row r="23" spans="2:9">
      <c r="B23" s="11"/>
      <c r="C23" s="11"/>
      <c r="D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Q1008"/>
  <sheetViews>
    <sheetView workbookViewId="0">
      <selection activeCell="D8" sqref="D8"/>
    </sheetView>
  </sheetViews>
  <sheetFormatPr defaultColWidth="14.41015625" defaultRowHeight="15.75" customHeight="1"/>
  <cols>
    <col min="4" max="4" width="25.41015625" customWidth="1"/>
    <col min="5" max="5" width="24.1171875" customWidth="1"/>
  </cols>
  <sheetData>
    <row r="1" spans="1:9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</row>
    <row r="2" spans="1:95">
      <c r="A2" s="3"/>
      <c r="B2" s="1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 spans="1:95">
      <c r="E3" s="11" t="s">
        <v>13</v>
      </c>
      <c r="F3" s="7" t="e">
        <f>LEFT(G4, LEN(G4) - 1)</f>
        <v>#VALUE!</v>
      </c>
    </row>
    <row r="4" spans="1:95">
      <c r="G4" s="7" t="e">
        <f>CONCATENATE(E7:E16)</f>
        <v>#VALUE!</v>
      </c>
    </row>
    <row r="5" spans="1:95">
      <c r="E5" s="11" t="s">
        <v>14</v>
      </c>
      <c r="F5" s="7" t="e">
        <f>"mergeCSVRanges(" &amp; LEFT(G6, LEN(G6) - 1) &amp; ")"</f>
        <v>#VALUE!</v>
      </c>
    </row>
    <row r="6" spans="1:95">
      <c r="C6" s="11" t="s">
        <v>15</v>
      </c>
      <c r="D6" s="11" t="s">
        <v>20</v>
      </c>
      <c r="G6" s="7" t="e">
        <f>CONCATENATE(F7:F16)</f>
        <v>#VALUE!</v>
      </c>
    </row>
    <row r="7" spans="1:95">
      <c r="A7" s="3"/>
      <c r="B7" s="3"/>
      <c r="C7" s="4"/>
      <c r="D7" s="3" t="str">
        <f>[1]!getStringForRange(Circuit!D$20:AS$21)</f>
        <v>'[Carousel Circuit.xlsx]Circuit'!$D$20:$AS$21</v>
      </c>
      <c r="E7" s="3" t="str">
        <f t="shared" ref="E7:E16" si="0">D7 &amp; ","</f>
        <v>'[Carousel Circuit.xlsx]Circuit'!$D$20:$AS$21,</v>
      </c>
      <c r="F7" s="3" t="str">
        <f t="shared" ref="F7:F16" si="1">IF(C7 &lt;&gt; "","ImportRange(""" &amp; C7 &amp; """,""" &amp; D7 &amp; """),", E7)</f>
        <v>'[Carousel Circuit.xlsx]Circuit'!$D$20:$AS$21,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spans="1:95">
      <c r="A8" s="3"/>
      <c r="B8" s="3"/>
      <c r="C8" s="4"/>
      <c r="D8" s="3" t="str">
        <f>[1]!getStringForRange(Circuit!D$7:K$13)</f>
        <v>'[Carousel Circuit.xlsx]Circuit'!$D$7:$K$13</v>
      </c>
      <c r="E8" s="3" t="str">
        <f t="shared" si="0"/>
        <v>'[Carousel Circuit.xlsx]Circuit'!$D$7:$K$13,</v>
      </c>
      <c r="F8" s="3" t="str">
        <f t="shared" si="1"/>
        <v>'[Carousel Circuit.xlsx]Circuit'!$D$7:$K$13,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</row>
    <row r="9" spans="1:95">
      <c r="A9" s="3"/>
      <c r="B9" s="3"/>
      <c r="C9" s="4"/>
      <c r="D9" s="3" t="str">
        <f>[1]!getStringForRange(Circuit!D$62:G$63)</f>
        <v>'[Carousel Circuit.xlsx]Circuit'!$D$62:$G$63</v>
      </c>
      <c r="E9" s="3" t="str">
        <f t="shared" si="0"/>
        <v>'[Carousel Circuit.xlsx]Circuit'!$D$62:$G$63,</v>
      </c>
      <c r="F9" s="3" t="str">
        <f t="shared" si="1"/>
        <v>'[Carousel Circuit.xlsx]Circuit'!$D$62:$G$63,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</row>
    <row r="10" spans="1:95">
      <c r="A10" s="3"/>
      <c r="B10" s="3"/>
      <c r="C10" s="4"/>
      <c r="D10" s="3" t="str">
        <f>[1]!getStringForRange(Circuit!D$25:X$49)</f>
        <v>'[Carousel Circuit.xlsx]Circuit'!$D$25:$X$49</v>
      </c>
      <c r="E10" s="3" t="str">
        <f t="shared" si="0"/>
        <v>'[Carousel Circuit.xlsx]Circuit'!$D$25:$X$49,</v>
      </c>
      <c r="F10" s="3" t="str">
        <f t="shared" si="1"/>
        <v>'[Carousel Circuit.xlsx]Circuit'!$D$25:$X$49,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</row>
    <row r="11" spans="1:95">
      <c r="A11" s="3"/>
      <c r="B11" s="3"/>
      <c r="C11" s="4"/>
      <c r="D11" s="3" t="str">
        <f>[1]!getStringForRange(Circuit!D$53:S$54)</f>
        <v>'[Carousel Circuit.xlsx]Circuit'!$D$53:$S$54</v>
      </c>
      <c r="E11" s="3" t="str">
        <f t="shared" si="0"/>
        <v>'[Carousel Circuit.xlsx]Circuit'!$D$53:$S$54,</v>
      </c>
      <c r="F11" s="3" t="str">
        <f t="shared" si="1"/>
        <v>'[Carousel Circuit.xlsx]Circuit'!$D$53:$S$54,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spans="1:95">
      <c r="A12" s="3"/>
      <c r="B12" s="3"/>
      <c r="C12" s="4"/>
      <c r="D12" s="3" t="str">
        <f>[1]!getStringForRange(Circuit!D$75:P$76)</f>
        <v>'[Carousel Circuit.xlsx]Circuit'!$D$75:$P$76</v>
      </c>
      <c r="E12" s="3" t="str">
        <f t="shared" si="0"/>
        <v>'[Carousel Circuit.xlsx]Circuit'!$D$75:$P$76,</v>
      </c>
      <c r="F12" s="3" t="str">
        <f t="shared" si="1"/>
        <v>'[Carousel Circuit.xlsx]Circuit'!$D$75:$P$76,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</row>
    <row r="13" spans="1:95">
      <c r="A13" s="3"/>
      <c r="B13" s="3"/>
      <c r="C13" s="4"/>
      <c r="D13" s="3" t="str">
        <f>[1]!getStringForRange(Circuit!D$78:U$86)</f>
        <v>'[Carousel Circuit.xlsx]Circuit'!$D$78:$U$86</v>
      </c>
      <c r="E13" s="3" t="str">
        <f t="shared" si="0"/>
        <v>'[Carousel Circuit.xlsx]Circuit'!$D$78:$U$86,</v>
      </c>
      <c r="F13" s="3" t="str">
        <f t="shared" si="1"/>
        <v>'[Carousel Circuit.xlsx]Circuit'!$D$78:$U$86,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</row>
    <row r="14" spans="1:95">
      <c r="A14" s="3"/>
      <c r="B14" s="3"/>
      <c r="C14" s="4"/>
      <c r="D14" s="3" t="str">
        <f>[1]!getStringForRange(Circuit!D$88:U$94)</f>
        <v>'[Carousel Circuit.xlsx]Circuit'!$D$88:$U$94</v>
      </c>
      <c r="E14" s="3" t="str">
        <f t="shared" si="0"/>
        <v>'[Carousel Circuit.xlsx]Circuit'!$D$88:$U$94,</v>
      </c>
      <c r="F14" s="3" t="str">
        <f t="shared" si="1"/>
        <v>'[Carousel Circuit.xlsx]Circuit'!$D$88:$U$94,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</row>
    <row r="15" spans="1:95">
      <c r="A15" s="3"/>
      <c r="B15" s="3"/>
      <c r="C15" s="3"/>
      <c r="D15" s="3" t="str">
        <f>[1]!getStringForRange(Circuit!D$56:N$58)</f>
        <v>'[Carousel Circuit.xlsx]Circuit'!$D$56:$N$58</v>
      </c>
      <c r="E15" s="3" t="str">
        <f t="shared" si="0"/>
        <v>'[Carousel Circuit.xlsx]Circuit'!$D$56:$N$58,</v>
      </c>
      <c r="F15" s="3" t="str">
        <f t="shared" si="1"/>
        <v>'[Carousel Circuit.xlsx]Circuit'!$D$56:$N$58,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</row>
    <row r="16" spans="1:95">
      <c r="A16" s="3"/>
      <c r="B16" s="3"/>
      <c r="C16" s="3"/>
      <c r="D16" s="3" t="str">
        <f>[1]!getStringForRange(Circuit!D$102:G$110)</f>
        <v>'[Carousel Circuit.xlsx]Circuit'!$D$102:$G$110</v>
      </c>
      <c r="E16" s="3" t="str">
        <f t="shared" si="0"/>
        <v>'[Carousel Circuit.xlsx]Circuit'!$D$102:$G$110,</v>
      </c>
      <c r="F16" s="3" t="str">
        <f t="shared" si="1"/>
        <v>'[Carousel Circuit.xlsx]Circuit'!$D$102:$G$110,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</row>
    <row r="17" spans="1:9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</row>
    <row r="18" spans="1:95">
      <c r="A18" s="3"/>
      <c r="B18" s="3"/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</row>
    <row r="19" spans="1:95">
      <c r="A19" s="3"/>
      <c r="B19" s="1" t="s">
        <v>21</v>
      </c>
      <c r="C19" s="3"/>
      <c r="D19" s="3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</row>
    <row r="20" spans="1:95">
      <c r="A20" s="3"/>
      <c r="B20" s="3"/>
      <c r="C20" s="3"/>
      <c r="D20" s="3"/>
      <c r="E20" s="1" t="s">
        <v>13</v>
      </c>
      <c r="F20" s="7" t="e">
        <f>LEFT(G21, LEN(G21) - 1)</f>
        <v>#VALUE!</v>
      </c>
    </row>
    <row r="21" spans="1:95">
      <c r="A21" s="3"/>
      <c r="B21" s="3"/>
      <c r="C21" s="3"/>
      <c r="D21" s="3"/>
      <c r="E21" s="1"/>
      <c r="G21" s="7" t="e">
        <f>CONCATENATE(E24:E34)</f>
        <v>#VALUE!</v>
      </c>
    </row>
    <row r="22" spans="1:95">
      <c r="A22" s="3"/>
      <c r="B22" s="3"/>
      <c r="C22" s="3"/>
      <c r="D22" s="3"/>
      <c r="E22" s="1" t="s">
        <v>14</v>
      </c>
      <c r="F22" s="7" t="e">
        <f>"mergeCSVRanges(" &amp; LEFT(G23, LEN(G23) - 1) &amp; ")"</f>
        <v>#VALUE!</v>
      </c>
    </row>
    <row r="23" spans="1:95">
      <c r="A23" s="3"/>
      <c r="B23" s="3"/>
      <c r="C23" s="1" t="s">
        <v>15</v>
      </c>
      <c r="D23" s="1" t="s">
        <v>20</v>
      </c>
      <c r="E23" s="3"/>
      <c r="G23" s="7" t="e">
        <f>CONCATENATE(F24:F34)</f>
        <v>#VALUE!</v>
      </c>
    </row>
    <row r="24" spans="1:95">
      <c r="A24" s="3"/>
      <c r="B24" s="3"/>
      <c r="C24" s="3"/>
      <c r="D24" s="3" t="str">
        <f>[1]!getStringForRange(Circuit!D4:AS5)</f>
        <v>'[Carousel Circuit.xlsx]Circuit'!$D$4:$AS$5</v>
      </c>
      <c r="E24" s="3" t="str">
        <f t="shared" ref="E24:E33" si="2">D24 &amp; ","</f>
        <v>'[Carousel Circuit.xlsx]Circuit'!$D$4:$AS$5,</v>
      </c>
      <c r="F24" s="3" t="str">
        <f t="shared" ref="F24:F34" si="3">IF(C24 &lt;&gt; "","ImportRange(""" &amp; C24 &amp; """,""" &amp; D24 &amp; """),", E24)</f>
        <v>'[Carousel Circuit.xlsx]Circuit'!$D$4:$AS$5,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</row>
    <row r="25" spans="1:95">
      <c r="A25" s="3"/>
      <c r="B25" s="3"/>
      <c r="C25" s="3"/>
      <c r="D25" s="3" t="str">
        <f>[1]!getStringForRange(Circuit!D$7:K$13)</f>
        <v>'[Carousel Circuit.xlsx]Circuit'!$D$7:$K$13</v>
      </c>
      <c r="E25" s="3" t="str">
        <f t="shared" si="2"/>
        <v>'[Carousel Circuit.xlsx]Circuit'!$D$7:$K$13,</v>
      </c>
      <c r="F25" s="3" t="str">
        <f t="shared" si="3"/>
        <v>'[Carousel Circuit.xlsx]Circuit'!$D$7:$K$13,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</row>
    <row r="26" spans="1:95">
      <c r="A26" s="3"/>
      <c r="B26" s="3"/>
      <c r="C26" s="3"/>
      <c r="D26" s="3" t="str">
        <f>[1]!getStringForRange(Circuit!D$62:G$63)</f>
        <v>'[Carousel Circuit.xlsx]Circuit'!$D$62:$G$63</v>
      </c>
      <c r="E26" s="3" t="str">
        <f t="shared" si="2"/>
        <v>'[Carousel Circuit.xlsx]Circuit'!$D$62:$G$63,</v>
      </c>
      <c r="F26" s="3" t="str">
        <f t="shared" si="3"/>
        <v>'[Carousel Circuit.xlsx]Circuit'!$D$62:$G$63,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</row>
    <row r="27" spans="1:95">
      <c r="A27" s="3"/>
      <c r="B27" s="3"/>
      <c r="C27" s="3"/>
      <c r="D27" s="3" t="str">
        <f>[1]!getStringForRange(Circuit!D$25:X$49)</f>
        <v>'[Carousel Circuit.xlsx]Circuit'!$D$25:$X$49</v>
      </c>
      <c r="E27" s="3" t="str">
        <f t="shared" si="2"/>
        <v>'[Carousel Circuit.xlsx]Circuit'!$D$25:$X$49,</v>
      </c>
      <c r="F27" s="3" t="str">
        <f t="shared" si="3"/>
        <v>'[Carousel Circuit.xlsx]Circuit'!$D$25:$X$49,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</row>
    <row r="28" spans="1:95">
      <c r="A28" s="3"/>
      <c r="B28" s="3"/>
      <c r="C28" s="3"/>
      <c r="D28" s="3" t="str">
        <f>[1]!getStringForRange(Circuit!D$53:S$54)</f>
        <v>'[Carousel Circuit.xlsx]Circuit'!$D$53:$S$54</v>
      </c>
      <c r="E28" s="3" t="str">
        <f t="shared" si="2"/>
        <v>'[Carousel Circuit.xlsx]Circuit'!$D$53:$S$54,</v>
      </c>
      <c r="F28" s="3" t="str">
        <f t="shared" si="3"/>
        <v>'[Carousel Circuit.xlsx]Circuit'!$D$53:$S$54,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</row>
    <row r="29" spans="1:95">
      <c r="A29" s="3"/>
      <c r="B29" s="3"/>
      <c r="C29" s="3"/>
      <c r="D29" s="3" t="str">
        <f>[1]!getStringForRange(Circuit!D$75:P$76)</f>
        <v>'[Carousel Circuit.xlsx]Circuit'!$D$75:$P$76</v>
      </c>
      <c r="E29" s="3" t="str">
        <f t="shared" si="2"/>
        <v>'[Carousel Circuit.xlsx]Circuit'!$D$75:$P$76,</v>
      </c>
      <c r="F29" s="3" t="str">
        <f t="shared" si="3"/>
        <v>'[Carousel Circuit.xlsx]Circuit'!$D$75:$P$76,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</row>
    <row r="30" spans="1:95">
      <c r="A30" s="3"/>
      <c r="B30" s="3"/>
      <c r="C30" s="3"/>
      <c r="D30" s="3" t="str">
        <f>[1]!getStringForRange(Circuit!D$78:U$86)</f>
        <v>'[Carousel Circuit.xlsx]Circuit'!$D$78:$U$86</v>
      </c>
      <c r="E30" s="3" t="str">
        <f t="shared" si="2"/>
        <v>'[Carousel Circuit.xlsx]Circuit'!$D$78:$U$86,</v>
      </c>
      <c r="F30" s="3" t="str">
        <f t="shared" si="3"/>
        <v>'[Carousel Circuit.xlsx]Circuit'!$D$78:$U$86,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</row>
    <row r="31" spans="1:95">
      <c r="A31" s="3"/>
      <c r="B31" s="3"/>
      <c r="C31" s="3"/>
      <c r="D31" s="3" t="str">
        <f>[1]!getStringForRange(Circuit!D$88:U$94)</f>
        <v>'[Carousel Circuit.xlsx]Circuit'!$D$88:$U$94</v>
      </c>
      <c r="E31" s="3" t="str">
        <f t="shared" si="2"/>
        <v>'[Carousel Circuit.xlsx]Circuit'!$D$88:$U$94,</v>
      </c>
      <c r="F31" s="3" t="str">
        <f t="shared" si="3"/>
        <v>'[Carousel Circuit.xlsx]Circuit'!$D$88:$U$94,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</row>
    <row r="32" spans="1:95">
      <c r="A32" s="3"/>
      <c r="B32" s="3"/>
      <c r="C32" s="3"/>
      <c r="D32" s="3" t="str">
        <f>[1]!getStringForRange(Circuit!D$56:N$58)</f>
        <v>'[Carousel Circuit.xlsx]Circuit'!$D$56:$N$58</v>
      </c>
      <c r="E32" s="3" t="str">
        <f t="shared" si="2"/>
        <v>'[Carousel Circuit.xlsx]Circuit'!$D$56:$N$58,</v>
      </c>
      <c r="F32" s="3" t="str">
        <f t="shared" si="3"/>
        <v>'[Carousel Circuit.xlsx]Circuit'!$D$56:$N$58,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spans="1:95">
      <c r="A33" s="3"/>
      <c r="B33" s="3"/>
      <c r="C33" s="3"/>
      <c r="D33" s="3" t="str">
        <f>[1]!getStringForRange(Circuit!D$102:G$110)</f>
        <v>'[Carousel Circuit.xlsx]Circuit'!$D$102:$G$110</v>
      </c>
      <c r="E33" s="3" t="str">
        <f t="shared" si="2"/>
        <v>'[Carousel Circuit.xlsx]Circuit'!$D$102:$G$110,</v>
      </c>
      <c r="F33" s="3" t="str">
        <f t="shared" si="3"/>
        <v>'[Carousel Circuit.xlsx]Circuit'!$D$102:$G$110,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</row>
    <row r="34" spans="1:95">
      <c r="A34" s="3"/>
      <c r="B34" s="3"/>
      <c r="C34" s="4" t="e">
        <f>#REF!</f>
        <v>#REF!</v>
      </c>
      <c r="D34" s="7" t="str">
        <f>"'Song Data'!D2:G10"</f>
        <v>'Song Data'!D2:G10</v>
      </c>
      <c r="E34" s="7" t="e">
        <f>IF(C34 &lt;&gt; "", C34 &amp; "||||", "") &amp; D34 &amp; ","</f>
        <v>#REF!</v>
      </c>
      <c r="F34" s="7" t="e">
        <f t="shared" si="3"/>
        <v>#REF!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</row>
    <row r="35" spans="1:9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</row>
    <row r="36" spans="1:9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</row>
    <row r="37" spans="1:95">
      <c r="A37" s="3"/>
      <c r="B37" s="1" t="s">
        <v>22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</row>
    <row r="38" spans="1:95">
      <c r="A38" s="3"/>
      <c r="B38" s="3"/>
      <c r="C38" s="3"/>
      <c r="D38" s="3"/>
      <c r="E38" s="1" t="s">
        <v>13</v>
      </c>
      <c r="F38" s="7" t="e">
        <f>LEFT(G39, LEN(G39) - 1)</f>
        <v>#VALUE!</v>
      </c>
    </row>
    <row r="39" spans="1:95">
      <c r="A39" s="3"/>
      <c r="B39" s="3"/>
      <c r="C39" s="3"/>
      <c r="D39" s="3"/>
      <c r="E39" s="1"/>
      <c r="G39" s="7" t="e">
        <f>CONCATENATE(E42:E52)</f>
        <v>#VALUE!</v>
      </c>
    </row>
    <row r="40" spans="1:95">
      <c r="A40" s="3"/>
      <c r="B40" s="3"/>
      <c r="C40" s="3"/>
      <c r="D40" s="3"/>
      <c r="E40" s="1" t="s">
        <v>14</v>
      </c>
      <c r="F40" s="7" t="e">
        <f>"mergeCSVRanges(" &amp; LEFT(G41, LEN(G41) - 1) &amp; ")"</f>
        <v>#VALUE!</v>
      </c>
    </row>
    <row r="41" spans="1:95">
      <c r="A41" s="3"/>
      <c r="B41" s="3"/>
      <c r="C41" s="1" t="s">
        <v>15</v>
      </c>
      <c r="D41" s="1" t="s">
        <v>20</v>
      </c>
      <c r="E41" s="3"/>
      <c r="G41" s="7" t="e">
        <f>CONCATENATE(F42:F52)</f>
        <v>#VALUE!</v>
      </c>
    </row>
    <row r="42" spans="1:95">
      <c r="A42" s="3"/>
      <c r="B42" s="3"/>
      <c r="C42" s="3"/>
      <c r="D42" s="3" t="str">
        <f>[1]!getStringForRange(Circuit!D17:AS18)</f>
        <v>'[Carousel Circuit.xlsx]Circuit'!$D$17:$AS$18</v>
      </c>
      <c r="E42" s="3" t="str">
        <f t="shared" ref="E42:E51" si="4">D42 &amp; ","</f>
        <v>'[Carousel Circuit.xlsx]Circuit'!$D$17:$AS$18,</v>
      </c>
      <c r="F42" s="3" t="str">
        <f t="shared" ref="F42:F52" si="5">IF(C42 &lt;&gt; "","ImportRange(""" &amp; C42 &amp; """,""" &amp; D42 &amp; """),", E42)</f>
        <v>'[Carousel Circuit.xlsx]Circuit'!$D$17:$AS$18,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</row>
    <row r="43" spans="1:95">
      <c r="A43" s="3"/>
      <c r="B43" s="3"/>
      <c r="C43" s="3"/>
      <c r="D43" s="3" t="str">
        <f>[1]!getStringForRange(Circuit!D$7:K$13)</f>
        <v>'[Carousel Circuit.xlsx]Circuit'!$D$7:$K$13</v>
      </c>
      <c r="E43" s="3" t="str">
        <f t="shared" si="4"/>
        <v>'[Carousel Circuit.xlsx]Circuit'!$D$7:$K$13,</v>
      </c>
      <c r="F43" s="3" t="str">
        <f t="shared" si="5"/>
        <v>'[Carousel Circuit.xlsx]Circuit'!$D$7:$K$13,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</row>
    <row r="44" spans="1:95">
      <c r="A44" s="3"/>
      <c r="B44" s="3"/>
      <c r="C44" s="3"/>
      <c r="D44" s="3" t="str">
        <f>[1]!getStringForRange(Circuit!D$62:G$63)</f>
        <v>'[Carousel Circuit.xlsx]Circuit'!$D$62:$G$63</v>
      </c>
      <c r="E44" s="3" t="str">
        <f t="shared" si="4"/>
        <v>'[Carousel Circuit.xlsx]Circuit'!$D$62:$G$63,</v>
      </c>
      <c r="F44" s="3" t="str">
        <f t="shared" si="5"/>
        <v>'[Carousel Circuit.xlsx]Circuit'!$D$62:$G$63,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</row>
    <row r="45" spans="1:95">
      <c r="A45" s="3"/>
      <c r="B45" s="3"/>
      <c r="C45" s="3"/>
      <c r="D45" s="3" t="str">
        <f>[1]!getStringForRange(Circuit!D$25:X$46)</f>
        <v>'[Carousel Circuit.xlsx]Circuit'!$D$25:$X$46</v>
      </c>
      <c r="E45" s="3" t="str">
        <f t="shared" si="4"/>
        <v>'[Carousel Circuit.xlsx]Circuit'!$D$25:$X$46,</v>
      </c>
      <c r="F45" s="3" t="str">
        <f t="shared" si="5"/>
        <v>'[Carousel Circuit.xlsx]Circuit'!$D$25:$X$46,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</row>
    <row r="46" spans="1:95">
      <c r="A46" s="3"/>
      <c r="B46" s="3"/>
      <c r="C46" s="3"/>
      <c r="D46" s="3" t="str">
        <f>[1]!getStringForRange(Circuit!D$53:S$54)</f>
        <v>'[Carousel Circuit.xlsx]Circuit'!$D$53:$S$54</v>
      </c>
      <c r="E46" s="3" t="str">
        <f t="shared" si="4"/>
        <v>'[Carousel Circuit.xlsx]Circuit'!$D$53:$S$54,</v>
      </c>
      <c r="F46" s="3" t="str">
        <f t="shared" si="5"/>
        <v>'[Carousel Circuit.xlsx]Circuit'!$D$53:$S$54,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</row>
    <row r="47" spans="1:95">
      <c r="A47" s="3"/>
      <c r="B47" s="3"/>
      <c r="C47" s="3"/>
      <c r="D47" s="3" t="str">
        <f>[1]!getStringForRange(Circuit!D$75:P$76)</f>
        <v>'[Carousel Circuit.xlsx]Circuit'!$D$75:$P$76</v>
      </c>
      <c r="E47" s="3" t="str">
        <f t="shared" si="4"/>
        <v>'[Carousel Circuit.xlsx]Circuit'!$D$75:$P$76,</v>
      </c>
      <c r="F47" s="3" t="str">
        <f t="shared" si="5"/>
        <v>'[Carousel Circuit.xlsx]Circuit'!$D$75:$P$76,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</row>
    <row r="48" spans="1:95">
      <c r="A48" s="3"/>
      <c r="B48" s="3"/>
      <c r="C48" s="3"/>
      <c r="D48" s="3" t="str">
        <f>[1]!getStringForRange(Circuit!D$78:U$86)</f>
        <v>'[Carousel Circuit.xlsx]Circuit'!$D$78:$U$86</v>
      </c>
      <c r="E48" s="3" t="str">
        <f t="shared" si="4"/>
        <v>'[Carousel Circuit.xlsx]Circuit'!$D$78:$U$86,</v>
      </c>
      <c r="F48" s="3" t="str">
        <f t="shared" si="5"/>
        <v>'[Carousel Circuit.xlsx]Circuit'!$D$78:$U$86,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</row>
    <row r="49" spans="1:95">
      <c r="A49" s="3"/>
      <c r="B49" s="3"/>
      <c r="C49" s="3"/>
      <c r="D49" s="3" t="str">
        <f>[1]!getStringForRange(Circuit!D$88:U$94)</f>
        <v>'[Carousel Circuit.xlsx]Circuit'!$D$88:$U$94</v>
      </c>
      <c r="E49" s="3" t="str">
        <f t="shared" si="4"/>
        <v>'[Carousel Circuit.xlsx]Circuit'!$D$88:$U$94,</v>
      </c>
      <c r="F49" s="3" t="str">
        <f t="shared" si="5"/>
        <v>'[Carousel Circuit.xlsx]Circuit'!$D$88:$U$94,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</row>
    <row r="50" spans="1:95">
      <c r="A50" s="3"/>
      <c r="B50" s="3"/>
      <c r="C50" s="3"/>
      <c r="D50" s="3" t="str">
        <f>[1]!getStringForRange(Circuit!D$56:N$58)</f>
        <v>'[Carousel Circuit.xlsx]Circuit'!$D$56:$N$58</v>
      </c>
      <c r="E50" s="3" t="str">
        <f t="shared" si="4"/>
        <v>'[Carousel Circuit.xlsx]Circuit'!$D$56:$N$58,</v>
      </c>
      <c r="F50" s="3" t="str">
        <f t="shared" si="5"/>
        <v>'[Carousel Circuit.xlsx]Circuit'!$D$56:$N$58,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</row>
    <row r="51" spans="1:95">
      <c r="A51" s="3"/>
      <c r="B51" s="3"/>
      <c r="C51" s="3"/>
      <c r="D51" s="3" t="str">
        <f>[1]!getStringForRange(Circuit!D$102:G$110)</f>
        <v>'[Carousel Circuit.xlsx]Circuit'!$D$102:$G$110</v>
      </c>
      <c r="E51" s="3" t="str">
        <f t="shared" si="4"/>
        <v>'[Carousel Circuit.xlsx]Circuit'!$D$102:$G$110,</v>
      </c>
      <c r="F51" s="3" t="str">
        <f t="shared" si="5"/>
        <v>'[Carousel Circuit.xlsx]Circuit'!$D$102:$G$110,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</row>
    <row r="52" spans="1:95">
      <c r="A52" s="3"/>
      <c r="B52" s="3"/>
      <c r="C52" s="4" t="e">
        <f>#REF!</f>
        <v>#REF!</v>
      </c>
      <c r="D52" s="3" t="str">
        <f>"'Song Data'!D27:G35"</f>
        <v>'Song Data'!D27:G35</v>
      </c>
      <c r="E52" s="7" t="e">
        <f>IF(C52 &lt;&gt; "", C52 &amp; "||||", "") &amp; D52 &amp; ","</f>
        <v>#REF!</v>
      </c>
      <c r="F52" s="7" t="e">
        <f t="shared" si="5"/>
        <v>#REF!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</row>
    <row r="53" spans="1: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</row>
    <row r="54" spans="1: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</row>
    <row r="55" spans="1: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</row>
    <row r="56" spans="1: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</row>
    <row r="57" spans="1: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</row>
    <row r="58" spans="1: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</row>
    <row r="59" spans="1: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</row>
    <row r="60" spans="1: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</row>
    <row r="61" spans="1: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</row>
    <row r="62" spans="1: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</row>
    <row r="63" spans="1: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</row>
    <row r="64" spans="1: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</row>
    <row r="65" spans="1: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</row>
    <row r="66" spans="1: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</row>
    <row r="67" spans="1: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</row>
    <row r="68" spans="1: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</row>
    <row r="69" spans="1: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</row>
    <row r="70" spans="1: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</row>
    <row r="71" spans="1: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</row>
    <row r="72" spans="1: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</row>
    <row r="73" spans="1: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</row>
    <row r="74" spans="1: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</row>
    <row r="75" spans="1: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</row>
    <row r="76" spans="1: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</row>
    <row r="77" spans="1: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</row>
    <row r="78" spans="1: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</row>
    <row r="79" spans="1: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1: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</row>
    <row r="82" spans="1: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</row>
    <row r="83" spans="1: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</row>
    <row r="84" spans="1: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</row>
    <row r="85" spans="1: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</row>
    <row r="86" spans="1: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</row>
    <row r="87" spans="1: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</row>
    <row r="88" spans="1: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</row>
    <row r="89" spans="1: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</row>
    <row r="90" spans="1: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</row>
    <row r="91" spans="1: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</row>
    <row r="92" spans="1: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</row>
    <row r="93" spans="1: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</row>
    <row r="94" spans="1: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</row>
    <row r="95" spans="1: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</row>
    <row r="96" spans="1: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</row>
    <row r="97" spans="1: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</row>
    <row r="98" spans="1: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</row>
    <row r="99" spans="1: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</row>
    <row r="100" spans="1: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</row>
    <row r="101" spans="1: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</row>
    <row r="102" spans="1: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</row>
    <row r="103" spans="1: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</row>
    <row r="104" spans="1: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</row>
    <row r="105" spans="1: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</row>
    <row r="106" spans="1: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</row>
    <row r="107" spans="1: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</row>
    <row r="108" spans="1: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</row>
    <row r="109" spans="1: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</row>
    <row r="110" spans="1: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</row>
    <row r="111" spans="1: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</row>
    <row r="112" spans="1: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</row>
    <row r="113" spans="1: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</row>
    <row r="114" spans="1: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</row>
    <row r="115" spans="1: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</row>
    <row r="116" spans="1: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</row>
    <row r="117" spans="1: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</row>
    <row r="118" spans="1: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</row>
    <row r="119" spans="1: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</row>
    <row r="120" spans="1: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</row>
    <row r="121" spans="1: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</row>
    <row r="122" spans="1: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</row>
    <row r="123" spans="1: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</row>
    <row r="124" spans="1: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</row>
    <row r="125" spans="1: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</row>
    <row r="126" spans="1: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</row>
    <row r="127" spans="1: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</row>
    <row r="128" spans="1: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</row>
    <row r="129" spans="1: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</row>
    <row r="130" spans="1: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</row>
    <row r="131" spans="1: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</row>
    <row r="132" spans="1: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</row>
    <row r="133" spans="1: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</row>
    <row r="134" spans="1: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</row>
    <row r="135" spans="1: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</row>
    <row r="136" spans="1: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</row>
    <row r="137" spans="1: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</row>
    <row r="138" spans="1: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</row>
    <row r="139" spans="1: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</row>
    <row r="140" spans="1: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</row>
    <row r="141" spans="1: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</row>
    <row r="142" spans="1: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</row>
    <row r="143" spans="1: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</row>
    <row r="144" spans="1: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</row>
    <row r="145" spans="1: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</row>
    <row r="146" spans="1: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</row>
    <row r="147" spans="1: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</row>
    <row r="148" spans="1: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</row>
    <row r="149" spans="1: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</row>
    <row r="150" spans="1: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</row>
    <row r="151" spans="1: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</row>
    <row r="152" spans="1: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</row>
    <row r="153" spans="1: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</row>
    <row r="154" spans="1: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</row>
    <row r="155" spans="1: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</row>
    <row r="156" spans="1: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</row>
    <row r="157" spans="1: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</row>
    <row r="158" spans="1: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</row>
    <row r="159" spans="1: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</row>
    <row r="160" spans="1: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</row>
    <row r="161" spans="1: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</row>
    <row r="162" spans="1: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</row>
    <row r="163" spans="1: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</row>
    <row r="164" spans="1: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</row>
    <row r="165" spans="1: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</row>
    <row r="166" spans="1: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</row>
    <row r="167" spans="1: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</row>
    <row r="168" spans="1: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</row>
    <row r="169" spans="1: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</row>
    <row r="170" spans="1: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</row>
    <row r="171" spans="1: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</row>
    <row r="172" spans="1: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</row>
    <row r="173" spans="1: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</row>
    <row r="174" spans="1: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</row>
    <row r="175" spans="1: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</row>
    <row r="176" spans="1: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</row>
    <row r="177" spans="1: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</row>
    <row r="178" spans="1: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</row>
    <row r="179" spans="1: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</row>
    <row r="180" spans="1: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</row>
    <row r="181" spans="1: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</row>
    <row r="182" spans="1: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</row>
    <row r="183" spans="1: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</row>
    <row r="184" spans="1: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</row>
    <row r="185" spans="1: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</row>
    <row r="186" spans="1: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</row>
    <row r="187" spans="1: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</row>
    <row r="188" spans="1: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</row>
    <row r="189" spans="1: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</row>
    <row r="190" spans="1: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</row>
    <row r="191" spans="1: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</row>
    <row r="192" spans="1: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</row>
    <row r="193" spans="1: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</row>
    <row r="194" spans="1: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</row>
    <row r="195" spans="1: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</row>
    <row r="196" spans="1: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</row>
    <row r="197" spans="1: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</row>
    <row r="198" spans="1: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</row>
    <row r="199" spans="1: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</row>
    <row r="200" spans="1: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</row>
    <row r="201" spans="1: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</row>
    <row r="202" spans="1: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</row>
    <row r="203" spans="1: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</row>
    <row r="204" spans="1: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</row>
    <row r="205" spans="1: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</row>
    <row r="206" spans="1: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</row>
    <row r="207" spans="1: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</row>
    <row r="208" spans="1: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</row>
    <row r="209" spans="1: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</row>
    <row r="210" spans="1: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</row>
    <row r="211" spans="1: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</row>
    <row r="212" spans="1: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</row>
    <row r="213" spans="1: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</row>
    <row r="214" spans="1: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</row>
    <row r="215" spans="1: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</row>
    <row r="216" spans="1: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</row>
    <row r="217" spans="1: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</row>
    <row r="218" spans="1: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</row>
    <row r="219" spans="1: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</row>
    <row r="220" spans="1: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</row>
    <row r="221" spans="1: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</row>
    <row r="222" spans="1: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</row>
    <row r="223" spans="1: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</row>
    <row r="224" spans="1: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</row>
    <row r="225" spans="1: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</row>
    <row r="226" spans="1: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</row>
    <row r="227" spans="1: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</row>
    <row r="228" spans="1: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</row>
    <row r="229" spans="1: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</row>
    <row r="230" spans="1: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</row>
    <row r="231" spans="1: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</row>
    <row r="232" spans="1: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</row>
    <row r="233" spans="1: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</row>
    <row r="234" spans="1: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</row>
    <row r="235" spans="1: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</row>
    <row r="236" spans="1: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</row>
    <row r="237" spans="1: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</row>
    <row r="238" spans="1: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</row>
    <row r="239" spans="1: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</row>
    <row r="240" spans="1: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</row>
    <row r="241" spans="1: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</row>
    <row r="242" spans="1: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</row>
    <row r="243" spans="1: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</row>
    <row r="244" spans="1: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</row>
    <row r="245" spans="1: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</row>
    <row r="246" spans="1: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</row>
    <row r="247" spans="1: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</row>
    <row r="248" spans="1: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</row>
    <row r="249" spans="1: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</row>
    <row r="250" spans="1: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</row>
    <row r="251" spans="1: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</row>
    <row r="252" spans="1: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</row>
    <row r="253" spans="1: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</row>
    <row r="254" spans="1: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</row>
    <row r="255" spans="1: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</row>
    <row r="256" spans="1: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</row>
    <row r="257" spans="1: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</row>
    <row r="258" spans="1: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</row>
    <row r="259" spans="1: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</row>
    <row r="260" spans="1: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</row>
    <row r="261" spans="1: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</row>
    <row r="262" spans="1: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</row>
    <row r="263" spans="1: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</row>
    <row r="264" spans="1: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</row>
    <row r="265" spans="1: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</row>
    <row r="266" spans="1: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</row>
    <row r="267" spans="1: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</row>
    <row r="268" spans="1: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</row>
    <row r="269" spans="1: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</row>
    <row r="270" spans="1: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</row>
    <row r="271" spans="1: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</row>
    <row r="272" spans="1: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</row>
    <row r="273" spans="1: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</row>
    <row r="274" spans="1: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</row>
    <row r="275" spans="1: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</row>
    <row r="276" spans="1: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</row>
    <row r="277" spans="1: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</row>
    <row r="278" spans="1: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</row>
    <row r="279" spans="1: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</row>
    <row r="280" spans="1: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</row>
    <row r="281" spans="1: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</row>
    <row r="282" spans="1: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</row>
    <row r="283" spans="1: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</row>
    <row r="284" spans="1: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</row>
    <row r="285" spans="1: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</row>
    <row r="286" spans="1: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</row>
    <row r="287" spans="1: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</row>
    <row r="288" spans="1: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</row>
    <row r="289" spans="1: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</row>
    <row r="290" spans="1: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</row>
    <row r="291" spans="1: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</row>
    <row r="292" spans="1: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</row>
    <row r="293" spans="1: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</row>
    <row r="294" spans="1: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</row>
    <row r="295" spans="1: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</row>
    <row r="296" spans="1: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</row>
    <row r="297" spans="1: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</row>
    <row r="298" spans="1: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</row>
    <row r="299" spans="1: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</row>
    <row r="300" spans="1: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</row>
    <row r="301" spans="1: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</row>
    <row r="302" spans="1: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</row>
    <row r="303" spans="1: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</row>
    <row r="304" spans="1: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</row>
    <row r="305" spans="1: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</row>
    <row r="306" spans="1: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</row>
    <row r="307" spans="1: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</row>
    <row r="308" spans="1: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</row>
    <row r="309" spans="1: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</row>
    <row r="310" spans="1: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</row>
    <row r="311" spans="1: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</row>
    <row r="312" spans="1: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</row>
    <row r="313" spans="1: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</row>
    <row r="314" spans="1: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</row>
    <row r="315" spans="1: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</row>
    <row r="316" spans="1: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</row>
    <row r="317" spans="1: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</row>
    <row r="318" spans="1: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</row>
    <row r="319" spans="1: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</row>
    <row r="320" spans="1: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</row>
    <row r="321" spans="1: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</row>
    <row r="322" spans="1: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</row>
    <row r="323" spans="1: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</row>
    <row r="324" spans="1: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</row>
    <row r="325" spans="1: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</row>
    <row r="326" spans="1: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</row>
    <row r="327" spans="1: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</row>
    <row r="328" spans="1: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</row>
    <row r="329" spans="1: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</row>
    <row r="330" spans="1: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</row>
    <row r="331" spans="1: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</row>
    <row r="332" spans="1: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</row>
    <row r="333" spans="1: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</row>
    <row r="334" spans="1: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</row>
    <row r="335" spans="1: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</row>
    <row r="336" spans="1: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</row>
    <row r="337" spans="1: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</row>
    <row r="338" spans="1: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</row>
    <row r="339" spans="1: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</row>
    <row r="340" spans="1: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</row>
    <row r="341" spans="1: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</row>
    <row r="342" spans="1: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</row>
    <row r="343" spans="1: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</row>
    <row r="344" spans="1: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</row>
    <row r="345" spans="1: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</row>
    <row r="346" spans="1: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</row>
    <row r="347" spans="1: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</row>
    <row r="348" spans="1: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</row>
    <row r="349" spans="1: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</row>
    <row r="350" spans="1: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</row>
    <row r="351" spans="1: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</row>
    <row r="352" spans="1: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</row>
    <row r="353" spans="1: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</row>
    <row r="354" spans="1: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</row>
    <row r="355" spans="1: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</row>
    <row r="356" spans="1: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</row>
    <row r="357" spans="1: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</row>
    <row r="358" spans="1: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</row>
    <row r="359" spans="1: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</row>
    <row r="360" spans="1: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</row>
    <row r="361" spans="1: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</row>
    <row r="362" spans="1: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</row>
    <row r="363" spans="1: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</row>
    <row r="364" spans="1: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</row>
    <row r="365" spans="1: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</row>
    <row r="366" spans="1: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</row>
    <row r="367" spans="1: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</row>
    <row r="368" spans="1: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</row>
    <row r="369" spans="1: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</row>
    <row r="370" spans="1: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</row>
    <row r="371" spans="1: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</row>
    <row r="372" spans="1: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</row>
    <row r="373" spans="1: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</row>
    <row r="374" spans="1: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</row>
    <row r="375" spans="1: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</row>
    <row r="376" spans="1: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</row>
    <row r="377" spans="1: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</row>
    <row r="378" spans="1: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</row>
    <row r="379" spans="1: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</row>
    <row r="380" spans="1: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</row>
    <row r="381" spans="1: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</row>
    <row r="382" spans="1: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</row>
    <row r="383" spans="1: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</row>
    <row r="384" spans="1: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</row>
    <row r="385" spans="1: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</row>
    <row r="386" spans="1: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</row>
    <row r="387" spans="1: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</row>
    <row r="388" spans="1: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</row>
    <row r="389" spans="1: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</row>
    <row r="390" spans="1: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</row>
    <row r="391" spans="1: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</row>
    <row r="392" spans="1: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</row>
    <row r="393" spans="1: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</row>
    <row r="394" spans="1: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</row>
    <row r="395" spans="1: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</row>
    <row r="396" spans="1: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</row>
    <row r="397" spans="1: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</row>
    <row r="398" spans="1: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</row>
    <row r="399" spans="1: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</row>
    <row r="400" spans="1: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</row>
    <row r="401" spans="1: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</row>
    <row r="402" spans="1: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</row>
    <row r="403" spans="1: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</row>
    <row r="404" spans="1: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</row>
    <row r="405" spans="1: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</row>
    <row r="406" spans="1: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</row>
    <row r="407" spans="1: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</row>
    <row r="408" spans="1: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</row>
    <row r="409" spans="1: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</row>
    <row r="410" spans="1: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</row>
    <row r="411" spans="1: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</row>
    <row r="412" spans="1: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</row>
    <row r="413" spans="1: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</row>
    <row r="414" spans="1: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</row>
    <row r="415" spans="1: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</row>
    <row r="416" spans="1: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</row>
    <row r="417" spans="1: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</row>
    <row r="418" spans="1: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</row>
    <row r="419" spans="1: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</row>
    <row r="420" spans="1: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</row>
    <row r="421" spans="1: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</row>
    <row r="422" spans="1: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</row>
    <row r="423" spans="1: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</row>
    <row r="424" spans="1: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</row>
    <row r="425" spans="1: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</row>
    <row r="426" spans="1: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</row>
    <row r="427" spans="1: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</row>
    <row r="428" spans="1: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</row>
    <row r="429" spans="1: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</row>
    <row r="430" spans="1: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</row>
    <row r="431" spans="1: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</row>
    <row r="432" spans="1: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</row>
    <row r="433" spans="1: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</row>
    <row r="434" spans="1: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</row>
    <row r="435" spans="1: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</row>
    <row r="436" spans="1: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</row>
    <row r="437" spans="1: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</row>
    <row r="438" spans="1: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</row>
    <row r="439" spans="1: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</row>
    <row r="440" spans="1: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</row>
    <row r="441" spans="1: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</row>
    <row r="442" spans="1: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</row>
    <row r="443" spans="1: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</row>
    <row r="444" spans="1: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</row>
    <row r="445" spans="1: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</row>
    <row r="446" spans="1: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</row>
    <row r="447" spans="1: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</row>
    <row r="448" spans="1: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</row>
    <row r="449" spans="1: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</row>
    <row r="450" spans="1: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</row>
    <row r="451" spans="1: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</row>
    <row r="452" spans="1: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</row>
    <row r="453" spans="1: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</row>
    <row r="454" spans="1: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</row>
    <row r="455" spans="1: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</row>
    <row r="456" spans="1: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</row>
    <row r="457" spans="1: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</row>
    <row r="458" spans="1: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</row>
    <row r="459" spans="1: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</row>
    <row r="460" spans="1: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</row>
    <row r="461" spans="1: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</row>
    <row r="462" spans="1: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</row>
    <row r="463" spans="1: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</row>
    <row r="464" spans="1: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</row>
    <row r="465" spans="1: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</row>
    <row r="466" spans="1: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</row>
    <row r="467" spans="1: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</row>
    <row r="468" spans="1: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</row>
    <row r="469" spans="1: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</row>
    <row r="470" spans="1: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</row>
    <row r="471" spans="1: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</row>
    <row r="472" spans="1: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</row>
    <row r="473" spans="1: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</row>
    <row r="474" spans="1: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</row>
    <row r="475" spans="1: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</row>
    <row r="476" spans="1: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</row>
    <row r="477" spans="1: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</row>
    <row r="478" spans="1: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</row>
    <row r="479" spans="1: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</row>
    <row r="480" spans="1: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</row>
    <row r="481" spans="1: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</row>
    <row r="482" spans="1: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</row>
    <row r="483" spans="1: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</row>
    <row r="484" spans="1: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</row>
    <row r="485" spans="1: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</row>
    <row r="486" spans="1: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</row>
    <row r="487" spans="1: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</row>
    <row r="488" spans="1: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</row>
    <row r="489" spans="1: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</row>
    <row r="490" spans="1: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</row>
    <row r="491" spans="1: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</row>
    <row r="492" spans="1: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</row>
    <row r="493" spans="1: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</row>
    <row r="494" spans="1: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</row>
    <row r="495" spans="1: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</row>
    <row r="496" spans="1: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</row>
    <row r="497" spans="1: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</row>
    <row r="498" spans="1: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</row>
    <row r="499" spans="1: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</row>
    <row r="500" spans="1: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</row>
    <row r="501" spans="1: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</row>
    <row r="502" spans="1: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</row>
    <row r="503" spans="1: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</row>
    <row r="504" spans="1: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</row>
    <row r="505" spans="1: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</row>
    <row r="506" spans="1: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</row>
    <row r="507" spans="1: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</row>
    <row r="508" spans="1: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</row>
    <row r="509" spans="1: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</row>
    <row r="510" spans="1: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</row>
    <row r="511" spans="1: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</row>
    <row r="512" spans="1: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</row>
    <row r="513" spans="1: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</row>
    <row r="514" spans="1: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</row>
    <row r="515" spans="1: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</row>
    <row r="516" spans="1: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</row>
    <row r="517" spans="1: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</row>
    <row r="518" spans="1: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</row>
    <row r="519" spans="1: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</row>
    <row r="520" spans="1: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</row>
    <row r="521" spans="1: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</row>
    <row r="522" spans="1: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</row>
    <row r="523" spans="1: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</row>
    <row r="524" spans="1: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</row>
    <row r="525" spans="1: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</row>
    <row r="526" spans="1: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</row>
    <row r="527" spans="1: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</row>
    <row r="528" spans="1: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</row>
    <row r="529" spans="1: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</row>
    <row r="530" spans="1: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</row>
    <row r="531" spans="1: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</row>
    <row r="532" spans="1: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</row>
    <row r="533" spans="1: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</row>
    <row r="534" spans="1: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</row>
    <row r="535" spans="1: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</row>
    <row r="536" spans="1: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</row>
    <row r="537" spans="1: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</row>
    <row r="538" spans="1: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</row>
    <row r="539" spans="1: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</row>
    <row r="540" spans="1: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</row>
    <row r="541" spans="1: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</row>
    <row r="542" spans="1: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</row>
    <row r="543" spans="1: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</row>
    <row r="544" spans="1: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</row>
    <row r="545" spans="1: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</row>
    <row r="546" spans="1: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</row>
    <row r="547" spans="1: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</row>
    <row r="548" spans="1: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</row>
    <row r="549" spans="1: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</row>
    <row r="550" spans="1: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</row>
    <row r="551" spans="1: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</row>
    <row r="552" spans="1: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</row>
    <row r="553" spans="1: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</row>
    <row r="554" spans="1: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</row>
    <row r="555" spans="1: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</row>
    <row r="556" spans="1: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</row>
    <row r="557" spans="1: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</row>
    <row r="558" spans="1: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</row>
    <row r="559" spans="1: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</row>
    <row r="560" spans="1: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</row>
    <row r="561" spans="1: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</row>
    <row r="562" spans="1: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</row>
    <row r="563" spans="1: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</row>
    <row r="564" spans="1: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</row>
    <row r="565" spans="1: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</row>
    <row r="566" spans="1: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</row>
    <row r="567" spans="1: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</row>
    <row r="568" spans="1: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</row>
    <row r="569" spans="1: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</row>
    <row r="570" spans="1: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</row>
    <row r="571" spans="1: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</row>
    <row r="572" spans="1: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</row>
    <row r="573" spans="1: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</row>
    <row r="574" spans="1: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</row>
    <row r="575" spans="1: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</row>
    <row r="576" spans="1: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</row>
    <row r="577" spans="1: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</row>
    <row r="578" spans="1: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</row>
    <row r="579" spans="1: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</row>
    <row r="580" spans="1: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</row>
    <row r="581" spans="1: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</row>
    <row r="582" spans="1: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</row>
    <row r="583" spans="1: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</row>
    <row r="584" spans="1: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</row>
    <row r="585" spans="1: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</row>
    <row r="586" spans="1: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</row>
    <row r="587" spans="1: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</row>
    <row r="588" spans="1: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</row>
    <row r="589" spans="1: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</row>
    <row r="590" spans="1: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</row>
    <row r="591" spans="1: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</row>
    <row r="592" spans="1: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</row>
    <row r="593" spans="1: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</row>
    <row r="594" spans="1: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</row>
    <row r="595" spans="1: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</row>
    <row r="596" spans="1: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</row>
    <row r="597" spans="1: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</row>
    <row r="598" spans="1: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</row>
    <row r="599" spans="1: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</row>
    <row r="600" spans="1: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</row>
    <row r="601" spans="1: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</row>
    <row r="602" spans="1: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</row>
    <row r="603" spans="1: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</row>
    <row r="604" spans="1: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</row>
    <row r="605" spans="1: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</row>
    <row r="606" spans="1: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</row>
    <row r="607" spans="1: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</row>
    <row r="608" spans="1: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</row>
    <row r="609" spans="1: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</row>
    <row r="610" spans="1: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</row>
    <row r="611" spans="1: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</row>
    <row r="612" spans="1: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</row>
    <row r="613" spans="1: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</row>
    <row r="614" spans="1: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</row>
    <row r="615" spans="1: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</row>
    <row r="616" spans="1: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</row>
    <row r="617" spans="1: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</row>
    <row r="618" spans="1: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</row>
    <row r="619" spans="1: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</row>
    <row r="620" spans="1: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</row>
    <row r="621" spans="1: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</row>
    <row r="622" spans="1: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</row>
    <row r="623" spans="1: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</row>
    <row r="624" spans="1: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</row>
    <row r="625" spans="1: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</row>
    <row r="626" spans="1: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</row>
    <row r="627" spans="1: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</row>
    <row r="628" spans="1: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</row>
    <row r="629" spans="1: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</row>
    <row r="630" spans="1: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</row>
    <row r="631" spans="1: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</row>
    <row r="632" spans="1: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</row>
    <row r="633" spans="1: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</row>
    <row r="634" spans="1: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</row>
    <row r="635" spans="1: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</row>
    <row r="636" spans="1: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</row>
    <row r="637" spans="1: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</row>
    <row r="638" spans="1: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</row>
    <row r="639" spans="1: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</row>
    <row r="640" spans="1: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</row>
    <row r="641" spans="1: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</row>
    <row r="642" spans="1: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</row>
    <row r="643" spans="1: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</row>
    <row r="644" spans="1: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</row>
    <row r="645" spans="1: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</row>
    <row r="646" spans="1: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</row>
    <row r="647" spans="1: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</row>
    <row r="648" spans="1: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</row>
    <row r="649" spans="1: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</row>
    <row r="650" spans="1: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</row>
    <row r="651" spans="1: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</row>
    <row r="652" spans="1: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</row>
    <row r="653" spans="1: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</row>
    <row r="654" spans="1: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</row>
    <row r="655" spans="1: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</row>
    <row r="656" spans="1: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</row>
    <row r="657" spans="1: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</row>
    <row r="658" spans="1: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</row>
    <row r="659" spans="1: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</row>
    <row r="660" spans="1: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</row>
    <row r="661" spans="1: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</row>
    <row r="662" spans="1: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</row>
    <row r="663" spans="1: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</row>
    <row r="664" spans="1: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</row>
    <row r="665" spans="1: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</row>
    <row r="666" spans="1: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</row>
    <row r="667" spans="1: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</row>
    <row r="668" spans="1: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</row>
    <row r="669" spans="1: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</row>
    <row r="670" spans="1: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</row>
    <row r="671" spans="1: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</row>
    <row r="672" spans="1: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</row>
    <row r="673" spans="1: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</row>
    <row r="674" spans="1: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</row>
    <row r="675" spans="1: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</row>
    <row r="676" spans="1: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</row>
    <row r="677" spans="1: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</row>
    <row r="678" spans="1: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</row>
    <row r="679" spans="1: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</row>
    <row r="680" spans="1: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</row>
    <row r="681" spans="1: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</row>
    <row r="682" spans="1: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</row>
    <row r="683" spans="1: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</row>
    <row r="684" spans="1: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</row>
    <row r="685" spans="1: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</row>
    <row r="686" spans="1: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</row>
    <row r="687" spans="1: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</row>
    <row r="688" spans="1: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</row>
    <row r="689" spans="1: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</row>
    <row r="690" spans="1: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</row>
    <row r="691" spans="1: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</row>
    <row r="692" spans="1: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</row>
    <row r="693" spans="1: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</row>
    <row r="694" spans="1: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</row>
    <row r="695" spans="1: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</row>
    <row r="696" spans="1: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</row>
    <row r="697" spans="1: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</row>
    <row r="698" spans="1: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</row>
    <row r="699" spans="1: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</row>
    <row r="700" spans="1: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</row>
    <row r="701" spans="1: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</row>
    <row r="702" spans="1: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</row>
    <row r="703" spans="1: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</row>
    <row r="704" spans="1: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</row>
    <row r="705" spans="1: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</row>
    <row r="706" spans="1: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</row>
    <row r="707" spans="1: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</row>
    <row r="708" spans="1: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</row>
    <row r="709" spans="1: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</row>
    <row r="710" spans="1: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</row>
    <row r="711" spans="1: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</row>
    <row r="712" spans="1: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</row>
    <row r="713" spans="1: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</row>
    <row r="714" spans="1: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</row>
    <row r="715" spans="1: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</row>
    <row r="716" spans="1: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</row>
    <row r="717" spans="1: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</row>
    <row r="718" spans="1: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</row>
    <row r="719" spans="1: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</row>
    <row r="720" spans="1: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</row>
    <row r="721" spans="1: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</row>
    <row r="722" spans="1: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</row>
    <row r="723" spans="1: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</row>
    <row r="724" spans="1: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</row>
    <row r="725" spans="1: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</row>
    <row r="726" spans="1: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</row>
    <row r="727" spans="1: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</row>
    <row r="728" spans="1: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</row>
    <row r="729" spans="1: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</row>
    <row r="730" spans="1: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</row>
    <row r="731" spans="1: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</row>
    <row r="732" spans="1: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</row>
    <row r="733" spans="1: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</row>
    <row r="734" spans="1: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</row>
    <row r="735" spans="1: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</row>
    <row r="736" spans="1: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</row>
    <row r="737" spans="1: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</row>
    <row r="738" spans="1: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</row>
    <row r="739" spans="1: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</row>
    <row r="740" spans="1: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</row>
    <row r="741" spans="1: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</row>
    <row r="742" spans="1: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</row>
    <row r="743" spans="1: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</row>
    <row r="744" spans="1: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</row>
    <row r="745" spans="1: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</row>
    <row r="746" spans="1: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</row>
    <row r="747" spans="1: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</row>
    <row r="748" spans="1: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</row>
    <row r="749" spans="1: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</row>
    <row r="750" spans="1: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</row>
    <row r="751" spans="1: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</row>
    <row r="752" spans="1: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</row>
    <row r="753" spans="1: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</row>
    <row r="754" spans="1: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</row>
    <row r="755" spans="1: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</row>
    <row r="756" spans="1: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</row>
    <row r="757" spans="1: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</row>
    <row r="758" spans="1: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</row>
    <row r="759" spans="1: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</row>
    <row r="760" spans="1: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</row>
    <row r="761" spans="1: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</row>
    <row r="762" spans="1: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</row>
    <row r="763" spans="1: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</row>
    <row r="764" spans="1: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</row>
    <row r="765" spans="1: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</row>
    <row r="766" spans="1: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</row>
    <row r="767" spans="1: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</row>
    <row r="768" spans="1: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</row>
    <row r="769" spans="1: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</row>
    <row r="770" spans="1: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</row>
    <row r="771" spans="1: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</row>
    <row r="772" spans="1: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</row>
    <row r="773" spans="1: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</row>
    <row r="774" spans="1: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</row>
    <row r="775" spans="1: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</row>
    <row r="776" spans="1: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</row>
    <row r="777" spans="1: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</row>
    <row r="778" spans="1: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</row>
    <row r="779" spans="1: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</row>
    <row r="780" spans="1: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</row>
    <row r="781" spans="1: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</row>
    <row r="782" spans="1: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</row>
    <row r="783" spans="1: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</row>
    <row r="784" spans="1: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</row>
    <row r="785" spans="1: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</row>
    <row r="786" spans="1: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</row>
    <row r="787" spans="1: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</row>
    <row r="788" spans="1: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</row>
    <row r="789" spans="1: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</row>
    <row r="790" spans="1: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</row>
    <row r="791" spans="1: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</row>
    <row r="792" spans="1: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</row>
    <row r="793" spans="1: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</row>
    <row r="794" spans="1: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</row>
    <row r="795" spans="1: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</row>
    <row r="796" spans="1: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</row>
    <row r="797" spans="1: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</row>
    <row r="798" spans="1: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</row>
    <row r="799" spans="1: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</row>
    <row r="800" spans="1: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</row>
    <row r="801" spans="1: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</row>
    <row r="802" spans="1: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</row>
    <row r="803" spans="1: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</row>
    <row r="804" spans="1: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</row>
    <row r="805" spans="1: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</row>
    <row r="806" spans="1: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</row>
    <row r="807" spans="1: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</row>
    <row r="808" spans="1: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</row>
    <row r="809" spans="1: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</row>
    <row r="810" spans="1: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</row>
    <row r="811" spans="1: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</row>
    <row r="812" spans="1: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</row>
    <row r="813" spans="1: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</row>
    <row r="814" spans="1: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</row>
    <row r="815" spans="1: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</row>
    <row r="816" spans="1: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</row>
    <row r="817" spans="1: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</row>
    <row r="818" spans="1: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</row>
    <row r="819" spans="1: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</row>
    <row r="820" spans="1: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</row>
    <row r="821" spans="1: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</row>
    <row r="822" spans="1: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</row>
    <row r="823" spans="1: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</row>
    <row r="824" spans="1: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</row>
    <row r="825" spans="1: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</row>
    <row r="826" spans="1: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</row>
    <row r="827" spans="1: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</row>
    <row r="828" spans="1: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</row>
    <row r="829" spans="1: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</row>
    <row r="830" spans="1: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</row>
    <row r="831" spans="1: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</row>
    <row r="832" spans="1: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</row>
    <row r="833" spans="1: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</row>
    <row r="834" spans="1: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</row>
    <row r="835" spans="1: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</row>
    <row r="836" spans="1: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</row>
    <row r="837" spans="1: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</row>
    <row r="838" spans="1: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</row>
    <row r="839" spans="1: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</row>
    <row r="840" spans="1: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</row>
    <row r="841" spans="1: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</row>
    <row r="842" spans="1: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</row>
    <row r="843" spans="1: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</row>
    <row r="844" spans="1: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</row>
    <row r="845" spans="1: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</row>
    <row r="846" spans="1: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</row>
    <row r="847" spans="1: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</row>
    <row r="848" spans="1: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</row>
    <row r="849" spans="1: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</row>
    <row r="850" spans="1: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</row>
    <row r="851" spans="1: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</row>
    <row r="852" spans="1: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</row>
    <row r="853" spans="1: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</row>
    <row r="854" spans="1: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</row>
    <row r="855" spans="1: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</row>
    <row r="856" spans="1: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</row>
    <row r="857" spans="1: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</row>
    <row r="858" spans="1: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</row>
    <row r="859" spans="1: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</row>
    <row r="860" spans="1: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</row>
    <row r="861" spans="1: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</row>
    <row r="862" spans="1: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</row>
    <row r="863" spans="1: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</row>
    <row r="864" spans="1: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</row>
    <row r="865" spans="1: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</row>
    <row r="866" spans="1: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</row>
    <row r="867" spans="1: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</row>
    <row r="868" spans="1: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</row>
    <row r="869" spans="1: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</row>
    <row r="870" spans="1: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</row>
    <row r="871" spans="1: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</row>
    <row r="872" spans="1: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</row>
    <row r="873" spans="1: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</row>
    <row r="874" spans="1: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</row>
    <row r="875" spans="1: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</row>
    <row r="876" spans="1: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</row>
    <row r="877" spans="1: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</row>
    <row r="878" spans="1: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</row>
    <row r="879" spans="1: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</row>
    <row r="880" spans="1: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</row>
    <row r="881" spans="1: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</row>
    <row r="882" spans="1: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</row>
    <row r="883" spans="1: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</row>
    <row r="884" spans="1: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</row>
    <row r="885" spans="1: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</row>
    <row r="886" spans="1: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</row>
    <row r="887" spans="1: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</row>
    <row r="888" spans="1: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</row>
    <row r="889" spans="1: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</row>
    <row r="890" spans="1: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</row>
    <row r="891" spans="1: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</row>
    <row r="892" spans="1: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</row>
    <row r="893" spans="1: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</row>
    <row r="894" spans="1: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</row>
    <row r="895" spans="1: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</row>
    <row r="896" spans="1: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</row>
    <row r="897" spans="1: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</row>
    <row r="898" spans="1: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</row>
    <row r="899" spans="1: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</row>
    <row r="900" spans="1: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</row>
    <row r="901" spans="1: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</row>
    <row r="902" spans="1: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</row>
    <row r="903" spans="1: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</row>
    <row r="904" spans="1: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</row>
    <row r="905" spans="1: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</row>
    <row r="906" spans="1: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</row>
    <row r="907" spans="1: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</row>
    <row r="908" spans="1: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</row>
    <row r="909" spans="1: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</row>
    <row r="910" spans="1: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</row>
    <row r="911" spans="1: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</row>
    <row r="912" spans="1: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</row>
    <row r="913" spans="1: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</row>
    <row r="914" spans="1: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</row>
    <row r="915" spans="1: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</row>
    <row r="916" spans="1: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</row>
    <row r="917" spans="1: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</row>
    <row r="918" spans="1: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</row>
    <row r="919" spans="1: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</row>
    <row r="920" spans="1: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</row>
    <row r="921" spans="1: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</row>
    <row r="922" spans="1: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</row>
    <row r="923" spans="1: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</row>
    <row r="924" spans="1: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</row>
    <row r="925" spans="1: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</row>
    <row r="926" spans="1: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</row>
    <row r="927" spans="1: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</row>
    <row r="928" spans="1: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</row>
    <row r="929" spans="1: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</row>
    <row r="930" spans="1: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</row>
    <row r="931" spans="1: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</row>
    <row r="932" spans="1: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</row>
    <row r="933" spans="1: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</row>
    <row r="934" spans="1: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</row>
    <row r="935" spans="1: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</row>
    <row r="936" spans="1: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</row>
    <row r="937" spans="1: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</row>
    <row r="938" spans="1: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</row>
    <row r="939" spans="1: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</row>
    <row r="940" spans="1: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</row>
    <row r="941" spans="1: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</row>
    <row r="942" spans="1: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</row>
    <row r="943" spans="1: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</row>
    <row r="944" spans="1: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</row>
    <row r="945" spans="1: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</row>
    <row r="946" spans="1: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</row>
    <row r="947" spans="1: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</row>
    <row r="948" spans="1: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</row>
    <row r="949" spans="1: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</row>
    <row r="950" spans="1: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</row>
    <row r="951" spans="1: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</row>
    <row r="952" spans="1: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</row>
    <row r="953" spans="1: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</row>
    <row r="954" spans="1: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</row>
    <row r="955" spans="1: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</row>
    <row r="956" spans="1: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</row>
    <row r="957" spans="1: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</row>
    <row r="958" spans="1: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</row>
    <row r="959" spans="1: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</row>
    <row r="960" spans="1: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</row>
    <row r="961" spans="1: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</row>
    <row r="962" spans="1: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</row>
    <row r="963" spans="1: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</row>
    <row r="964" spans="1: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</row>
    <row r="965" spans="1: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</row>
    <row r="966" spans="1: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</row>
    <row r="967" spans="1: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</row>
    <row r="968" spans="1: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</row>
    <row r="969" spans="1: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</row>
    <row r="970" spans="1: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</row>
    <row r="971" spans="1: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</row>
    <row r="972" spans="1: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</row>
    <row r="973" spans="1: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</row>
    <row r="974" spans="1: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</row>
    <row r="975" spans="1: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</row>
    <row r="976" spans="1: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</row>
    <row r="977" spans="1: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</row>
    <row r="978" spans="1: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</row>
    <row r="979" spans="1: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</row>
    <row r="980" spans="1: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</row>
    <row r="981" spans="1: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</row>
    <row r="982" spans="1: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</row>
    <row r="983" spans="1: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</row>
    <row r="984" spans="1: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</row>
    <row r="985" spans="1: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</row>
    <row r="986" spans="1: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</row>
    <row r="987" spans="1: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</row>
    <row r="988" spans="1: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</row>
    <row r="989" spans="1: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</row>
    <row r="990" spans="1: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</row>
    <row r="991" spans="1: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</row>
    <row r="992" spans="1: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</row>
    <row r="993" spans="1: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</row>
    <row r="994" spans="1: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</row>
    <row r="995" spans="1: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</row>
    <row r="996" spans="1: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</row>
    <row r="997" spans="1: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</row>
    <row r="998" spans="1: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</row>
    <row r="999" spans="1: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</row>
    <row r="1000" spans="1: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</row>
    <row r="1001" spans="1:9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</row>
    <row r="1002" spans="1:9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</row>
    <row r="1003" spans="1:9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</row>
    <row r="1004" spans="1:9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</row>
    <row r="1005" spans="1:9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</row>
    <row r="1006" spans="1:9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</row>
    <row r="1007" spans="1:9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</row>
    <row r="1008" spans="1:9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N110"/>
  <sheetViews>
    <sheetView workbookViewId="0"/>
  </sheetViews>
  <sheetFormatPr defaultColWidth="14.41015625" defaultRowHeight="15.75" customHeight="1"/>
  <cols>
    <col min="5" max="5" width="16.703125" customWidth="1"/>
    <col min="6" max="6" width="20" customWidth="1"/>
  </cols>
  <sheetData>
    <row r="2" spans="1:300">
      <c r="A2" s="13" t="s">
        <v>23</v>
      </c>
      <c r="B2" s="14"/>
      <c r="C2" s="13" t="s">
        <v>24</v>
      </c>
    </row>
    <row r="3" spans="1:300">
      <c r="A3" s="14"/>
      <c r="B3" s="14"/>
      <c r="C3" s="13" t="s">
        <v>25</v>
      </c>
    </row>
    <row r="4" spans="1:300">
      <c r="B4" s="15" t="s">
        <v>26</v>
      </c>
      <c r="C4" s="16" t="s">
        <v>27</v>
      </c>
      <c r="D4" s="15" t="s">
        <v>28</v>
      </c>
      <c r="E4" s="15" t="s">
        <v>0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5" t="s">
        <v>47</v>
      </c>
      <c r="Y4" s="15" t="s">
        <v>48</v>
      </c>
      <c r="Z4" s="15" t="s">
        <v>49</v>
      </c>
      <c r="AA4" s="15" t="s">
        <v>50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55</v>
      </c>
      <c r="AG4" s="15" t="s">
        <v>56</v>
      </c>
      <c r="AH4" s="15" t="s">
        <v>57</v>
      </c>
      <c r="AI4" s="15" t="s">
        <v>58</v>
      </c>
      <c r="AJ4" s="15" t="s">
        <v>59</v>
      </c>
      <c r="AK4" s="15" t="s">
        <v>60</v>
      </c>
      <c r="AL4" s="15" t="s">
        <v>61</v>
      </c>
      <c r="AM4" s="15" t="s">
        <v>62</v>
      </c>
      <c r="AN4" s="15" t="s">
        <v>63</v>
      </c>
      <c r="AO4" s="15" t="s">
        <v>64</v>
      </c>
      <c r="AP4" s="15" t="s">
        <v>65</v>
      </c>
      <c r="AQ4" s="15" t="s">
        <v>66</v>
      </c>
      <c r="AR4" s="15" t="s">
        <v>67</v>
      </c>
      <c r="AS4" s="15" t="s">
        <v>68</v>
      </c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</row>
    <row r="5" spans="1:300">
      <c r="D5" s="15" t="s">
        <v>69</v>
      </c>
      <c r="E5" s="15" t="s">
        <v>70</v>
      </c>
      <c r="F5" s="15" t="s">
        <v>71</v>
      </c>
      <c r="G5" s="15">
        <v>800</v>
      </c>
      <c r="I5" s="15">
        <v>1</v>
      </c>
      <c r="J5" s="15">
        <v>1</v>
      </c>
      <c r="K5" s="15" t="s">
        <v>72</v>
      </c>
      <c r="L5" s="15">
        <v>100</v>
      </c>
      <c r="M5" s="15">
        <v>40</v>
      </c>
      <c r="N5" s="15">
        <v>75</v>
      </c>
      <c r="U5" s="17">
        <v>3</v>
      </c>
      <c r="V5" s="17">
        <v>3</v>
      </c>
      <c r="W5" s="3" t="s">
        <v>73</v>
      </c>
      <c r="X5" s="17">
        <v>3</v>
      </c>
      <c r="Y5" s="17">
        <v>3</v>
      </c>
      <c r="Z5" s="3" t="s">
        <v>73</v>
      </c>
      <c r="AA5" s="17">
        <v>3</v>
      </c>
      <c r="AB5" s="17">
        <v>3</v>
      </c>
      <c r="AC5" s="18" t="s">
        <v>73</v>
      </c>
      <c r="AD5" s="17"/>
      <c r="AE5" s="17"/>
      <c r="AF5" s="3"/>
      <c r="AG5" s="17">
        <v>3</v>
      </c>
      <c r="AH5" s="17">
        <v>3</v>
      </c>
      <c r="AI5" s="3" t="s">
        <v>74</v>
      </c>
      <c r="AJ5" s="17">
        <v>1</v>
      </c>
      <c r="AK5" s="17">
        <v>1</v>
      </c>
      <c r="AL5" s="3" t="s">
        <v>75</v>
      </c>
      <c r="AM5" s="15" t="s">
        <v>76</v>
      </c>
      <c r="AN5" s="15" t="s">
        <v>77</v>
      </c>
      <c r="AO5" s="15" t="s">
        <v>78</v>
      </c>
      <c r="AP5" s="15" t="s">
        <v>79</v>
      </c>
      <c r="AQ5" s="15" t="s">
        <v>80</v>
      </c>
      <c r="AR5" s="15" t="s">
        <v>81</v>
      </c>
      <c r="AS5" s="15" t="s">
        <v>82</v>
      </c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</row>
    <row r="6" spans="1:300">
      <c r="A6" s="15"/>
      <c r="C6" s="13"/>
      <c r="D6" s="14"/>
      <c r="E6" s="13"/>
      <c r="F6" s="14"/>
      <c r="G6" s="14"/>
      <c r="H6" s="13"/>
      <c r="I6" s="14"/>
      <c r="J6" s="14"/>
    </row>
    <row r="7" spans="1:300">
      <c r="B7" s="15"/>
      <c r="C7" s="16" t="s">
        <v>27</v>
      </c>
      <c r="D7" s="15" t="s">
        <v>28</v>
      </c>
      <c r="E7" s="15" t="s">
        <v>0</v>
      </c>
      <c r="F7" s="15" t="s">
        <v>83</v>
      </c>
      <c r="G7" s="15" t="s">
        <v>84</v>
      </c>
      <c r="H7" s="15" t="s">
        <v>85</v>
      </c>
      <c r="I7" s="15" t="s">
        <v>86</v>
      </c>
      <c r="J7" s="15" t="s">
        <v>87</v>
      </c>
      <c r="K7" s="15" t="s">
        <v>88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</row>
    <row r="8" spans="1:300">
      <c r="B8" s="15"/>
      <c r="C8" s="16"/>
      <c r="D8" s="15" t="s">
        <v>89</v>
      </c>
      <c r="E8" s="15" t="s">
        <v>90</v>
      </c>
      <c r="F8" s="15" t="s">
        <v>91</v>
      </c>
      <c r="G8" s="15" t="s">
        <v>92</v>
      </c>
      <c r="H8" s="15" t="s">
        <v>93</v>
      </c>
      <c r="I8" s="15">
        <v>1</v>
      </c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</row>
    <row r="9" spans="1:300">
      <c r="B9" s="15"/>
      <c r="C9" s="16"/>
      <c r="D9" s="15" t="s">
        <v>89</v>
      </c>
      <c r="E9" s="15" t="s">
        <v>94</v>
      </c>
      <c r="F9" s="15" t="s">
        <v>95</v>
      </c>
      <c r="G9" s="15" t="s">
        <v>96</v>
      </c>
      <c r="H9" s="15" t="s">
        <v>97</v>
      </c>
      <c r="I9" s="15">
        <v>5</v>
      </c>
      <c r="J9" s="15">
        <v>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</row>
    <row r="10" spans="1:300">
      <c r="B10" s="15"/>
      <c r="C10" s="16"/>
      <c r="D10" s="15" t="s">
        <v>89</v>
      </c>
      <c r="E10" s="15" t="s">
        <v>98</v>
      </c>
      <c r="F10" s="15" t="s">
        <v>99</v>
      </c>
      <c r="G10" s="15" t="s">
        <v>100</v>
      </c>
      <c r="H10" s="15" t="s">
        <v>99</v>
      </c>
      <c r="I10" s="15">
        <v>1</v>
      </c>
      <c r="J10" s="15">
        <v>1</v>
      </c>
      <c r="K10" s="15">
        <v>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</row>
    <row r="11" spans="1:300">
      <c r="B11" s="15"/>
      <c r="C11" s="16"/>
      <c r="D11" s="15" t="s">
        <v>89</v>
      </c>
      <c r="E11" s="15" t="s">
        <v>101</v>
      </c>
      <c r="F11" s="15" t="str">
        <f t="shared" ref="F11:F13" si="0">CONCATENATE("sb:matpack/", E11, "_D.jpg")</f>
        <v>sb:matpack/brickwall16_D.jpg</v>
      </c>
      <c r="G11" s="15" t="str">
        <f t="shared" ref="G11:G13" si="1">CONCATENATE("sb:matpack/", E11, "_S.jpg")</f>
        <v>sb:matpack/brickwall16_S.jpg</v>
      </c>
      <c r="H11" s="15" t="str">
        <f t="shared" ref="H11:H13" si="2">CONCATENATE("sb:matpack/", E11, "_N.jpg")</f>
        <v>sb:matpack/brickwall16_N.jpg</v>
      </c>
      <c r="I11" s="15">
        <v>1</v>
      </c>
      <c r="J11" s="15">
        <v>1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</row>
    <row r="12" spans="1:300">
      <c r="B12" s="15"/>
      <c r="C12" s="16"/>
      <c r="D12" s="15" t="s">
        <v>89</v>
      </c>
      <c r="E12" s="15" t="s">
        <v>102</v>
      </c>
      <c r="F12" s="15" t="str">
        <f t="shared" si="0"/>
        <v>sb:matpack/wood2_D.jpg</v>
      </c>
      <c r="G12" s="15" t="str">
        <f t="shared" si="1"/>
        <v>sb:matpack/wood2_S.jpg</v>
      </c>
      <c r="H12" s="15" t="str">
        <f t="shared" si="2"/>
        <v>sb:matpack/wood2_N.jpg</v>
      </c>
      <c r="I12" s="15">
        <v>1</v>
      </c>
      <c r="J12" s="15">
        <v>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</row>
    <row r="13" spans="1:300">
      <c r="B13" s="15"/>
      <c r="C13" s="16"/>
      <c r="D13" s="15" t="s">
        <v>89</v>
      </c>
      <c r="E13" s="15" t="s">
        <v>103</v>
      </c>
      <c r="F13" s="15" t="str">
        <f t="shared" si="0"/>
        <v>sb:matpack/roof15_D.jpg</v>
      </c>
      <c r="G13" s="15" t="str">
        <f t="shared" si="1"/>
        <v>sb:matpack/roof15_S.jpg</v>
      </c>
      <c r="H13" s="15" t="str">
        <f t="shared" si="2"/>
        <v>sb:matpack/roof15_N.jpg</v>
      </c>
      <c r="I13" s="15">
        <v>1</v>
      </c>
      <c r="J13" s="15">
        <v>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</row>
    <row r="14" spans="1:300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</row>
    <row r="15" spans="1:300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</row>
    <row r="16" spans="1:300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</row>
    <row r="17" spans="1:300">
      <c r="B17" s="15" t="s">
        <v>104</v>
      </c>
      <c r="C17" s="16" t="s">
        <v>27</v>
      </c>
      <c r="D17" s="15" t="s">
        <v>28</v>
      </c>
      <c r="E17" s="15" t="s">
        <v>0</v>
      </c>
      <c r="F17" s="15" t="s">
        <v>29</v>
      </c>
      <c r="G17" s="15" t="s">
        <v>30</v>
      </c>
      <c r="H17" s="15" t="s">
        <v>31</v>
      </c>
      <c r="I17" s="15" t="s">
        <v>32</v>
      </c>
      <c r="J17" s="15" t="s">
        <v>33</v>
      </c>
      <c r="K17" s="15" t="s">
        <v>34</v>
      </c>
      <c r="L17" s="15" t="s">
        <v>35</v>
      </c>
      <c r="M17" s="15" t="s">
        <v>36</v>
      </c>
      <c r="N17" s="15" t="s">
        <v>37</v>
      </c>
      <c r="O17" s="15" t="s">
        <v>38</v>
      </c>
      <c r="P17" s="15" t="s">
        <v>39</v>
      </c>
      <c r="Q17" s="15" t="s">
        <v>40</v>
      </c>
      <c r="R17" s="15" t="s">
        <v>41</v>
      </c>
      <c r="S17" s="15" t="s">
        <v>42</v>
      </c>
      <c r="T17" s="15" t="s">
        <v>43</v>
      </c>
      <c r="U17" s="15" t="s">
        <v>44</v>
      </c>
      <c r="V17" s="15" t="s">
        <v>45</v>
      </c>
      <c r="W17" s="15" t="s">
        <v>46</v>
      </c>
      <c r="X17" s="15" t="s">
        <v>47</v>
      </c>
      <c r="Y17" s="15" t="s">
        <v>48</v>
      </c>
      <c r="Z17" s="15" t="s">
        <v>49</v>
      </c>
      <c r="AA17" s="15" t="s">
        <v>50</v>
      </c>
      <c r="AB17" s="15" t="s">
        <v>51</v>
      </c>
      <c r="AC17" s="15" t="s">
        <v>52</v>
      </c>
      <c r="AD17" s="15" t="s">
        <v>53</v>
      </c>
      <c r="AE17" s="15" t="s">
        <v>54</v>
      </c>
      <c r="AF17" s="15" t="s">
        <v>55</v>
      </c>
      <c r="AG17" s="15" t="s">
        <v>56</v>
      </c>
      <c r="AH17" s="15" t="s">
        <v>57</v>
      </c>
      <c r="AI17" s="15" t="s">
        <v>58</v>
      </c>
      <c r="AJ17" s="15" t="s">
        <v>59</v>
      </c>
      <c r="AK17" s="15" t="s">
        <v>60</v>
      </c>
      <c r="AL17" s="15" t="s">
        <v>61</v>
      </c>
      <c r="AM17" s="15" t="s">
        <v>62</v>
      </c>
      <c r="AN17" s="15" t="s">
        <v>63</v>
      </c>
      <c r="AO17" s="15" t="s">
        <v>64</v>
      </c>
      <c r="AP17" s="15" t="s">
        <v>65</v>
      </c>
      <c r="AQ17" s="15" t="s">
        <v>66</v>
      </c>
      <c r="AR17" s="15" t="s">
        <v>67</v>
      </c>
      <c r="AS17" s="15" t="s">
        <v>68</v>
      </c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</row>
    <row r="18" spans="1:300">
      <c r="D18" s="15" t="s">
        <v>69</v>
      </c>
      <c r="E18" s="15" t="s">
        <v>70</v>
      </c>
      <c r="F18" s="15" t="s">
        <v>71</v>
      </c>
      <c r="G18" s="15">
        <v>800</v>
      </c>
      <c r="I18" s="15">
        <v>1</v>
      </c>
      <c r="J18" s="15">
        <v>1</v>
      </c>
      <c r="K18" s="15" t="s">
        <v>105</v>
      </c>
      <c r="L18" s="15">
        <v>100</v>
      </c>
      <c r="M18" s="15">
        <v>40</v>
      </c>
      <c r="N18" s="15">
        <v>75</v>
      </c>
      <c r="U18" s="17">
        <v>3</v>
      </c>
      <c r="V18" s="17">
        <v>3</v>
      </c>
      <c r="W18" s="3" t="s">
        <v>73</v>
      </c>
      <c r="X18" s="17">
        <v>3</v>
      </c>
      <c r="Y18" s="17">
        <v>3</v>
      </c>
      <c r="Z18" s="3" t="s">
        <v>73</v>
      </c>
      <c r="AA18" s="17">
        <v>3</v>
      </c>
      <c r="AB18" s="17">
        <v>3</v>
      </c>
      <c r="AC18" s="18" t="s">
        <v>73</v>
      </c>
      <c r="AD18" s="17"/>
      <c r="AE18" s="17"/>
      <c r="AF18" s="3"/>
      <c r="AG18" s="17">
        <v>3</v>
      </c>
      <c r="AH18" s="17">
        <v>3</v>
      </c>
      <c r="AI18" s="3" t="s">
        <v>74</v>
      </c>
      <c r="AJ18" s="17">
        <v>1</v>
      </c>
      <c r="AK18" s="17">
        <v>1</v>
      </c>
      <c r="AL18" s="3" t="s">
        <v>75</v>
      </c>
      <c r="AM18" s="15" t="s">
        <v>76</v>
      </c>
      <c r="AN18" s="15" t="s">
        <v>77</v>
      </c>
      <c r="AO18" s="15" t="s">
        <v>78</v>
      </c>
      <c r="AP18" s="15" t="s">
        <v>106</v>
      </c>
      <c r="AQ18" s="15" t="s">
        <v>80</v>
      </c>
      <c r="AR18" s="15" t="s">
        <v>104</v>
      </c>
      <c r="AS18" s="15" t="s">
        <v>107</v>
      </c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</row>
    <row r="19" spans="1:300">
      <c r="A19" s="15"/>
      <c r="C19" s="13"/>
      <c r="D19" s="14"/>
      <c r="E19" s="13"/>
      <c r="F19" s="14"/>
      <c r="G19" s="14"/>
      <c r="H19" s="13"/>
      <c r="I19" s="14"/>
      <c r="J19" s="14"/>
    </row>
    <row r="20" spans="1:300">
      <c r="B20" s="15" t="s">
        <v>108</v>
      </c>
      <c r="C20" s="16" t="s">
        <v>27</v>
      </c>
      <c r="D20" s="15" t="s">
        <v>28</v>
      </c>
      <c r="E20" s="15" t="s">
        <v>0</v>
      </c>
      <c r="F20" s="15" t="s">
        <v>29</v>
      </c>
      <c r="G20" s="15" t="s">
        <v>30</v>
      </c>
      <c r="H20" s="15" t="s">
        <v>31</v>
      </c>
      <c r="I20" s="15" t="s">
        <v>32</v>
      </c>
      <c r="J20" s="15" t="s">
        <v>33</v>
      </c>
      <c r="K20" s="15" t="s">
        <v>34</v>
      </c>
      <c r="L20" s="15" t="s">
        <v>35</v>
      </c>
      <c r="M20" s="15" t="s">
        <v>36</v>
      </c>
      <c r="N20" s="15" t="s">
        <v>37</v>
      </c>
      <c r="O20" s="15" t="s">
        <v>38</v>
      </c>
      <c r="P20" s="15" t="s">
        <v>39</v>
      </c>
      <c r="Q20" s="15" t="s">
        <v>40</v>
      </c>
      <c r="R20" s="15" t="s">
        <v>41</v>
      </c>
      <c r="S20" s="15" t="s">
        <v>42</v>
      </c>
      <c r="T20" s="15" t="s">
        <v>43</v>
      </c>
      <c r="U20" s="15" t="s">
        <v>44</v>
      </c>
      <c r="V20" s="15" t="s">
        <v>45</v>
      </c>
      <c r="W20" s="15" t="s">
        <v>46</v>
      </c>
      <c r="X20" s="15" t="s">
        <v>47</v>
      </c>
      <c r="Y20" s="15" t="s">
        <v>48</v>
      </c>
      <c r="Z20" s="15" t="s">
        <v>49</v>
      </c>
      <c r="AA20" s="15" t="s">
        <v>50</v>
      </c>
      <c r="AB20" s="15" t="s">
        <v>51</v>
      </c>
      <c r="AC20" s="15" t="s">
        <v>52</v>
      </c>
      <c r="AD20" s="15" t="s">
        <v>53</v>
      </c>
      <c r="AE20" s="15" t="s">
        <v>54</v>
      </c>
      <c r="AF20" s="15" t="s">
        <v>55</v>
      </c>
      <c r="AG20" s="15" t="s">
        <v>56</v>
      </c>
      <c r="AH20" s="15" t="s">
        <v>57</v>
      </c>
      <c r="AI20" s="15" t="s">
        <v>58</v>
      </c>
      <c r="AJ20" s="15" t="s">
        <v>59</v>
      </c>
      <c r="AK20" s="15" t="s">
        <v>60</v>
      </c>
      <c r="AL20" s="15" t="s">
        <v>61</v>
      </c>
      <c r="AM20" s="15" t="s">
        <v>62</v>
      </c>
      <c r="AN20" s="15" t="s">
        <v>63</v>
      </c>
      <c r="AO20" s="15" t="s">
        <v>64</v>
      </c>
      <c r="AP20" s="15" t="s">
        <v>65</v>
      </c>
      <c r="AQ20" s="15" t="s">
        <v>66</v>
      </c>
      <c r="AR20" s="15" t="s">
        <v>67</v>
      </c>
      <c r="AS20" s="15" t="s">
        <v>68</v>
      </c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</row>
    <row r="21" spans="1:300">
      <c r="D21" s="15" t="s">
        <v>69</v>
      </c>
      <c r="E21" s="15" t="s">
        <v>70</v>
      </c>
      <c r="F21" s="15" t="s">
        <v>71</v>
      </c>
      <c r="G21" s="15">
        <v>800</v>
      </c>
      <c r="I21" s="15">
        <v>1</v>
      </c>
      <c r="J21" s="15">
        <v>1</v>
      </c>
      <c r="K21" s="15" t="s">
        <v>109</v>
      </c>
      <c r="L21" s="15">
        <v>100</v>
      </c>
      <c r="M21" s="15">
        <v>40</v>
      </c>
      <c r="N21" s="15">
        <v>75</v>
      </c>
      <c r="U21" s="17">
        <v>3</v>
      </c>
      <c r="V21" s="17">
        <v>3</v>
      </c>
      <c r="W21" s="3" t="s">
        <v>73</v>
      </c>
      <c r="X21" s="17">
        <v>3</v>
      </c>
      <c r="Y21" s="17">
        <v>3</v>
      </c>
      <c r="Z21" s="3" t="s">
        <v>73</v>
      </c>
      <c r="AA21" s="17">
        <v>3</v>
      </c>
      <c r="AB21" s="17">
        <v>3</v>
      </c>
      <c r="AC21" s="18" t="s">
        <v>73</v>
      </c>
      <c r="AD21" s="17"/>
      <c r="AE21" s="17"/>
      <c r="AF21" s="3"/>
      <c r="AG21" s="17">
        <v>3</v>
      </c>
      <c r="AH21" s="17">
        <v>3</v>
      </c>
      <c r="AI21" s="3" t="s">
        <v>74</v>
      </c>
      <c r="AJ21" s="17">
        <v>1</v>
      </c>
      <c r="AK21" s="17">
        <v>1</v>
      </c>
      <c r="AL21" s="3" t="s">
        <v>75</v>
      </c>
      <c r="AM21" s="15" t="s">
        <v>76</v>
      </c>
      <c r="AN21" s="15" t="s">
        <v>77</v>
      </c>
      <c r="AO21" s="15" t="s">
        <v>78</v>
      </c>
      <c r="AQ21" s="15" t="s">
        <v>80</v>
      </c>
      <c r="AS21" s="15" t="s">
        <v>110</v>
      </c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</row>
    <row r="22" spans="1:300">
      <c r="A22" s="15"/>
      <c r="C22" s="13"/>
      <c r="D22" s="14"/>
      <c r="E22" s="13"/>
      <c r="F22" s="14"/>
      <c r="G22" s="14"/>
      <c r="H22" s="13"/>
      <c r="I22" s="14"/>
      <c r="J22" s="14"/>
    </row>
    <row r="23" spans="1:300">
      <c r="A23" s="15" t="s">
        <v>111</v>
      </c>
      <c r="C23" s="13" t="s">
        <v>112</v>
      </c>
      <c r="D23" s="14"/>
      <c r="E23" s="13" t="s">
        <v>113</v>
      </c>
      <c r="F23" s="14"/>
      <c r="G23" s="14"/>
      <c r="H23" s="13" t="s">
        <v>114</v>
      </c>
      <c r="I23" s="14"/>
      <c r="J23" s="14"/>
    </row>
    <row r="24" spans="1:300">
      <c r="C24" s="14"/>
      <c r="D24" s="14"/>
      <c r="E24" s="13" t="s">
        <v>115</v>
      </c>
      <c r="F24" s="14"/>
      <c r="G24" s="14"/>
      <c r="H24" s="14"/>
      <c r="I24" s="14"/>
      <c r="J24" s="14"/>
    </row>
    <row r="25" spans="1:300">
      <c r="C25" s="16" t="s">
        <v>27</v>
      </c>
      <c r="D25" s="15" t="s">
        <v>28</v>
      </c>
      <c r="E25" s="15" t="s">
        <v>0</v>
      </c>
      <c r="F25" s="15" t="s">
        <v>116</v>
      </c>
      <c r="G25" s="15" t="s">
        <v>117</v>
      </c>
      <c r="H25" s="15" t="s">
        <v>118</v>
      </c>
      <c r="I25" s="15" t="s">
        <v>119</v>
      </c>
      <c r="J25" s="15" t="s">
        <v>35</v>
      </c>
      <c r="K25" s="15" t="s">
        <v>36</v>
      </c>
      <c r="L25" s="15" t="s">
        <v>37</v>
      </c>
      <c r="M25" s="15" t="s">
        <v>120</v>
      </c>
      <c r="N25" s="15" t="s">
        <v>121</v>
      </c>
      <c r="O25" s="15" t="s">
        <v>122</v>
      </c>
      <c r="P25" s="15" t="s">
        <v>123</v>
      </c>
      <c r="Q25" s="15" t="s">
        <v>124</v>
      </c>
      <c r="R25" s="15" t="s">
        <v>125</v>
      </c>
      <c r="S25" s="15" t="s">
        <v>126</v>
      </c>
      <c r="T25" s="15" t="s">
        <v>127</v>
      </c>
      <c r="U25" s="15" t="s">
        <v>128</v>
      </c>
      <c r="V25" s="15" t="s">
        <v>129</v>
      </c>
      <c r="W25" s="15" t="s">
        <v>130</v>
      </c>
      <c r="X25" s="15" t="s">
        <v>131</v>
      </c>
    </row>
    <row r="26" spans="1:300">
      <c r="D26" s="15" t="s">
        <v>132</v>
      </c>
      <c r="E26" s="15" t="s">
        <v>133</v>
      </c>
      <c r="F26" s="15" t="s">
        <v>134</v>
      </c>
      <c r="G26" s="15" t="s">
        <v>135</v>
      </c>
      <c r="H26" s="15"/>
      <c r="I26" s="15"/>
      <c r="N26" s="15">
        <v>40</v>
      </c>
      <c r="P26" s="15">
        <v>-24</v>
      </c>
      <c r="V26" s="15">
        <v>8</v>
      </c>
      <c r="W26" s="15">
        <v>5</v>
      </c>
      <c r="X26" s="15">
        <v>6</v>
      </c>
    </row>
    <row r="27" spans="1:300">
      <c r="D27" s="15" t="s">
        <v>132</v>
      </c>
      <c r="E27" s="15" t="s">
        <v>136</v>
      </c>
      <c r="F27" s="15" t="s">
        <v>134</v>
      </c>
      <c r="G27" s="15" t="s">
        <v>135</v>
      </c>
      <c r="H27" s="15"/>
      <c r="I27" s="15"/>
      <c r="V27" s="15">
        <v>15</v>
      </c>
      <c r="W27" s="15">
        <v>5</v>
      </c>
      <c r="X27" s="15">
        <v>15</v>
      </c>
    </row>
    <row r="28" spans="1:300">
      <c r="C28" s="15"/>
      <c r="D28" s="15" t="s">
        <v>132</v>
      </c>
      <c r="E28" s="15" t="s">
        <v>137</v>
      </c>
      <c r="F28" s="15" t="s">
        <v>134</v>
      </c>
      <c r="G28" s="15" t="s">
        <v>135</v>
      </c>
      <c r="I28" s="15" t="s">
        <v>138</v>
      </c>
      <c r="N28" s="15">
        <v>49.5</v>
      </c>
      <c r="O28" s="15">
        <v>0</v>
      </c>
      <c r="P28" s="15">
        <v>0</v>
      </c>
      <c r="S28" s="15" t="s">
        <v>139</v>
      </c>
      <c r="V28" s="15">
        <v>0.01</v>
      </c>
      <c r="W28" s="15">
        <v>0.29499999999999998</v>
      </c>
      <c r="X28" s="15">
        <v>0.01</v>
      </c>
    </row>
    <row r="29" spans="1:300">
      <c r="C29" s="15"/>
      <c r="D29" s="15" t="s">
        <v>132</v>
      </c>
      <c r="E29" s="15" t="s">
        <v>137</v>
      </c>
      <c r="F29" s="15" t="s">
        <v>134</v>
      </c>
      <c r="G29" s="15" t="s">
        <v>135</v>
      </c>
      <c r="I29" s="15" t="s">
        <v>138</v>
      </c>
      <c r="N29" s="15">
        <v>-49.5</v>
      </c>
      <c r="O29" s="15">
        <v>0</v>
      </c>
      <c r="P29" s="15">
        <v>0</v>
      </c>
      <c r="S29" s="15" t="s">
        <v>139</v>
      </c>
      <c r="U29" s="15" t="s">
        <v>140</v>
      </c>
      <c r="V29" s="15">
        <v>0.01</v>
      </c>
      <c r="W29" s="15">
        <v>0.29499999999999998</v>
      </c>
      <c r="X29" s="15">
        <v>0.01</v>
      </c>
    </row>
    <row r="30" spans="1:300">
      <c r="C30" s="15"/>
      <c r="D30" s="15" t="s">
        <v>132</v>
      </c>
      <c r="E30" s="15" t="s">
        <v>137</v>
      </c>
      <c r="F30" s="15" t="s">
        <v>134</v>
      </c>
      <c r="G30" s="15" t="s">
        <v>135</v>
      </c>
      <c r="I30" s="15" t="s">
        <v>138</v>
      </c>
      <c r="N30" s="15">
        <v>0</v>
      </c>
      <c r="O30" s="15">
        <v>0</v>
      </c>
      <c r="P30" s="15">
        <v>37.25</v>
      </c>
      <c r="S30" s="15" t="s">
        <v>139</v>
      </c>
      <c r="U30" s="15" t="s">
        <v>139</v>
      </c>
      <c r="V30" s="15">
        <v>0.01</v>
      </c>
      <c r="W30" s="15">
        <v>0.39300000000000002</v>
      </c>
      <c r="X30" s="15">
        <v>0.01</v>
      </c>
    </row>
    <row r="31" spans="1:300">
      <c r="C31" s="15"/>
      <c r="D31" s="15" t="s">
        <v>132</v>
      </c>
      <c r="E31" s="15" t="s">
        <v>137</v>
      </c>
      <c r="F31" s="15" t="s">
        <v>134</v>
      </c>
      <c r="G31" s="15" t="s">
        <v>135</v>
      </c>
      <c r="I31" s="15" t="s">
        <v>138</v>
      </c>
      <c r="N31" s="15">
        <v>0</v>
      </c>
      <c r="O31" s="15">
        <v>0</v>
      </c>
      <c r="P31" s="15">
        <v>-37.25</v>
      </c>
      <c r="S31" s="15" t="s">
        <v>139</v>
      </c>
      <c r="U31" s="15" t="s">
        <v>141</v>
      </c>
      <c r="V31" s="15">
        <v>0.01</v>
      </c>
      <c r="W31" s="15">
        <v>0.39300000000000002</v>
      </c>
      <c r="X31" s="15">
        <v>0.01</v>
      </c>
    </row>
    <row r="32" spans="1:300">
      <c r="C32" s="15"/>
      <c r="D32" s="15" t="s">
        <v>132</v>
      </c>
      <c r="E32" s="15" t="s">
        <v>142</v>
      </c>
      <c r="F32" s="15" t="s">
        <v>134</v>
      </c>
      <c r="G32" s="15" t="s">
        <v>135</v>
      </c>
      <c r="I32" s="15" t="s">
        <v>143</v>
      </c>
      <c r="N32" s="15">
        <v>49</v>
      </c>
      <c r="O32" s="15">
        <v>21</v>
      </c>
      <c r="P32" s="15">
        <v>-36.5</v>
      </c>
      <c r="S32" s="15">
        <v>0</v>
      </c>
      <c r="T32" s="15" t="s">
        <v>141</v>
      </c>
      <c r="U32" s="15" t="s">
        <v>141</v>
      </c>
      <c r="V32" s="15">
        <v>0.76</v>
      </c>
      <c r="W32" s="15">
        <v>0.02</v>
      </c>
      <c r="X32" s="15">
        <v>0.02</v>
      </c>
    </row>
    <row r="33" spans="3:24">
      <c r="C33" s="15"/>
      <c r="D33" s="15" t="s">
        <v>132</v>
      </c>
      <c r="E33" s="15" t="s">
        <v>142</v>
      </c>
      <c r="F33" s="15" t="s">
        <v>134</v>
      </c>
      <c r="G33" s="15" t="s">
        <v>135</v>
      </c>
      <c r="I33" s="15" t="s">
        <v>143</v>
      </c>
      <c r="N33" s="15">
        <v>49</v>
      </c>
      <c r="O33" s="15">
        <v>21</v>
      </c>
      <c r="P33" s="15">
        <v>36.5</v>
      </c>
      <c r="S33" s="15">
        <v>0</v>
      </c>
      <c r="T33" s="15">
        <v>0</v>
      </c>
      <c r="U33" s="15" t="s">
        <v>141</v>
      </c>
      <c r="V33" s="15">
        <v>0.76</v>
      </c>
      <c r="W33" s="15">
        <v>0.02</v>
      </c>
      <c r="X33" s="15">
        <v>0.02</v>
      </c>
    </row>
    <row r="34" spans="3:24">
      <c r="C34" s="15"/>
      <c r="D34" s="15" t="s">
        <v>132</v>
      </c>
      <c r="E34" s="15" t="s">
        <v>142</v>
      </c>
      <c r="F34" s="15" t="s">
        <v>134</v>
      </c>
      <c r="G34" s="15" t="s">
        <v>135</v>
      </c>
      <c r="I34" s="15" t="s">
        <v>143</v>
      </c>
      <c r="N34" s="15">
        <v>-49</v>
      </c>
      <c r="O34" s="15">
        <v>21</v>
      </c>
      <c r="P34" s="15">
        <v>-36.5</v>
      </c>
      <c r="S34" s="15">
        <v>0</v>
      </c>
      <c r="T34" s="15" t="s">
        <v>140</v>
      </c>
      <c r="U34" s="15" t="s">
        <v>141</v>
      </c>
      <c r="V34" s="15">
        <v>0.76</v>
      </c>
      <c r="W34" s="15">
        <v>0.02</v>
      </c>
      <c r="X34" s="15">
        <v>0.02</v>
      </c>
    </row>
    <row r="35" spans="3:24">
      <c r="C35" s="15"/>
      <c r="D35" s="15" t="s">
        <v>132</v>
      </c>
      <c r="E35" s="15" t="s">
        <v>142</v>
      </c>
      <c r="F35" s="15" t="s">
        <v>134</v>
      </c>
      <c r="G35" s="15" t="s">
        <v>135</v>
      </c>
      <c r="I35" s="15" t="s">
        <v>143</v>
      </c>
      <c r="N35" s="15">
        <v>-49</v>
      </c>
      <c r="O35" s="15">
        <v>21</v>
      </c>
      <c r="P35" s="15">
        <v>36.5</v>
      </c>
      <c r="S35" s="15">
        <v>0</v>
      </c>
      <c r="T35" s="15" t="s">
        <v>144</v>
      </c>
      <c r="U35" s="15" t="s">
        <v>141</v>
      </c>
      <c r="V35" s="15">
        <v>0.76</v>
      </c>
      <c r="W35" s="15">
        <v>0.02</v>
      </c>
      <c r="X35" s="15">
        <v>0.02</v>
      </c>
    </row>
    <row r="36" spans="3:24">
      <c r="C36" s="15"/>
      <c r="D36" s="15" t="s">
        <v>132</v>
      </c>
      <c r="E36" s="15" t="s">
        <v>145</v>
      </c>
      <c r="F36" s="15" t="s">
        <v>134</v>
      </c>
      <c r="G36" s="15" t="s">
        <v>135</v>
      </c>
      <c r="N36" s="15">
        <v>50</v>
      </c>
      <c r="O36" s="15">
        <v>6</v>
      </c>
      <c r="P36" s="15">
        <v>-32</v>
      </c>
      <c r="S36" s="15" t="s">
        <v>139</v>
      </c>
      <c r="T36" s="15">
        <v>0</v>
      </c>
      <c r="U36" s="15" t="s">
        <v>141</v>
      </c>
      <c r="V36" s="15">
        <v>0.01</v>
      </c>
      <c r="W36" s="15">
        <v>0.01</v>
      </c>
      <c r="X36" s="15">
        <v>0.01</v>
      </c>
    </row>
    <row r="37" spans="3:24">
      <c r="C37" s="15"/>
      <c r="D37" s="15" t="s">
        <v>132</v>
      </c>
      <c r="E37" s="15" t="s">
        <v>145</v>
      </c>
      <c r="F37" s="15" t="s">
        <v>134</v>
      </c>
      <c r="G37" s="15" t="s">
        <v>135</v>
      </c>
      <c r="N37" s="15">
        <v>50</v>
      </c>
      <c r="O37" s="15">
        <v>6</v>
      </c>
      <c r="P37" s="15">
        <v>32</v>
      </c>
      <c r="S37" s="15" t="s">
        <v>139</v>
      </c>
      <c r="T37" s="15">
        <v>0</v>
      </c>
      <c r="U37" s="15" t="s">
        <v>141</v>
      </c>
      <c r="V37" s="15">
        <v>0.01</v>
      </c>
      <c r="W37" s="15">
        <v>0.01</v>
      </c>
      <c r="X37" s="15">
        <v>0.01</v>
      </c>
    </row>
    <row r="38" spans="3:24">
      <c r="C38" s="15"/>
      <c r="D38" s="15" t="s">
        <v>132</v>
      </c>
      <c r="E38" s="15" t="s">
        <v>145</v>
      </c>
      <c r="F38" s="15" t="s">
        <v>134</v>
      </c>
      <c r="G38" s="15" t="s">
        <v>135</v>
      </c>
      <c r="N38" s="15">
        <v>-50</v>
      </c>
      <c r="O38" s="15">
        <v>6</v>
      </c>
      <c r="P38" s="15">
        <v>32</v>
      </c>
      <c r="S38" s="15" t="s">
        <v>139</v>
      </c>
      <c r="T38" s="15">
        <v>0</v>
      </c>
      <c r="U38" s="15" t="s">
        <v>139</v>
      </c>
      <c r="V38" s="15">
        <v>0.01</v>
      </c>
      <c r="W38" s="15">
        <v>0.01</v>
      </c>
      <c r="X38" s="15">
        <v>0.01</v>
      </c>
    </row>
    <row r="39" spans="3:24">
      <c r="C39" s="15"/>
      <c r="D39" s="15" t="s">
        <v>132</v>
      </c>
      <c r="E39" s="15" t="s">
        <v>145</v>
      </c>
      <c r="F39" s="15" t="s">
        <v>134</v>
      </c>
      <c r="G39" s="15" t="s">
        <v>135</v>
      </c>
      <c r="N39" s="15">
        <v>-50</v>
      </c>
      <c r="O39" s="15">
        <v>6</v>
      </c>
      <c r="P39" s="15">
        <v>-32</v>
      </c>
      <c r="S39" s="15" t="s">
        <v>139</v>
      </c>
      <c r="T39" s="15">
        <v>0</v>
      </c>
      <c r="U39" s="15" t="s">
        <v>139</v>
      </c>
      <c r="V39" s="15">
        <v>0.01</v>
      </c>
      <c r="W39" s="15">
        <v>0.01</v>
      </c>
      <c r="X39" s="15">
        <v>0.01</v>
      </c>
    </row>
    <row r="40" spans="3:24">
      <c r="C40" s="15"/>
      <c r="D40" s="15" t="s">
        <v>132</v>
      </c>
      <c r="E40" s="15" t="s">
        <v>145</v>
      </c>
      <c r="F40" s="15" t="s">
        <v>134</v>
      </c>
      <c r="G40" s="15" t="s">
        <v>135</v>
      </c>
      <c r="N40" s="15">
        <v>45</v>
      </c>
      <c r="O40" s="15">
        <v>6</v>
      </c>
      <c r="P40" s="15">
        <v>37.5</v>
      </c>
      <c r="S40" s="15" t="s">
        <v>139</v>
      </c>
      <c r="T40" s="15">
        <v>0</v>
      </c>
      <c r="U40" s="15">
        <v>0</v>
      </c>
      <c r="V40" s="15">
        <v>0.01</v>
      </c>
      <c r="W40" s="15">
        <v>0.01</v>
      </c>
      <c r="X40" s="15">
        <v>0.01</v>
      </c>
    </row>
    <row r="41" spans="3:24">
      <c r="C41" s="15"/>
      <c r="D41" s="15" t="s">
        <v>132</v>
      </c>
      <c r="E41" s="15" t="s">
        <v>145</v>
      </c>
      <c r="F41" s="15" t="s">
        <v>134</v>
      </c>
      <c r="G41" s="15" t="s">
        <v>135</v>
      </c>
      <c r="N41" s="15">
        <v>45</v>
      </c>
      <c r="O41" s="15">
        <v>6</v>
      </c>
      <c r="P41" s="15">
        <v>-37.5</v>
      </c>
      <c r="S41" s="15" t="s">
        <v>139</v>
      </c>
      <c r="T41" s="15">
        <v>0</v>
      </c>
      <c r="U41" s="15" t="s">
        <v>140</v>
      </c>
      <c r="V41" s="15">
        <v>0.01</v>
      </c>
      <c r="W41" s="15">
        <v>0.01</v>
      </c>
      <c r="X41" s="15">
        <v>0.01</v>
      </c>
    </row>
    <row r="42" spans="3:24">
      <c r="C42" s="15"/>
      <c r="D42" s="15" t="s">
        <v>132</v>
      </c>
      <c r="E42" s="15" t="s">
        <v>145</v>
      </c>
      <c r="F42" s="15" t="s">
        <v>134</v>
      </c>
      <c r="G42" s="15" t="s">
        <v>135</v>
      </c>
      <c r="N42" s="15">
        <v>-45</v>
      </c>
      <c r="O42" s="15">
        <v>6</v>
      </c>
      <c r="P42" s="15">
        <v>37.5</v>
      </c>
      <c r="S42" s="15" t="s">
        <v>139</v>
      </c>
      <c r="T42" s="15">
        <v>0</v>
      </c>
      <c r="U42" s="15">
        <v>0</v>
      </c>
      <c r="V42" s="15">
        <v>0.01</v>
      </c>
      <c r="W42" s="15">
        <v>0.01</v>
      </c>
      <c r="X42" s="15">
        <v>0.01</v>
      </c>
    </row>
    <row r="43" spans="3:24">
      <c r="C43" s="15"/>
      <c r="D43" s="15" t="s">
        <v>132</v>
      </c>
      <c r="E43" s="15" t="s">
        <v>145</v>
      </c>
      <c r="F43" s="15" t="s">
        <v>134</v>
      </c>
      <c r="G43" s="15" t="s">
        <v>135</v>
      </c>
      <c r="N43" s="15">
        <v>-45</v>
      </c>
      <c r="O43" s="15">
        <v>6</v>
      </c>
      <c r="P43" s="15">
        <v>-37.5</v>
      </c>
      <c r="S43" s="15" t="s">
        <v>139</v>
      </c>
      <c r="T43" s="15">
        <v>0</v>
      </c>
      <c r="U43" s="15" t="s">
        <v>140</v>
      </c>
      <c r="V43" s="15">
        <v>0.01</v>
      </c>
      <c r="W43" s="15">
        <v>0.01</v>
      </c>
      <c r="X43" s="15">
        <v>0.01</v>
      </c>
    </row>
    <row r="44" spans="3:24">
      <c r="C44" s="15"/>
      <c r="D44" s="15" t="s">
        <v>132</v>
      </c>
      <c r="E44" s="15" t="s">
        <v>146</v>
      </c>
      <c r="F44" s="15" t="s">
        <v>134</v>
      </c>
      <c r="G44" s="15" t="s">
        <v>135</v>
      </c>
      <c r="N44" s="15">
        <v>50</v>
      </c>
      <c r="O44" s="15">
        <v>20</v>
      </c>
      <c r="P44" s="15">
        <v>-30</v>
      </c>
      <c r="S44" s="15" t="s">
        <v>141</v>
      </c>
      <c r="T44" s="15" t="s">
        <v>139</v>
      </c>
      <c r="V44" s="15">
        <v>0.1</v>
      </c>
      <c r="W44" s="15">
        <v>0.1</v>
      </c>
      <c r="X44" s="15">
        <v>0.1</v>
      </c>
    </row>
    <row r="45" spans="3:24">
      <c r="C45" s="15"/>
      <c r="D45" s="15" t="s">
        <v>132</v>
      </c>
      <c r="E45" s="15" t="s">
        <v>147</v>
      </c>
      <c r="F45" s="15" t="s">
        <v>134</v>
      </c>
      <c r="G45" s="15" t="s">
        <v>135</v>
      </c>
      <c r="N45" s="15">
        <v>50</v>
      </c>
      <c r="O45" s="15">
        <v>30</v>
      </c>
      <c r="P45" s="15">
        <v>-10</v>
      </c>
      <c r="T45" s="15" t="s">
        <v>141</v>
      </c>
      <c r="V45" s="15">
        <v>10</v>
      </c>
      <c r="W45" s="15">
        <v>10</v>
      </c>
      <c r="X45" s="15">
        <v>10</v>
      </c>
    </row>
    <row r="46" spans="3:24">
      <c r="C46" s="15"/>
      <c r="D46" s="15" t="s">
        <v>132</v>
      </c>
      <c r="E46" s="15" t="s">
        <v>148</v>
      </c>
      <c r="F46" s="15" t="s">
        <v>134</v>
      </c>
      <c r="G46" s="15" t="s">
        <v>149</v>
      </c>
      <c r="N46" s="15">
        <v>40</v>
      </c>
      <c r="O46" s="15">
        <v>6</v>
      </c>
      <c r="P46" s="15">
        <v>0</v>
      </c>
      <c r="V46" s="15">
        <v>25</v>
      </c>
      <c r="W46" s="15">
        <v>25</v>
      </c>
      <c r="X46" s="15">
        <v>25</v>
      </c>
    </row>
    <row r="47" spans="3:24">
      <c r="C47" s="15"/>
      <c r="D47" s="15" t="s">
        <v>132</v>
      </c>
      <c r="E47" s="15" t="s">
        <v>150</v>
      </c>
      <c r="F47" s="15" t="s">
        <v>134</v>
      </c>
      <c r="G47" s="15" t="s">
        <v>149</v>
      </c>
      <c r="N47" s="15">
        <v>0</v>
      </c>
      <c r="O47" s="15">
        <v>9.5</v>
      </c>
      <c r="P47" s="15">
        <v>0</v>
      </c>
      <c r="Q47" s="15" t="s">
        <v>151</v>
      </c>
      <c r="V47" s="15">
        <v>8</v>
      </c>
      <c r="W47" s="15">
        <v>8</v>
      </c>
      <c r="X47" s="15">
        <v>8</v>
      </c>
    </row>
    <row r="48" spans="3:24">
      <c r="C48" s="15"/>
      <c r="D48" s="15" t="s">
        <v>152</v>
      </c>
      <c r="E48" s="15" t="s">
        <v>153</v>
      </c>
      <c r="F48" s="15" t="s">
        <v>134</v>
      </c>
      <c r="G48" s="15" t="s">
        <v>149</v>
      </c>
      <c r="M48" s="15">
        <v>11</v>
      </c>
      <c r="Q48" s="19" t="str">
        <f>".05%"</f>
        <v>.05%</v>
      </c>
      <c r="T48" s="15">
        <v>0</v>
      </c>
    </row>
    <row r="49" spans="1:20">
      <c r="C49" s="15"/>
      <c r="D49" s="15" t="s">
        <v>152</v>
      </c>
      <c r="E49" s="15" t="s">
        <v>153</v>
      </c>
      <c r="F49" s="15" t="s">
        <v>134</v>
      </c>
      <c r="G49" s="15" t="s">
        <v>149</v>
      </c>
      <c r="M49" s="15">
        <v>20</v>
      </c>
      <c r="Q49" s="19" t="str">
        <f>"100%"</f>
        <v>100%</v>
      </c>
      <c r="T49" s="15" t="s">
        <v>154</v>
      </c>
    </row>
    <row r="50" spans="1:20">
      <c r="A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2" spans="1:20">
      <c r="A52" s="13" t="s">
        <v>155</v>
      </c>
      <c r="B52" s="14"/>
      <c r="C52" s="13" t="s">
        <v>156</v>
      </c>
    </row>
    <row r="53" spans="1:20">
      <c r="A53" s="15"/>
      <c r="C53" s="16" t="s">
        <v>27</v>
      </c>
      <c r="D53" s="15" t="s">
        <v>28</v>
      </c>
      <c r="E53" s="15" t="s">
        <v>0</v>
      </c>
      <c r="F53" s="20" t="s">
        <v>157</v>
      </c>
      <c r="G53" s="20" t="s">
        <v>158</v>
      </c>
      <c r="H53" s="20" t="s">
        <v>159</v>
      </c>
      <c r="I53" s="20" t="s">
        <v>160</v>
      </c>
      <c r="J53" s="15" t="s">
        <v>161</v>
      </c>
      <c r="K53" s="15" t="s">
        <v>162</v>
      </c>
      <c r="L53" s="15" t="s">
        <v>163</v>
      </c>
      <c r="M53" s="20" t="s">
        <v>164</v>
      </c>
      <c r="N53" s="20" t="s">
        <v>165</v>
      </c>
      <c r="O53" s="20" t="s">
        <v>166</v>
      </c>
      <c r="P53" s="15" t="s">
        <v>167</v>
      </c>
      <c r="Q53" s="15" t="s">
        <v>121</v>
      </c>
      <c r="R53" s="15" t="s">
        <v>122</v>
      </c>
      <c r="S53" s="15" t="s">
        <v>123</v>
      </c>
    </row>
    <row r="54" spans="1:20">
      <c r="A54" s="15"/>
      <c r="C54" s="15"/>
      <c r="D54" s="15" t="s">
        <v>66</v>
      </c>
      <c r="E54" s="15" t="s">
        <v>168</v>
      </c>
      <c r="F54" s="15">
        <v>30</v>
      </c>
      <c r="G54" s="21">
        <v>500</v>
      </c>
      <c r="H54" s="20"/>
      <c r="I54" s="22">
        <v>45</v>
      </c>
      <c r="J54" s="15">
        <v>2</v>
      </c>
      <c r="K54" s="15">
        <v>1</v>
      </c>
      <c r="L54" s="15">
        <v>60</v>
      </c>
      <c r="M54" s="22">
        <v>-30</v>
      </c>
      <c r="N54" s="22">
        <v>35</v>
      </c>
      <c r="O54" s="22">
        <v>0</v>
      </c>
      <c r="P54" s="15" t="s">
        <v>139</v>
      </c>
      <c r="Q54" s="22">
        <v>-30</v>
      </c>
      <c r="R54" s="22">
        <v>35</v>
      </c>
      <c r="S54" s="22">
        <v>0</v>
      </c>
    </row>
    <row r="56" spans="1:20">
      <c r="A56" s="15"/>
      <c r="C56" s="16" t="s">
        <v>27</v>
      </c>
      <c r="D56" s="15" t="s">
        <v>28</v>
      </c>
      <c r="E56" s="15" t="s">
        <v>117</v>
      </c>
      <c r="F56" s="23" t="s">
        <v>0</v>
      </c>
      <c r="G56" s="23" t="s">
        <v>159</v>
      </c>
      <c r="H56" s="23" t="s">
        <v>169</v>
      </c>
      <c r="I56" s="23" t="s">
        <v>164</v>
      </c>
      <c r="J56" s="15" t="s">
        <v>165</v>
      </c>
      <c r="K56" s="15" t="s">
        <v>166</v>
      </c>
      <c r="L56" s="15" t="s">
        <v>160</v>
      </c>
      <c r="M56" s="23" t="s">
        <v>157</v>
      </c>
      <c r="N56" s="23" t="s">
        <v>116</v>
      </c>
      <c r="O56" s="20"/>
    </row>
    <row r="57" spans="1:20">
      <c r="A57" s="15"/>
      <c r="C57" s="15"/>
      <c r="D57" s="15" t="s">
        <v>132</v>
      </c>
      <c r="E57" s="15" t="s">
        <v>170</v>
      </c>
      <c r="F57" s="15" t="s">
        <v>171</v>
      </c>
      <c r="G57" s="22" t="s">
        <v>172</v>
      </c>
      <c r="H57" s="23" t="s">
        <v>173</v>
      </c>
      <c r="I57" s="22">
        <v>-40</v>
      </c>
      <c r="J57" s="15">
        <v>30</v>
      </c>
      <c r="K57" s="15">
        <v>0</v>
      </c>
      <c r="L57" s="15">
        <v>25</v>
      </c>
      <c r="M57" s="22">
        <v>30</v>
      </c>
      <c r="N57" s="22" t="s">
        <v>134</v>
      </c>
      <c r="O57" s="22"/>
      <c r="Q57" s="22"/>
      <c r="R57" s="22"/>
      <c r="S57" s="22"/>
    </row>
    <row r="58" spans="1:20">
      <c r="D58" s="15" t="s">
        <v>132</v>
      </c>
      <c r="E58" s="15" t="s">
        <v>170</v>
      </c>
      <c r="F58" s="15" t="s">
        <v>174</v>
      </c>
      <c r="G58" s="15" t="s">
        <v>80</v>
      </c>
      <c r="H58" s="15" t="s">
        <v>175</v>
      </c>
      <c r="I58" s="15">
        <v>-30</v>
      </c>
      <c r="J58" s="15">
        <v>25</v>
      </c>
      <c r="K58" s="15">
        <v>0</v>
      </c>
      <c r="L58" s="15">
        <v>30</v>
      </c>
      <c r="M58" s="15">
        <v>20</v>
      </c>
      <c r="N58" s="22" t="s">
        <v>134</v>
      </c>
    </row>
    <row r="59" spans="1:20">
      <c r="N59" s="22"/>
    </row>
    <row r="60" spans="1:20">
      <c r="A60" s="13"/>
      <c r="B60" s="14"/>
      <c r="C60" s="13"/>
    </row>
    <row r="61" spans="1:20">
      <c r="A61" s="13" t="s">
        <v>176</v>
      </c>
      <c r="B61" s="14"/>
      <c r="C61" s="13" t="s">
        <v>177</v>
      </c>
    </row>
    <row r="62" spans="1:20">
      <c r="C62" s="16" t="s">
        <v>27</v>
      </c>
      <c r="D62" s="6" t="s">
        <v>28</v>
      </c>
      <c r="E62" s="6" t="s">
        <v>0</v>
      </c>
      <c r="F62" s="6" t="s">
        <v>62</v>
      </c>
      <c r="G62" s="6" t="s">
        <v>68</v>
      </c>
      <c r="H62" s="3"/>
      <c r="I62" s="3"/>
      <c r="J62" s="3"/>
      <c r="K62" s="3"/>
      <c r="L62" s="3"/>
      <c r="M62" s="3"/>
    </row>
    <row r="63" spans="1:20">
      <c r="C63" s="9"/>
      <c r="D63" s="9" t="s">
        <v>149</v>
      </c>
      <c r="E63" s="9" t="s">
        <v>178</v>
      </c>
      <c r="F63" s="9" t="s">
        <v>179</v>
      </c>
      <c r="G63" s="7" t="str">
        <f>M64</f>
        <v>-15|9.8|0||0|0|</v>
      </c>
    </row>
    <row r="64" spans="1:20">
      <c r="C64" s="9" t="s">
        <v>180</v>
      </c>
      <c r="D64" s="15">
        <v>-15</v>
      </c>
      <c r="E64" s="15">
        <v>9.8000000000000007</v>
      </c>
      <c r="F64" s="15">
        <v>0</v>
      </c>
      <c r="G64" s="7"/>
      <c r="H64" s="15">
        <v>0</v>
      </c>
      <c r="I64" s="15">
        <v>0</v>
      </c>
      <c r="K64" s="7" t="str">
        <f t="shared" ref="K64:K71" si="3">D64 &amp; "|" &amp; E64 &amp; "|" &amp; F64 &amp; "|" &amp; G64 &amp; "|" &amp; H64 &amp; "|" &amp; I64 &amp; "|"</f>
        <v>-15|9.8|0||0|0|</v>
      </c>
      <c r="M64" s="7" t="str">
        <f>CONCATENATE(K64:K71)</f>
        <v>-15|9.8|0||0|0|</v>
      </c>
    </row>
    <row r="65" spans="1:22">
      <c r="D65" s="15">
        <v>-10</v>
      </c>
      <c r="E65" s="15">
        <v>9.8000000000000007</v>
      </c>
      <c r="F65" s="15">
        <v>10</v>
      </c>
      <c r="G65" s="7"/>
      <c r="H65" s="15" t="s">
        <v>181</v>
      </c>
      <c r="K65" s="7" t="str">
        <f t="shared" si="3"/>
        <v>-10|9.8|10||45deg||</v>
      </c>
    </row>
    <row r="66" spans="1:22">
      <c r="D66" s="15">
        <v>0</v>
      </c>
      <c r="E66" s="15">
        <v>9.8000000000000007</v>
      </c>
      <c r="F66" s="15">
        <v>15</v>
      </c>
      <c r="G66" s="7"/>
      <c r="H66" s="15" t="s">
        <v>141</v>
      </c>
      <c r="K66" s="7" t="str">
        <f t="shared" si="3"/>
        <v>0|9.8|15||90deg||</v>
      </c>
    </row>
    <row r="67" spans="1:22">
      <c r="D67" s="15">
        <v>10</v>
      </c>
      <c r="E67" s="15">
        <v>9.8000000000000007</v>
      </c>
      <c r="F67" s="15">
        <v>10</v>
      </c>
      <c r="G67" s="7"/>
      <c r="H67" s="15" t="s">
        <v>182</v>
      </c>
      <c r="K67" s="7" t="str">
        <f t="shared" si="3"/>
        <v>10|9.8|10||135deg||</v>
      </c>
    </row>
    <row r="68" spans="1:22">
      <c r="D68" s="15">
        <v>15</v>
      </c>
      <c r="E68" s="15">
        <v>9.8000000000000007</v>
      </c>
      <c r="F68" s="15">
        <v>0</v>
      </c>
      <c r="G68" s="7"/>
      <c r="H68" s="15" t="s">
        <v>140</v>
      </c>
      <c r="K68" s="7" t="str">
        <f t="shared" si="3"/>
        <v>15|9.8|0||180deg||</v>
      </c>
    </row>
    <row r="69" spans="1:22">
      <c r="D69" s="15">
        <v>10</v>
      </c>
      <c r="E69" s="15">
        <v>9.8000000000000007</v>
      </c>
      <c r="F69" s="15">
        <v>-10</v>
      </c>
      <c r="G69" s="7"/>
      <c r="H69" s="15" t="s">
        <v>183</v>
      </c>
      <c r="I69" s="7"/>
      <c r="K69" s="7" t="str">
        <f t="shared" si="3"/>
        <v>10|9.8|-10||225deg||</v>
      </c>
    </row>
    <row r="70" spans="1:22">
      <c r="D70" s="15">
        <v>0</v>
      </c>
      <c r="E70" s="15">
        <v>9.8000000000000007</v>
      </c>
      <c r="F70" s="15">
        <v>-15</v>
      </c>
      <c r="G70" s="7"/>
      <c r="H70" s="15" t="s">
        <v>144</v>
      </c>
      <c r="I70" s="7"/>
      <c r="K70" s="7" t="str">
        <f t="shared" si="3"/>
        <v>0|9.8|-15||270deg||</v>
      </c>
    </row>
    <row r="71" spans="1:22">
      <c r="D71" s="15">
        <v>-10</v>
      </c>
      <c r="E71" s="15">
        <v>9.8000000000000007</v>
      </c>
      <c r="F71" s="15">
        <v>-10</v>
      </c>
      <c r="G71" s="7"/>
      <c r="H71" s="15" t="s">
        <v>184</v>
      </c>
      <c r="K71" s="7" t="str">
        <f t="shared" si="3"/>
        <v>-10|9.8|-10||315deg||</v>
      </c>
    </row>
    <row r="72" spans="1:22">
      <c r="D72" s="22"/>
      <c r="E72" s="22"/>
      <c r="F72" s="22"/>
    </row>
    <row r="73" spans="1:22">
      <c r="D73" s="22"/>
      <c r="E73" s="22"/>
      <c r="F73" s="22"/>
    </row>
    <row r="74" spans="1:22">
      <c r="A74" s="13" t="s">
        <v>185</v>
      </c>
      <c r="B74" s="14"/>
      <c r="C74" s="13" t="s">
        <v>186</v>
      </c>
    </row>
    <row r="75" spans="1:22">
      <c r="A75" s="15"/>
      <c r="C75" s="16" t="s">
        <v>27</v>
      </c>
      <c r="D75" s="15" t="s">
        <v>28</v>
      </c>
      <c r="E75" s="15" t="s">
        <v>0</v>
      </c>
      <c r="F75" s="15" t="s">
        <v>35</v>
      </c>
      <c r="G75" s="15" t="s">
        <v>36</v>
      </c>
      <c r="H75" s="15" t="s">
        <v>37</v>
      </c>
      <c r="I75" s="15" t="s">
        <v>62</v>
      </c>
      <c r="J75" s="15" t="s">
        <v>116</v>
      </c>
      <c r="K75" s="15" t="s">
        <v>121</v>
      </c>
      <c r="L75" s="15" t="s">
        <v>122</v>
      </c>
      <c r="M75" s="15" t="s">
        <v>123</v>
      </c>
      <c r="N75" s="15" t="s">
        <v>126</v>
      </c>
      <c r="O75" s="15" t="s">
        <v>127</v>
      </c>
      <c r="P75" s="15" t="s">
        <v>128</v>
      </c>
    </row>
    <row r="76" spans="1:22">
      <c r="A76" s="15"/>
      <c r="C76" s="15"/>
      <c r="D76" s="15" t="s">
        <v>149</v>
      </c>
      <c r="E76" s="15" t="s">
        <v>187</v>
      </c>
      <c r="F76" s="15">
        <v>5</v>
      </c>
      <c r="G76" s="15">
        <v>3</v>
      </c>
      <c r="H76" s="15">
        <v>5</v>
      </c>
      <c r="I76" s="15" t="s">
        <v>188</v>
      </c>
      <c r="J76" s="15" t="s">
        <v>134</v>
      </c>
      <c r="K76" s="15">
        <v>40</v>
      </c>
      <c r="L76" s="15">
        <v>5</v>
      </c>
      <c r="M76" s="15">
        <v>-30</v>
      </c>
      <c r="O76" s="15">
        <v>0</v>
      </c>
    </row>
    <row r="77" spans="1:22">
      <c r="A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>
      <c r="A78" s="15"/>
      <c r="C78" s="15"/>
      <c r="D78" s="7" t="s">
        <v>28</v>
      </c>
      <c r="E78" s="7" t="s">
        <v>189</v>
      </c>
      <c r="F78" s="7" t="s">
        <v>125</v>
      </c>
      <c r="G78" s="7" t="s">
        <v>190</v>
      </c>
      <c r="H78" s="7" t="s">
        <v>191</v>
      </c>
      <c r="I78" s="7" t="s">
        <v>119</v>
      </c>
      <c r="J78" s="7" t="s">
        <v>192</v>
      </c>
      <c r="K78" s="7" t="s">
        <v>0</v>
      </c>
      <c r="L78" s="7" t="s">
        <v>126</v>
      </c>
      <c r="M78" s="7" t="s">
        <v>127</v>
      </c>
      <c r="N78" s="7" t="s">
        <v>128</v>
      </c>
      <c r="O78" s="7" t="s">
        <v>129</v>
      </c>
      <c r="P78" s="7" t="s">
        <v>130</v>
      </c>
      <c r="Q78" s="7" t="s">
        <v>131</v>
      </c>
      <c r="R78" s="7" t="s">
        <v>193</v>
      </c>
      <c r="S78" s="7" t="s">
        <v>121</v>
      </c>
      <c r="T78" s="7" t="s">
        <v>122</v>
      </c>
      <c r="U78" s="7" t="s">
        <v>123</v>
      </c>
    </row>
    <row r="79" spans="1:22">
      <c r="A79" s="15"/>
      <c r="C79" s="15"/>
      <c r="D79" s="7" t="s">
        <v>194</v>
      </c>
      <c r="E79" s="7" t="s">
        <v>121</v>
      </c>
      <c r="F79" s="7" t="s">
        <v>195</v>
      </c>
      <c r="G79" s="7" t="s">
        <v>121</v>
      </c>
      <c r="H79" s="7" t="s">
        <v>121</v>
      </c>
      <c r="I79" s="7" t="s">
        <v>196</v>
      </c>
      <c r="J79" s="7" t="s">
        <v>197</v>
      </c>
      <c r="K79" s="7" t="s">
        <v>196</v>
      </c>
      <c r="L79" s="7">
        <v>0</v>
      </c>
      <c r="M79" s="7">
        <v>0</v>
      </c>
      <c r="N79" s="7">
        <v>0</v>
      </c>
      <c r="O79" s="7">
        <v>0.05</v>
      </c>
      <c r="P79" s="7">
        <v>0.05</v>
      </c>
      <c r="Q79" s="7">
        <v>0.05</v>
      </c>
      <c r="S79" s="7">
        <v>0</v>
      </c>
      <c r="T79" s="7">
        <v>0</v>
      </c>
      <c r="U79" s="7">
        <v>0</v>
      </c>
    </row>
    <row r="80" spans="1:22">
      <c r="A80" s="15"/>
      <c r="C80" s="15"/>
      <c r="D80" s="7" t="s">
        <v>194</v>
      </c>
      <c r="E80" s="7" t="s">
        <v>121</v>
      </c>
      <c r="F80" s="7" t="s">
        <v>198</v>
      </c>
      <c r="G80" s="7" t="s">
        <v>121</v>
      </c>
      <c r="H80" s="7" t="s">
        <v>121</v>
      </c>
      <c r="I80" s="7" t="s">
        <v>199</v>
      </c>
      <c r="J80" s="7" t="s">
        <v>200</v>
      </c>
      <c r="K80" s="7" t="s">
        <v>199</v>
      </c>
      <c r="L80" s="7">
        <v>0</v>
      </c>
      <c r="M80" s="7">
        <v>0</v>
      </c>
      <c r="N80" s="7">
        <v>0</v>
      </c>
      <c r="O80" s="7">
        <v>0.05</v>
      </c>
      <c r="P80" s="7">
        <v>0.05</v>
      </c>
      <c r="Q80" s="7">
        <v>0.05</v>
      </c>
      <c r="S80" s="7">
        <v>0</v>
      </c>
      <c r="T80" s="7">
        <v>0.65</v>
      </c>
      <c r="U80" s="7">
        <v>0</v>
      </c>
    </row>
    <row r="81" spans="1:21">
      <c r="A81" s="15"/>
      <c r="C81" s="15"/>
      <c r="D81" s="15" t="s">
        <v>194</v>
      </c>
      <c r="I81" s="15" t="s">
        <v>201</v>
      </c>
      <c r="J81" s="15" t="s">
        <v>202</v>
      </c>
      <c r="K81" s="15" t="s">
        <v>137</v>
      </c>
      <c r="L81" s="15" t="s">
        <v>203</v>
      </c>
      <c r="M81" s="15">
        <v>0</v>
      </c>
      <c r="N81" s="15">
        <v>0</v>
      </c>
      <c r="O81" s="15">
        <v>1E-3</v>
      </c>
      <c r="P81" s="15">
        <v>1E-3</v>
      </c>
      <c r="Q81" s="15">
        <v>1E-3</v>
      </c>
      <c r="S81" s="15">
        <v>0</v>
      </c>
      <c r="T81" s="15">
        <v>0</v>
      </c>
      <c r="U81" s="15">
        <v>0</v>
      </c>
    </row>
    <row r="82" spans="1:21">
      <c r="A82" s="15"/>
      <c r="C82" s="15"/>
      <c r="D82" s="15" t="s">
        <v>194</v>
      </c>
      <c r="I82" s="15" t="s">
        <v>204</v>
      </c>
      <c r="J82" s="15" t="s">
        <v>205</v>
      </c>
      <c r="K82" s="15" t="s">
        <v>142</v>
      </c>
    </row>
    <row r="83" spans="1:21">
      <c r="A83" s="15"/>
      <c r="C83" s="15"/>
      <c r="D83" s="15" t="s">
        <v>194</v>
      </c>
      <c r="I83" s="15" t="s">
        <v>206</v>
      </c>
      <c r="J83" s="15" t="s">
        <v>207</v>
      </c>
      <c r="K83" s="15" t="s">
        <v>145</v>
      </c>
    </row>
    <row r="84" spans="1:21">
      <c r="A84" s="15"/>
      <c r="C84" s="15"/>
      <c r="D84" s="15" t="s">
        <v>194</v>
      </c>
      <c r="I84" s="15" t="s">
        <v>208</v>
      </c>
      <c r="J84" s="15" t="s">
        <v>209</v>
      </c>
      <c r="K84" s="15" t="s">
        <v>146</v>
      </c>
    </row>
    <row r="85" spans="1:21">
      <c r="A85" s="15"/>
      <c r="C85" s="15"/>
      <c r="D85" s="15" t="s">
        <v>194</v>
      </c>
      <c r="I85" s="15" t="s">
        <v>204</v>
      </c>
      <c r="J85" s="15" t="s">
        <v>210</v>
      </c>
      <c r="K85" s="15" t="s">
        <v>147</v>
      </c>
    </row>
    <row r="86" spans="1:21">
      <c r="A86" s="15"/>
      <c r="C86" s="15"/>
      <c r="D86" s="7" t="s">
        <v>194</v>
      </c>
      <c r="H86" s="7" t="s">
        <v>121</v>
      </c>
      <c r="I86" s="7" t="s">
        <v>211</v>
      </c>
      <c r="J86" s="7" t="s">
        <v>212</v>
      </c>
      <c r="K86" s="7" t="s">
        <v>211</v>
      </c>
      <c r="L86" s="7">
        <v>0</v>
      </c>
      <c r="M86" s="7">
        <v>0</v>
      </c>
      <c r="N86" s="7">
        <v>0</v>
      </c>
      <c r="O86" s="7">
        <v>0.05</v>
      </c>
      <c r="P86" s="7">
        <v>0.05</v>
      </c>
      <c r="Q86" s="7">
        <v>0.05</v>
      </c>
      <c r="R86" s="7" t="s">
        <v>213</v>
      </c>
      <c r="S86" s="7">
        <v>0</v>
      </c>
      <c r="T86" s="7">
        <v>0.6</v>
      </c>
      <c r="U86" s="7">
        <v>0</v>
      </c>
    </row>
    <row r="87" spans="1:21">
      <c r="A87" s="15"/>
      <c r="C87" s="15"/>
    </row>
    <row r="88" spans="1:21">
      <c r="A88" s="15"/>
      <c r="C88" s="15"/>
      <c r="D88" s="9" t="s">
        <v>28</v>
      </c>
      <c r="E88" s="9" t="s">
        <v>62</v>
      </c>
      <c r="F88" s="9" t="s">
        <v>117</v>
      </c>
      <c r="G88" s="9" t="s">
        <v>36</v>
      </c>
      <c r="H88" s="9" t="s">
        <v>35</v>
      </c>
      <c r="I88" s="9" t="s">
        <v>37</v>
      </c>
      <c r="J88" s="9" t="s">
        <v>124</v>
      </c>
      <c r="K88" s="9" t="s">
        <v>0</v>
      </c>
      <c r="L88" s="9" t="s">
        <v>116</v>
      </c>
      <c r="M88" s="9" t="s">
        <v>121</v>
      </c>
      <c r="N88" s="9" t="s">
        <v>122</v>
      </c>
      <c r="O88" s="9" t="s">
        <v>123</v>
      </c>
      <c r="P88" s="9" t="s">
        <v>126</v>
      </c>
      <c r="Q88" s="9" t="s">
        <v>127</v>
      </c>
      <c r="R88" s="9" t="s">
        <v>128</v>
      </c>
      <c r="S88" s="9" t="s">
        <v>129</v>
      </c>
      <c r="T88" s="9" t="s">
        <v>130</v>
      </c>
      <c r="U88" s="9" t="s">
        <v>131</v>
      </c>
    </row>
    <row r="89" spans="1:21">
      <c r="A89" s="15"/>
      <c r="C89" s="15"/>
      <c r="D89" s="7" t="s">
        <v>149</v>
      </c>
      <c r="E89" s="7" t="s">
        <v>214</v>
      </c>
      <c r="G89" s="7">
        <v>3</v>
      </c>
      <c r="H89" s="7">
        <v>5</v>
      </c>
      <c r="I89" s="7">
        <v>5</v>
      </c>
      <c r="K89" s="7" t="s">
        <v>215</v>
      </c>
    </row>
    <row r="90" spans="1:21">
      <c r="A90" s="15"/>
      <c r="C90" s="15"/>
      <c r="D90" s="7" t="s">
        <v>132</v>
      </c>
      <c r="F90" s="7" t="s">
        <v>135</v>
      </c>
      <c r="K90" s="7" t="s">
        <v>196</v>
      </c>
      <c r="L90" s="7" t="s">
        <v>215</v>
      </c>
      <c r="Q90" s="7" t="s">
        <v>141</v>
      </c>
      <c r="S90" s="7">
        <v>0.15</v>
      </c>
      <c r="T90" s="7">
        <v>0.2</v>
      </c>
      <c r="U90" s="7">
        <v>0.12</v>
      </c>
    </row>
    <row r="91" spans="1:21">
      <c r="A91" s="15"/>
      <c r="C91" s="15"/>
      <c r="D91" s="7" t="s">
        <v>149</v>
      </c>
      <c r="E91" s="7" t="s">
        <v>214</v>
      </c>
      <c r="G91" s="7">
        <v>3</v>
      </c>
      <c r="H91" s="7">
        <v>5</v>
      </c>
      <c r="I91" s="7">
        <v>5</v>
      </c>
      <c r="K91" s="7" t="s">
        <v>216</v>
      </c>
    </row>
    <row r="92" spans="1:21">
      <c r="A92" s="15"/>
      <c r="C92" s="15"/>
      <c r="D92" s="7" t="s">
        <v>132</v>
      </c>
      <c r="F92" s="7" t="s">
        <v>135</v>
      </c>
      <c r="K92" s="7" t="s">
        <v>199</v>
      </c>
      <c r="L92" s="7" t="s">
        <v>216</v>
      </c>
      <c r="Q92" s="7" t="s">
        <v>141</v>
      </c>
      <c r="S92" s="7">
        <v>0.15</v>
      </c>
      <c r="T92" s="7">
        <v>0.2</v>
      </c>
      <c r="U92" s="7">
        <v>0.12</v>
      </c>
    </row>
    <row r="93" spans="1:21">
      <c r="A93" s="15"/>
      <c r="C93" s="15"/>
      <c r="D93" s="7" t="s">
        <v>149</v>
      </c>
      <c r="E93" s="7" t="s">
        <v>214</v>
      </c>
      <c r="G93" s="7">
        <v>3</v>
      </c>
      <c r="H93" s="7">
        <v>5</v>
      </c>
      <c r="I93" s="7">
        <v>5</v>
      </c>
      <c r="K93" s="7" t="s">
        <v>217</v>
      </c>
    </row>
    <row r="94" spans="1:21">
      <c r="A94" s="15"/>
      <c r="C94" s="15"/>
      <c r="D94" s="7" t="s">
        <v>132</v>
      </c>
      <c r="F94" s="7" t="s">
        <v>135</v>
      </c>
      <c r="K94" s="7" t="s">
        <v>211</v>
      </c>
      <c r="L94" s="7" t="s">
        <v>217</v>
      </c>
      <c r="Q94" s="7" t="s">
        <v>141</v>
      </c>
      <c r="S94" s="7">
        <v>0.15</v>
      </c>
      <c r="T94" s="7">
        <v>0.2</v>
      </c>
      <c r="U94" s="7">
        <v>0.12</v>
      </c>
    </row>
    <row r="95" spans="1:21">
      <c r="A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21">
      <c r="A96" s="15"/>
      <c r="C96" s="15"/>
      <c r="D96" s="15" t="s">
        <v>28</v>
      </c>
      <c r="E96" s="15" t="s">
        <v>117</v>
      </c>
      <c r="F96" s="15" t="s">
        <v>120</v>
      </c>
      <c r="G96" s="15" t="s">
        <v>124</v>
      </c>
      <c r="H96" s="15" t="s">
        <v>0</v>
      </c>
      <c r="I96" s="15" t="s">
        <v>116</v>
      </c>
      <c r="J96" s="15" t="s">
        <v>121</v>
      </c>
      <c r="K96" s="15" t="s">
        <v>122</v>
      </c>
      <c r="L96" s="15" t="s">
        <v>123</v>
      </c>
      <c r="M96" s="15" t="s">
        <v>126</v>
      </c>
      <c r="N96" s="15" t="s">
        <v>127</v>
      </c>
      <c r="O96" s="15" t="s">
        <v>128</v>
      </c>
    </row>
    <row r="97" spans="1:15">
      <c r="A97" s="15"/>
      <c r="C97" s="15"/>
      <c r="D97" s="15" t="s">
        <v>152</v>
      </c>
      <c r="E97" s="15" t="s">
        <v>149</v>
      </c>
      <c r="F97" s="24">
        <v>20</v>
      </c>
      <c r="G97" s="25">
        <v>0.5</v>
      </c>
      <c r="H97" s="15" t="s">
        <v>187</v>
      </c>
      <c r="I97" s="15" t="s">
        <v>134</v>
      </c>
      <c r="J97" s="22"/>
      <c r="K97" s="23"/>
      <c r="L97" s="20"/>
      <c r="M97" s="20"/>
      <c r="N97" s="23">
        <v>0</v>
      </c>
      <c r="O97" s="20"/>
    </row>
    <row r="98" spans="1:15">
      <c r="A98" s="15"/>
      <c r="C98" s="15"/>
      <c r="D98" s="15" t="s">
        <v>152</v>
      </c>
      <c r="E98" s="15" t="s">
        <v>149</v>
      </c>
      <c r="F98" s="21">
        <v>21</v>
      </c>
      <c r="G98" s="25">
        <v>1</v>
      </c>
      <c r="H98" s="15" t="s">
        <v>187</v>
      </c>
      <c r="I98" s="15" t="s">
        <v>134</v>
      </c>
      <c r="J98" s="22"/>
      <c r="K98" s="20"/>
      <c r="L98" s="20"/>
      <c r="M98" s="20"/>
      <c r="N98" s="23">
        <v>0</v>
      </c>
      <c r="O98" s="20"/>
    </row>
    <row r="99" spans="1:15">
      <c r="A99" s="15"/>
      <c r="C99" s="15"/>
    </row>
    <row r="101" spans="1:15">
      <c r="A101" s="13" t="s">
        <v>218</v>
      </c>
      <c r="B101" s="14"/>
      <c r="C101" s="13" t="s">
        <v>219</v>
      </c>
    </row>
    <row r="102" spans="1:15">
      <c r="C102" s="16" t="s">
        <v>27</v>
      </c>
      <c r="D102" s="15" t="s">
        <v>28</v>
      </c>
      <c r="E102" s="15" t="s">
        <v>0</v>
      </c>
      <c r="F102" s="15" t="s">
        <v>62</v>
      </c>
      <c r="G102" s="15" t="s">
        <v>68</v>
      </c>
    </row>
    <row r="103" spans="1:15">
      <c r="D103" s="9" t="s">
        <v>149</v>
      </c>
      <c r="E103" s="9" t="s">
        <v>220</v>
      </c>
      <c r="F103" s="9" t="s">
        <v>221</v>
      </c>
      <c r="G103" s="15" t="s">
        <v>222</v>
      </c>
    </row>
    <row r="104" spans="1:15">
      <c r="D104" s="9" t="s">
        <v>149</v>
      </c>
      <c r="E104" s="9" t="s">
        <v>223</v>
      </c>
      <c r="F104" s="9" t="s">
        <v>221</v>
      </c>
      <c r="G104" s="15" t="s">
        <v>224</v>
      </c>
    </row>
    <row r="105" spans="1:15">
      <c r="D105" s="9" t="s">
        <v>149</v>
      </c>
      <c r="E105" s="9" t="s">
        <v>225</v>
      </c>
      <c r="F105" s="9" t="s">
        <v>221</v>
      </c>
      <c r="G105" s="15" t="s">
        <v>226</v>
      </c>
    </row>
    <row r="106" spans="1:15">
      <c r="D106" s="9" t="s">
        <v>149</v>
      </c>
      <c r="E106" s="9" t="s">
        <v>227</v>
      </c>
      <c r="F106" s="9" t="s">
        <v>221</v>
      </c>
      <c r="G106" s="15" t="s">
        <v>228</v>
      </c>
    </row>
    <row r="107" spans="1:15">
      <c r="D107" s="9" t="s">
        <v>149</v>
      </c>
      <c r="E107" s="9" t="s">
        <v>229</v>
      </c>
      <c r="F107" s="9" t="s">
        <v>221</v>
      </c>
      <c r="G107" s="15" t="s">
        <v>230</v>
      </c>
    </row>
    <row r="108" spans="1:15">
      <c r="D108" s="9" t="s">
        <v>149</v>
      </c>
      <c r="E108" s="9" t="s">
        <v>231</v>
      </c>
      <c r="F108" s="9" t="s">
        <v>221</v>
      </c>
      <c r="G108" s="15" t="s">
        <v>232</v>
      </c>
    </row>
    <row r="109" spans="1:15">
      <c r="D109" s="9" t="s">
        <v>149</v>
      </c>
      <c r="E109" s="9" t="s">
        <v>233</v>
      </c>
      <c r="F109" s="9" t="s">
        <v>221</v>
      </c>
      <c r="G109" s="15" t="s">
        <v>234</v>
      </c>
    </row>
    <row r="110" spans="1:15">
      <c r="D110" s="9" t="s">
        <v>149</v>
      </c>
      <c r="E110" s="9" t="s">
        <v>235</v>
      </c>
      <c r="F110" s="9" t="s">
        <v>221</v>
      </c>
      <c r="G110" s="9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9"/>
  <sheetViews>
    <sheetView workbookViewId="0"/>
  </sheetViews>
  <sheetFormatPr defaultColWidth="14.41015625" defaultRowHeight="15.75" customHeight="1"/>
  <sheetData>
    <row r="1" spans="1:21">
      <c r="A1" s="15" t="s">
        <v>28</v>
      </c>
      <c r="B1" s="15" t="s">
        <v>149</v>
      </c>
      <c r="C1" s="15" t="s">
        <v>237</v>
      </c>
      <c r="D1" s="15" t="s">
        <v>36</v>
      </c>
      <c r="E1" s="15" t="s">
        <v>238</v>
      </c>
      <c r="F1" s="15" t="s">
        <v>239</v>
      </c>
      <c r="G1" s="15" t="s">
        <v>119</v>
      </c>
      <c r="H1" s="15" t="s">
        <v>0</v>
      </c>
      <c r="I1" s="15" t="s">
        <v>240</v>
      </c>
      <c r="J1" s="15" t="s">
        <v>241</v>
      </c>
      <c r="K1" s="15" t="s">
        <v>126</v>
      </c>
      <c r="L1" s="15" t="s">
        <v>127</v>
      </c>
      <c r="M1" s="15" t="s">
        <v>128</v>
      </c>
      <c r="N1" s="15" t="s">
        <v>242</v>
      </c>
      <c r="O1" s="15" t="s">
        <v>243</v>
      </c>
      <c r="P1" s="15" t="s">
        <v>244</v>
      </c>
      <c r="Q1" s="15" t="s">
        <v>245</v>
      </c>
      <c r="R1" s="15" t="s">
        <v>35</v>
      </c>
      <c r="S1" s="15" t="s">
        <v>121</v>
      </c>
      <c r="T1" s="15" t="s">
        <v>122</v>
      </c>
      <c r="U1" s="15" t="s">
        <v>123</v>
      </c>
    </row>
    <row r="2" spans="1:21">
      <c r="A2" s="15" t="s">
        <v>246</v>
      </c>
      <c r="B2" s="15" t="s">
        <v>247</v>
      </c>
      <c r="E2" s="15" t="s">
        <v>248</v>
      </c>
      <c r="F2" s="15">
        <v>100</v>
      </c>
      <c r="H2" s="15" t="s">
        <v>249</v>
      </c>
      <c r="I2" s="15">
        <v>12.99</v>
      </c>
      <c r="J2" s="15" t="s">
        <v>250</v>
      </c>
      <c r="L2" s="15">
        <v>0</v>
      </c>
      <c r="M2" s="15">
        <v>0</v>
      </c>
      <c r="N2" s="15" t="s">
        <v>249</v>
      </c>
      <c r="O2" s="15" t="s">
        <v>249</v>
      </c>
      <c r="S2" s="15">
        <v>-15</v>
      </c>
      <c r="T2" s="15">
        <v>9.8000000000000007</v>
      </c>
      <c r="U2" s="15">
        <v>0</v>
      </c>
    </row>
    <row r="3" spans="1:21">
      <c r="A3" s="15" t="s">
        <v>246</v>
      </c>
      <c r="B3" s="15" t="s">
        <v>251</v>
      </c>
      <c r="E3" s="15" t="s">
        <v>252</v>
      </c>
      <c r="F3" s="15">
        <v>200</v>
      </c>
      <c r="H3" s="15" t="s">
        <v>253</v>
      </c>
      <c r="I3" s="15">
        <v>15.99</v>
      </c>
      <c r="J3" s="15" t="s">
        <v>254</v>
      </c>
      <c r="L3" s="15" t="s">
        <v>181</v>
      </c>
      <c r="N3" s="15" t="s">
        <v>253</v>
      </c>
      <c r="O3" s="15" t="s">
        <v>253</v>
      </c>
      <c r="S3" s="15">
        <v>-10</v>
      </c>
      <c r="T3" s="15">
        <v>9.8000000000000007</v>
      </c>
      <c r="U3" s="15">
        <v>10</v>
      </c>
    </row>
    <row r="4" spans="1:21">
      <c r="A4" s="15" t="s">
        <v>246</v>
      </c>
      <c r="B4" s="15" t="s">
        <v>255</v>
      </c>
      <c r="E4" s="15" t="s">
        <v>256</v>
      </c>
      <c r="F4" s="15">
        <v>300</v>
      </c>
      <c r="H4" s="15" t="s">
        <v>257</v>
      </c>
      <c r="I4" s="15">
        <v>18.989999999999998</v>
      </c>
      <c r="J4" s="15" t="s">
        <v>258</v>
      </c>
      <c r="L4" s="15" t="s">
        <v>141</v>
      </c>
      <c r="N4" s="15" t="s">
        <v>257</v>
      </c>
      <c r="O4" s="15" t="s">
        <v>257</v>
      </c>
      <c r="S4" s="15">
        <v>0</v>
      </c>
      <c r="T4" s="15">
        <v>9.8000000000000007</v>
      </c>
      <c r="U4" s="15">
        <v>15</v>
      </c>
    </row>
    <row r="5" spans="1:21">
      <c r="A5" s="15" t="s">
        <v>246</v>
      </c>
      <c r="B5" s="15" t="s">
        <v>259</v>
      </c>
      <c r="E5" s="15" t="s">
        <v>260</v>
      </c>
      <c r="F5" s="15">
        <v>400</v>
      </c>
      <c r="H5" s="15" t="s">
        <v>261</v>
      </c>
      <c r="I5" s="15">
        <v>8.99</v>
      </c>
      <c r="J5" s="15" t="s">
        <v>262</v>
      </c>
      <c r="L5" s="15" t="s">
        <v>182</v>
      </c>
      <c r="N5" s="15" t="s">
        <v>261</v>
      </c>
      <c r="O5" s="15" t="s">
        <v>261</v>
      </c>
      <c r="S5" s="15">
        <v>10</v>
      </c>
      <c r="T5" s="15">
        <v>9.8000000000000007</v>
      </c>
      <c r="U5" s="15">
        <v>10</v>
      </c>
    </row>
    <row r="6" spans="1:21">
      <c r="A6" s="15" t="s">
        <v>246</v>
      </c>
      <c r="B6" s="15" t="s">
        <v>263</v>
      </c>
      <c r="E6" s="15" t="s">
        <v>264</v>
      </c>
      <c r="F6" s="15">
        <v>500</v>
      </c>
      <c r="H6" s="15" t="s">
        <v>265</v>
      </c>
      <c r="I6" s="15">
        <v>11.99</v>
      </c>
      <c r="J6" s="15" t="s">
        <v>266</v>
      </c>
      <c r="L6" s="15" t="s">
        <v>140</v>
      </c>
      <c r="N6" s="15" t="s">
        <v>265</v>
      </c>
      <c r="O6" s="15" t="s">
        <v>265</v>
      </c>
      <c r="S6" s="15">
        <v>15</v>
      </c>
      <c r="T6" s="15">
        <v>9.8000000000000007</v>
      </c>
      <c r="U6" s="15">
        <v>0</v>
      </c>
    </row>
    <row r="7" spans="1:21">
      <c r="A7" s="15" t="s">
        <v>246</v>
      </c>
      <c r="B7" s="15" t="s">
        <v>267</v>
      </c>
      <c r="E7" s="15" t="s">
        <v>268</v>
      </c>
      <c r="F7" s="15">
        <v>600</v>
      </c>
      <c r="H7" s="15" t="s">
        <v>269</v>
      </c>
      <c r="I7" s="15">
        <v>12.99</v>
      </c>
      <c r="J7" s="15" t="s">
        <v>250</v>
      </c>
      <c r="L7" s="15" t="s">
        <v>183</v>
      </c>
      <c r="N7" s="15" t="s">
        <v>269</v>
      </c>
      <c r="O7" s="15" t="s">
        <v>269</v>
      </c>
      <c r="S7" s="15">
        <v>10</v>
      </c>
      <c r="T7" s="15">
        <v>9.8000000000000007</v>
      </c>
      <c r="U7" s="15">
        <v>-10</v>
      </c>
    </row>
    <row r="8" spans="1:21">
      <c r="A8" s="15" t="s">
        <v>246</v>
      </c>
      <c r="B8" s="15" t="s">
        <v>270</v>
      </c>
      <c r="E8" s="15" t="s">
        <v>271</v>
      </c>
      <c r="F8" s="15">
        <v>700</v>
      </c>
      <c r="H8" s="15" t="s">
        <v>272</v>
      </c>
      <c r="I8" s="15">
        <v>15.99</v>
      </c>
      <c r="J8" s="15" t="s">
        <v>254</v>
      </c>
      <c r="L8" s="15" t="s">
        <v>144</v>
      </c>
      <c r="N8" s="15" t="s">
        <v>272</v>
      </c>
      <c r="O8" s="15" t="s">
        <v>272</v>
      </c>
      <c r="S8" s="15">
        <v>0</v>
      </c>
      <c r="T8" s="15">
        <v>9.8000000000000007</v>
      </c>
      <c r="U8" s="15">
        <v>-15</v>
      </c>
    </row>
    <row r="9" spans="1:21">
      <c r="A9" s="15" t="s">
        <v>246</v>
      </c>
      <c r="B9" s="15" t="s">
        <v>273</v>
      </c>
      <c r="E9" s="15" t="s">
        <v>274</v>
      </c>
      <c r="F9" s="15">
        <v>800</v>
      </c>
      <c r="H9" s="15" t="s">
        <v>275</v>
      </c>
      <c r="I9" s="15">
        <v>18.989999999999998</v>
      </c>
      <c r="J9" s="15" t="s">
        <v>258</v>
      </c>
      <c r="L9" s="15" t="s">
        <v>184</v>
      </c>
      <c r="N9" s="15" t="s">
        <v>275</v>
      </c>
      <c r="O9" s="15" t="s">
        <v>275</v>
      </c>
      <c r="S9" s="15">
        <v>-10</v>
      </c>
      <c r="T9" s="15">
        <v>9.8000000000000007</v>
      </c>
      <c r="U9" s="15">
        <v>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9"/>
  <sheetViews>
    <sheetView workbookViewId="0"/>
  </sheetViews>
  <sheetFormatPr defaultColWidth="14.41015625" defaultRowHeight="15.75" customHeight="1"/>
  <sheetData>
    <row r="1" spans="1:21">
      <c r="A1" s="15" t="s">
        <v>28</v>
      </c>
      <c r="B1" s="15" t="s">
        <v>149</v>
      </c>
      <c r="C1" s="15" t="s">
        <v>237</v>
      </c>
      <c r="D1" s="15" t="s">
        <v>36</v>
      </c>
      <c r="E1" s="15" t="s">
        <v>238</v>
      </c>
      <c r="F1" s="15" t="s">
        <v>239</v>
      </c>
      <c r="G1" s="15" t="s">
        <v>119</v>
      </c>
      <c r="H1" s="15" t="s">
        <v>0</v>
      </c>
      <c r="I1" s="15" t="s">
        <v>240</v>
      </c>
      <c r="J1" s="15" t="s">
        <v>241</v>
      </c>
      <c r="K1" s="15" t="s">
        <v>126</v>
      </c>
      <c r="L1" s="15" t="s">
        <v>127</v>
      </c>
      <c r="M1" s="15" t="s">
        <v>128</v>
      </c>
      <c r="N1" s="15" t="s">
        <v>242</v>
      </c>
      <c r="O1" s="15" t="s">
        <v>243</v>
      </c>
      <c r="P1" s="15" t="s">
        <v>244</v>
      </c>
      <c r="Q1" s="15" t="s">
        <v>245</v>
      </c>
      <c r="R1" s="15" t="s">
        <v>35</v>
      </c>
      <c r="S1" s="15" t="s">
        <v>121</v>
      </c>
      <c r="T1" s="15" t="s">
        <v>122</v>
      </c>
      <c r="U1" s="15" t="s">
        <v>123</v>
      </c>
    </row>
    <row r="2" spans="1:21">
      <c r="A2" s="15" t="s">
        <v>246</v>
      </c>
      <c r="B2" s="15" t="s">
        <v>276</v>
      </c>
      <c r="E2" s="15" t="s">
        <v>277</v>
      </c>
      <c r="F2" s="15">
        <v>100</v>
      </c>
      <c r="H2" s="15" t="s">
        <v>278</v>
      </c>
      <c r="I2" s="15">
        <v>8.99</v>
      </c>
      <c r="J2" s="15" t="s">
        <v>262</v>
      </c>
      <c r="L2" s="15">
        <v>0</v>
      </c>
      <c r="M2" s="15">
        <v>0</v>
      </c>
      <c r="N2" s="15" t="s">
        <v>278</v>
      </c>
      <c r="O2" s="15" t="s">
        <v>278</v>
      </c>
      <c r="S2" s="15">
        <v>-15</v>
      </c>
      <c r="T2" s="15">
        <v>9.8000000000000007</v>
      </c>
      <c r="U2" s="15">
        <v>0</v>
      </c>
    </row>
    <row r="3" spans="1:21">
      <c r="A3" s="15" t="s">
        <v>246</v>
      </c>
      <c r="B3" s="15" t="s">
        <v>279</v>
      </c>
      <c r="E3" s="15" t="s">
        <v>280</v>
      </c>
      <c r="F3" s="15">
        <v>200</v>
      </c>
      <c r="H3" s="15" t="s">
        <v>281</v>
      </c>
      <c r="I3" s="15">
        <v>11.99</v>
      </c>
      <c r="J3" s="15" t="s">
        <v>266</v>
      </c>
      <c r="L3" s="15" t="s">
        <v>181</v>
      </c>
      <c r="N3" s="15" t="s">
        <v>281</v>
      </c>
      <c r="O3" s="15" t="s">
        <v>281</v>
      </c>
      <c r="S3" s="15">
        <v>-10</v>
      </c>
      <c r="T3" s="15">
        <v>9.8000000000000007</v>
      </c>
      <c r="U3" s="15">
        <v>10</v>
      </c>
    </row>
    <row r="4" spans="1:21">
      <c r="A4" s="15" t="s">
        <v>246</v>
      </c>
      <c r="B4" s="15" t="s">
        <v>282</v>
      </c>
      <c r="E4" s="15" t="s">
        <v>283</v>
      </c>
      <c r="F4" s="15">
        <v>300</v>
      </c>
      <c r="H4" s="15" t="s">
        <v>284</v>
      </c>
      <c r="I4" s="15">
        <v>12.99</v>
      </c>
      <c r="J4" s="15" t="s">
        <v>250</v>
      </c>
      <c r="L4" s="15" t="s">
        <v>141</v>
      </c>
      <c r="N4" s="15" t="s">
        <v>284</v>
      </c>
      <c r="O4" s="15" t="s">
        <v>284</v>
      </c>
      <c r="S4" s="15">
        <v>0</v>
      </c>
      <c r="T4" s="15">
        <v>9.8000000000000007</v>
      </c>
      <c r="U4" s="15">
        <v>15</v>
      </c>
    </row>
    <row r="5" spans="1:21">
      <c r="A5" s="15" t="s">
        <v>246</v>
      </c>
      <c r="B5" s="15" t="s">
        <v>285</v>
      </c>
      <c r="E5" s="15" t="s">
        <v>286</v>
      </c>
      <c r="F5" s="15">
        <v>400</v>
      </c>
      <c r="H5" s="15" t="s">
        <v>287</v>
      </c>
      <c r="I5" s="15">
        <v>15.99</v>
      </c>
      <c r="J5" s="15" t="s">
        <v>254</v>
      </c>
      <c r="L5" s="15" t="s">
        <v>182</v>
      </c>
      <c r="N5" s="15" t="s">
        <v>287</v>
      </c>
      <c r="O5" s="15" t="s">
        <v>287</v>
      </c>
      <c r="S5" s="15">
        <v>10</v>
      </c>
      <c r="T5" s="15">
        <v>9.8000000000000007</v>
      </c>
      <c r="U5" s="15">
        <v>10</v>
      </c>
    </row>
    <row r="6" spans="1:21">
      <c r="A6" s="15" t="s">
        <v>246</v>
      </c>
      <c r="B6" s="15" t="s">
        <v>288</v>
      </c>
      <c r="E6" s="15" t="s">
        <v>289</v>
      </c>
      <c r="F6" s="15">
        <v>500</v>
      </c>
      <c r="H6" s="15" t="s">
        <v>290</v>
      </c>
      <c r="I6" s="15">
        <v>12.99</v>
      </c>
      <c r="J6" s="15" t="s">
        <v>250</v>
      </c>
      <c r="L6" s="15" t="s">
        <v>140</v>
      </c>
      <c r="N6" s="15" t="s">
        <v>290</v>
      </c>
      <c r="O6" s="15" t="s">
        <v>290</v>
      </c>
      <c r="S6" s="15">
        <v>15</v>
      </c>
      <c r="T6" s="15">
        <v>9.8000000000000007</v>
      </c>
      <c r="U6" s="15">
        <v>0</v>
      </c>
    </row>
    <row r="7" spans="1:21">
      <c r="A7" s="15" t="s">
        <v>246</v>
      </c>
      <c r="B7" s="15" t="s">
        <v>291</v>
      </c>
      <c r="E7" s="15" t="s">
        <v>292</v>
      </c>
      <c r="F7" s="15">
        <v>600</v>
      </c>
      <c r="H7" s="15" t="s">
        <v>293</v>
      </c>
      <c r="I7" s="15">
        <v>15.99</v>
      </c>
      <c r="J7" s="15" t="s">
        <v>254</v>
      </c>
      <c r="L7" s="15" t="s">
        <v>183</v>
      </c>
      <c r="N7" s="15" t="s">
        <v>293</v>
      </c>
      <c r="O7" s="15" t="s">
        <v>293</v>
      </c>
      <c r="S7" s="15">
        <v>10</v>
      </c>
      <c r="T7" s="15">
        <v>9.8000000000000007</v>
      </c>
      <c r="U7" s="15">
        <v>-10</v>
      </c>
    </row>
    <row r="8" spans="1:21">
      <c r="A8" s="15" t="s">
        <v>246</v>
      </c>
      <c r="B8" s="15" t="s">
        <v>294</v>
      </c>
      <c r="E8" s="15" t="s">
        <v>295</v>
      </c>
      <c r="F8" s="15">
        <v>700</v>
      </c>
      <c r="H8" s="15" t="s">
        <v>296</v>
      </c>
      <c r="I8" s="15">
        <v>18.989999999999998</v>
      </c>
      <c r="J8" s="15" t="s">
        <v>258</v>
      </c>
      <c r="L8" s="15" t="s">
        <v>144</v>
      </c>
      <c r="N8" s="15" t="s">
        <v>296</v>
      </c>
      <c r="O8" s="15" t="s">
        <v>296</v>
      </c>
      <c r="S8" s="15">
        <v>0</v>
      </c>
      <c r="T8" s="15">
        <v>9.8000000000000007</v>
      </c>
      <c r="U8" s="15">
        <v>-15</v>
      </c>
    </row>
    <row r="9" spans="1:21">
      <c r="A9" s="15" t="s">
        <v>246</v>
      </c>
      <c r="B9" s="15" t="s">
        <v>297</v>
      </c>
      <c r="E9" s="15" t="s">
        <v>298</v>
      </c>
      <c r="F9" s="15">
        <v>800</v>
      </c>
      <c r="H9" s="15" t="s">
        <v>299</v>
      </c>
      <c r="I9" s="15">
        <v>8.99</v>
      </c>
      <c r="J9" s="15" t="s">
        <v>262</v>
      </c>
      <c r="L9" s="15" t="s">
        <v>184</v>
      </c>
      <c r="N9" s="15" t="s">
        <v>299</v>
      </c>
      <c r="O9" s="15" t="s">
        <v>299</v>
      </c>
      <c r="S9" s="15">
        <v>-10</v>
      </c>
      <c r="T9" s="15">
        <v>9.8000000000000007</v>
      </c>
      <c r="U9" s="15">
        <v>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6"/>
  <sheetViews>
    <sheetView workbookViewId="0"/>
  </sheetViews>
  <sheetFormatPr defaultColWidth="14.41015625" defaultRowHeight="15.75" customHeight="1"/>
  <sheetData>
    <row r="1" spans="1:21">
      <c r="A1" s="15" t="s">
        <v>28</v>
      </c>
      <c r="B1" s="15" t="s">
        <v>149</v>
      </c>
      <c r="C1" s="15" t="s">
        <v>237</v>
      </c>
      <c r="D1" s="15" t="s">
        <v>36</v>
      </c>
      <c r="E1" s="15" t="s">
        <v>238</v>
      </c>
      <c r="F1" s="15" t="s">
        <v>239</v>
      </c>
      <c r="G1" s="15" t="s">
        <v>119</v>
      </c>
      <c r="H1" s="15" t="s">
        <v>0</v>
      </c>
      <c r="I1" s="15" t="s">
        <v>240</v>
      </c>
      <c r="J1" s="15" t="s">
        <v>241</v>
      </c>
      <c r="K1" s="15" t="s">
        <v>126</v>
      </c>
      <c r="L1" s="15" t="s">
        <v>127</v>
      </c>
      <c r="M1" s="15" t="s">
        <v>128</v>
      </c>
      <c r="N1" s="15" t="s">
        <v>242</v>
      </c>
      <c r="O1" s="15" t="s">
        <v>243</v>
      </c>
      <c r="P1" s="15" t="s">
        <v>244</v>
      </c>
      <c r="Q1" s="15" t="s">
        <v>245</v>
      </c>
      <c r="R1" s="15" t="s">
        <v>35</v>
      </c>
      <c r="S1" s="15" t="s">
        <v>121</v>
      </c>
      <c r="T1" s="15" t="s">
        <v>122</v>
      </c>
      <c r="U1" s="15" t="s">
        <v>123</v>
      </c>
    </row>
    <row r="2" spans="1:21">
      <c r="A2" s="15" t="s">
        <v>246</v>
      </c>
      <c r="B2" s="15" t="s">
        <v>300</v>
      </c>
      <c r="E2" s="15" t="s">
        <v>301</v>
      </c>
      <c r="F2" s="15">
        <v>100</v>
      </c>
      <c r="H2" s="15" t="s">
        <v>302</v>
      </c>
      <c r="I2" s="15">
        <v>11.99</v>
      </c>
      <c r="J2" s="15" t="s">
        <v>266</v>
      </c>
      <c r="N2" s="15" t="s">
        <v>302</v>
      </c>
      <c r="O2" s="15" t="s">
        <v>302</v>
      </c>
      <c r="S2" s="15">
        <v>0</v>
      </c>
      <c r="T2" s="15">
        <v>9.8000000000000007</v>
      </c>
      <c r="U2" s="15">
        <v>15</v>
      </c>
    </row>
    <row r="3" spans="1:21">
      <c r="A3" s="15" t="s">
        <v>246</v>
      </c>
      <c r="B3" s="15" t="s">
        <v>279</v>
      </c>
      <c r="E3" s="15" t="s">
        <v>280</v>
      </c>
      <c r="F3" s="15">
        <v>200</v>
      </c>
      <c r="H3" s="15" t="s">
        <v>281</v>
      </c>
      <c r="I3" s="15">
        <v>11.99</v>
      </c>
      <c r="J3" s="15" t="s">
        <v>266</v>
      </c>
      <c r="N3" s="15" t="s">
        <v>281</v>
      </c>
      <c r="O3" s="15" t="s">
        <v>281</v>
      </c>
      <c r="S3" s="15">
        <v>-10</v>
      </c>
      <c r="T3" s="15">
        <v>9.8000000000000007</v>
      </c>
      <c r="U3" s="15">
        <v>10</v>
      </c>
    </row>
    <row r="4" spans="1:21">
      <c r="A4" s="15" t="s">
        <v>246</v>
      </c>
      <c r="B4" s="15" t="s">
        <v>270</v>
      </c>
      <c r="E4" s="15" t="s">
        <v>271</v>
      </c>
      <c r="F4" s="15">
        <v>300</v>
      </c>
      <c r="H4" s="15" t="s">
        <v>272</v>
      </c>
      <c r="I4" s="15">
        <v>15.99</v>
      </c>
      <c r="J4" s="15" t="s">
        <v>254</v>
      </c>
      <c r="L4" s="15">
        <v>0</v>
      </c>
      <c r="M4" s="15">
        <v>0</v>
      </c>
      <c r="N4" s="15" t="s">
        <v>272</v>
      </c>
      <c r="O4" s="15" t="s">
        <v>272</v>
      </c>
      <c r="S4" s="15">
        <v>-15</v>
      </c>
      <c r="T4" s="15">
        <v>9.8000000000000007</v>
      </c>
      <c r="U4" s="15">
        <v>0</v>
      </c>
    </row>
    <row r="5" spans="1:21">
      <c r="A5" s="15" t="s">
        <v>246</v>
      </c>
      <c r="B5" s="15" t="s">
        <v>291</v>
      </c>
      <c r="E5" s="15" t="s">
        <v>292</v>
      </c>
      <c r="F5" s="15">
        <v>400</v>
      </c>
      <c r="H5" s="15" t="s">
        <v>293</v>
      </c>
      <c r="I5" s="15">
        <v>15.99</v>
      </c>
      <c r="J5" s="15" t="s">
        <v>254</v>
      </c>
      <c r="L5" s="15">
        <v>0</v>
      </c>
      <c r="N5" s="15" t="s">
        <v>293</v>
      </c>
      <c r="O5" s="15" t="s">
        <v>293</v>
      </c>
      <c r="S5" s="15">
        <v>-10</v>
      </c>
      <c r="T5" s="15">
        <v>9.8000000000000007</v>
      </c>
      <c r="U5" s="15">
        <v>-10</v>
      </c>
    </row>
    <row r="6" spans="1:21">
      <c r="A6" s="15" t="s">
        <v>246</v>
      </c>
      <c r="B6" s="15" t="s">
        <v>255</v>
      </c>
      <c r="E6" s="15" t="s">
        <v>256</v>
      </c>
      <c r="F6" s="15">
        <v>500</v>
      </c>
      <c r="H6" s="15" t="s">
        <v>257</v>
      </c>
      <c r="I6" s="15">
        <v>18.989999999999998</v>
      </c>
      <c r="J6" s="15" t="s">
        <v>258</v>
      </c>
      <c r="N6" s="15" t="s">
        <v>257</v>
      </c>
      <c r="O6" s="15" t="s">
        <v>257</v>
      </c>
      <c r="S6" s="15">
        <v>0</v>
      </c>
      <c r="T6" s="15">
        <v>9.8000000000000007</v>
      </c>
      <c r="U6" s="15">
        <v>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4"/>
  <sheetViews>
    <sheetView workbookViewId="0"/>
  </sheetViews>
  <sheetFormatPr defaultColWidth="14.41015625" defaultRowHeight="15.75" customHeight="1"/>
  <sheetData>
    <row r="1" spans="1:21">
      <c r="A1" s="15" t="s">
        <v>28</v>
      </c>
      <c r="B1" s="15" t="s">
        <v>149</v>
      </c>
      <c r="C1" s="15" t="s">
        <v>237</v>
      </c>
      <c r="D1" s="15" t="s">
        <v>36</v>
      </c>
      <c r="E1" s="15" t="s">
        <v>238</v>
      </c>
      <c r="F1" s="15" t="s">
        <v>239</v>
      </c>
      <c r="G1" s="15" t="s">
        <v>119</v>
      </c>
      <c r="H1" s="15" t="s">
        <v>0</v>
      </c>
      <c r="I1" s="15" t="s">
        <v>240</v>
      </c>
      <c r="J1" s="15" t="s">
        <v>241</v>
      </c>
      <c r="K1" s="15" t="s">
        <v>126</v>
      </c>
      <c r="L1" s="15" t="s">
        <v>127</v>
      </c>
      <c r="M1" s="15" t="s">
        <v>128</v>
      </c>
      <c r="N1" s="15" t="s">
        <v>242</v>
      </c>
      <c r="O1" s="15" t="s">
        <v>243</v>
      </c>
      <c r="P1" s="15" t="s">
        <v>244</v>
      </c>
      <c r="Q1" s="15" t="s">
        <v>245</v>
      </c>
      <c r="R1" s="15" t="s">
        <v>35</v>
      </c>
      <c r="S1" s="15" t="s">
        <v>121</v>
      </c>
      <c r="T1" s="15" t="s">
        <v>122</v>
      </c>
      <c r="U1" s="15" t="s">
        <v>123</v>
      </c>
    </row>
    <row r="2" spans="1:21">
      <c r="A2" s="15" t="s">
        <v>246</v>
      </c>
      <c r="B2" s="15" t="s">
        <v>279</v>
      </c>
      <c r="E2" s="15" t="s">
        <v>280</v>
      </c>
      <c r="F2" s="15">
        <v>200</v>
      </c>
      <c r="H2" s="15" t="s">
        <v>281</v>
      </c>
      <c r="I2" s="15">
        <v>11.99</v>
      </c>
      <c r="J2" s="15" t="s">
        <v>266</v>
      </c>
      <c r="N2" s="15" t="s">
        <v>281</v>
      </c>
      <c r="O2" s="15" t="s">
        <v>281</v>
      </c>
      <c r="S2" s="15">
        <v>-10</v>
      </c>
      <c r="T2" s="15">
        <v>9.8000000000000007</v>
      </c>
      <c r="U2" s="15">
        <v>10</v>
      </c>
    </row>
    <row r="3" spans="1:21">
      <c r="A3" s="15" t="s">
        <v>246</v>
      </c>
      <c r="B3" s="15" t="s">
        <v>270</v>
      </c>
      <c r="E3" s="15" t="s">
        <v>271</v>
      </c>
      <c r="F3" s="15">
        <v>300</v>
      </c>
      <c r="H3" s="15" t="s">
        <v>272</v>
      </c>
      <c r="I3" s="15">
        <v>15.99</v>
      </c>
      <c r="J3" s="15" t="s">
        <v>254</v>
      </c>
      <c r="L3" s="15">
        <v>0</v>
      </c>
      <c r="M3" s="15">
        <v>0</v>
      </c>
      <c r="N3" s="15" t="s">
        <v>272</v>
      </c>
      <c r="O3" s="15" t="s">
        <v>272</v>
      </c>
      <c r="S3" s="15">
        <v>-15</v>
      </c>
      <c r="T3" s="15">
        <v>9.8000000000000007</v>
      </c>
      <c r="U3" s="15">
        <v>0</v>
      </c>
    </row>
    <row r="4" spans="1:21">
      <c r="A4" s="15" t="s">
        <v>246</v>
      </c>
      <c r="B4" s="15" t="s">
        <v>291</v>
      </c>
      <c r="E4" s="15" t="s">
        <v>292</v>
      </c>
      <c r="F4" s="15">
        <v>400</v>
      </c>
      <c r="H4" s="15" t="s">
        <v>293</v>
      </c>
      <c r="I4" s="15">
        <v>15.99</v>
      </c>
      <c r="J4" s="15" t="s">
        <v>254</v>
      </c>
      <c r="L4" s="15">
        <v>0</v>
      </c>
      <c r="N4" s="15" t="s">
        <v>293</v>
      </c>
      <c r="O4" s="15" t="s">
        <v>293</v>
      </c>
      <c r="S4" s="15">
        <v>-10</v>
      </c>
      <c r="T4" s="15">
        <v>9.8000000000000007</v>
      </c>
      <c r="U4" s="15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PublishList</vt:lpstr>
      <vt:lpstr>Asset Ranges</vt:lpstr>
      <vt:lpstr>Circuit Ranges</vt:lpstr>
      <vt:lpstr>Circuit</vt:lpstr>
      <vt:lpstr>Bottles1</vt:lpstr>
      <vt:lpstr>Bottles2</vt:lpstr>
      <vt:lpstr>5 Bottles</vt:lpstr>
      <vt:lpstr>3 Bottles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H</cp:lastModifiedBy>
  <dcterms:modified xsi:type="dcterms:W3CDTF">2020-08-03T14:33:27Z</dcterms:modified>
</cp:coreProperties>
</file>