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Config" sheetId="1" r:id="rId4"/>
    <sheet state="visible" name="PublishList" sheetId="2" r:id="rId5"/>
    <sheet state="visible" name="Asset Ranges" sheetId="3" r:id="rId6"/>
    <sheet state="visible" name="Circuit" sheetId="4" r:id="rId7"/>
    <sheet state="visible" name="Circuit Ranges" sheetId="5" r:id="rId8"/>
    <sheet state="visible" name="Fruits" sheetId="6" r:id="rId9"/>
    <sheet state="visible" name="Vegetables" sheetId="7" r:id="rId10"/>
  </sheets>
  <definedNames/>
  <calcPr/>
</workbook>
</file>

<file path=xl/sharedStrings.xml><?xml version="1.0" encoding="utf-8"?>
<sst xmlns="http://schemas.openxmlformats.org/spreadsheetml/2006/main" count="764" uniqueCount="309">
  <si>
    <t>firebaseproject</t>
  </si>
  <si>
    <t>token</t>
  </si>
  <si>
    <t>displaylist</t>
  </si>
  <si>
    <t>startat</t>
  </si>
  <si>
    <t>endat</t>
  </si>
  <si>
    <t>assetbookid</t>
  </si>
  <si>
    <t>groceryblocks</t>
  </si>
  <si>
    <t>handtop</t>
  </si>
  <si>
    <t>PublishList</t>
  </si>
  <si>
    <t>1bW1M68Otec7on6QAUOde4v_5s3G_7aJo9cKdD9Wb9to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</si>
  <si>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</si>
  <si>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</si>
  <si>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</si>
  <si>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</si>
  <si>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</si>
  <si>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</si>
  <si>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</si>
  <si>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</si>
  <si>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sheet csv formula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</si>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</sst>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FF"/>
      <name val="Inconsolata"/>
    </font>
    <font>
      <u/>
      <sz val="11.0"/>
      <color rgb="FF0000FF"/>
      <name val="Inconsolata"/>
    </font>
    <font>
      <color rgb="FF0000FF"/>
      <name val="Arial"/>
    </font>
    <font>
      <color rgb="FF000000"/>
      <name val="Roboto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Fill="1" applyFont="1"/>
    <xf borderId="0" fillId="2" fontId="4" numFmtId="0" xfId="0" applyFont="1"/>
    <xf borderId="0" fillId="0" fontId="2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readingOrder="0" vertical="bottom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5" t="s">
        <v>8</v>
      </c>
      <c r="D2" s="6"/>
      <c r="F2" s="4" t="s">
        <v>9</v>
      </c>
    </row>
    <row r="4">
      <c r="E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0.0"/>
    <col customWidth="1" min="3" max="3" width="28.43"/>
    <col customWidth="1" min="5" max="5" width="13.14"/>
    <col customWidth="1" min="6" max="6" width="6.0"/>
  </cols>
  <sheetData>
    <row r="1">
      <c r="A1" s="1" t="s">
        <v>10</v>
      </c>
      <c r="B1" s="1" t="s">
        <v>11</v>
      </c>
      <c r="C1" s="1" t="s">
        <v>12</v>
      </c>
      <c r="D1" s="2" t="s">
        <v>13</v>
      </c>
      <c r="E1" s="1" t="s">
        <v>14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15</v>
      </c>
      <c r="B2" s="4" t="str">
        <f>'Asset Ranges'!$E$3</f>
        <v>#NAME?</v>
      </c>
      <c r="C2" s="5" t="str">
        <f>'Circuit Ranges'!F3</f>
        <v>Circuit!D$9:AS$10,Circuit!D14:U29,Circuit!D$32:S$33,Circuit!D$35:N$37,Circuit!D$57:G$58,Circuit!D$40:P$41,Circuit!D$43:W$44,Circuit!D$46:N$54,Circuit!D$88:G$101</v>
      </c>
      <c r="D2" s="4" t="s">
        <v>15</v>
      </c>
      <c r="E2" s="7"/>
      <c r="F2" s="8" t="str">
        <f>"https://" &amp; PublishConfig!$A$2 &amp; ".web.app/display/?name=" &amp; ENCODEURL(A2)</f>
        <v>https://groceryblocks.web.app/display/?name=Fruits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16</v>
      </c>
      <c r="B3" s="4" t="str">
        <f>'Asset Ranges'!$E$3</f>
        <v>#NAME?</v>
      </c>
      <c r="C3" s="5" t="str">
        <f>'Circuit Ranges'!F3</f>
        <v>Circuit!D$9:AS$10,Circuit!D14:U29,Circuit!D$32:S$33,Circuit!D$35:N$37,Circuit!D$57:G$58,Circuit!D$40:P$41,Circuit!D$43:W$44,Circuit!D$46:N$54,Circuit!D$88:G$101</v>
      </c>
      <c r="D3" s="4" t="s">
        <v>16</v>
      </c>
      <c r="E3" s="7"/>
      <c r="F3" s="8" t="str">
        <f>"https://" &amp; PublishConfig!$A$2 &amp; ".web.app/display/?name=" &amp; ENCODEURL(A3)</f>
        <v>https://groceryblocks.web.app/display/?name=Vegetables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24.43"/>
    <col customWidth="1" min="4" max="4" width="18.86"/>
    <col customWidth="1" min="6" max="6" width="35.29"/>
  </cols>
  <sheetData>
    <row r="1">
      <c r="B1" s="9"/>
      <c r="C1" s="9"/>
      <c r="D1" s="9"/>
    </row>
    <row r="2">
      <c r="B2" s="9"/>
      <c r="C2" s="9"/>
      <c r="D2" s="9"/>
    </row>
    <row r="3">
      <c r="B3" s="9"/>
      <c r="C3" s="9"/>
      <c r="D3" s="10" t="s">
        <v>17</v>
      </c>
      <c r="E3" s="11" t="str">
        <f>left(F4, len(F4) - 1)</f>
        <v>#NAME?</v>
      </c>
    </row>
    <row r="4">
      <c r="B4" s="9"/>
      <c r="C4" s="9"/>
      <c r="D4" s="9"/>
      <c r="F4" s="11" t="str">
        <f>CONCATENATE(I8:I18)</f>
        <v>#NAME?</v>
      </c>
    </row>
    <row r="5">
      <c r="B5" s="9"/>
      <c r="C5" s="9"/>
      <c r="D5" s="10" t="s">
        <v>18</v>
      </c>
      <c r="E5" s="11" t="str">
        <f>"mergeCSVRanges(" &amp; left(F6, len(F6) - 1) &amp; ")"</f>
        <v>#NAME?</v>
      </c>
    </row>
    <row r="6">
      <c r="F6" s="11" t="str">
        <f>CONCATENATE(H8:H18)</f>
        <v>#NAME?</v>
      </c>
    </row>
    <row r="7">
      <c r="B7" s="1" t="s">
        <v>19</v>
      </c>
      <c r="C7" s="2" t="s">
        <v>20</v>
      </c>
      <c r="D7" s="2" t="s">
        <v>21</v>
      </c>
      <c r="E7" s="2" t="s">
        <v>22</v>
      </c>
      <c r="F7" s="2"/>
    </row>
    <row r="8">
      <c r="B8" s="9" t="str">
        <f>PublishConfig!$F$2</f>
        <v>1bW1M68Otec7on6QAUOde4v_5s3G_7aJo9cKdD9Wb9to</v>
      </c>
      <c r="C8" s="9" t="str">
        <f>IFERROR(__xludf.DUMMYFUNCTION("importrange(B8, ""'Asset Inventory'!B22:D23"")"),"#NAME?")</f>
        <v>#NAME?</v>
      </c>
      <c r="D8" s="9" t="str">
        <f>IFERROR(__xludf.DUMMYFUNCTION("""COMPUTED_VALUE"""),"#NAME?")</f>
        <v>#NAME?</v>
      </c>
      <c r="E8" s="11" t="str">
        <f>IFERROR(__xludf.DUMMYFUNCTION("""COMPUTED_VALUE"""),"meshes")</f>
        <v>meshes</v>
      </c>
      <c r="F8" s="11" t="str">
        <f t="shared" ref="F8:F18" si="1">"'" &amp; C8 &amp; "'!" &amp; D8</f>
        <v>#NAME?</v>
      </c>
      <c r="G8" s="9" t="str">
        <f t="shared" ref="G8:G18" si="2">F8 &amp; ","</f>
        <v>#NAME?</v>
      </c>
      <c r="H8" s="11" t="str">
        <f t="shared" ref="H8:H18" si="3">IF(B8 &lt;&gt; "","ImportRange(""" &amp; B8 &amp; """,""" &amp; F8 &amp; """),", D8)</f>
        <v>#NAME?</v>
      </c>
      <c r="I8" s="11" t="str">
        <f t="shared" ref="I8:I18" si="4">IF(B8 &lt;&gt; "", B8 &amp; "||||", "") &amp; G8</f>
        <v>#NAME?</v>
      </c>
    </row>
    <row r="9">
      <c r="B9" s="9" t="str">
        <f>PublishConfig!$F$2</f>
        <v>1bW1M68Otec7on6QAUOde4v_5s3G_7aJo9cKdD9Wb9to</v>
      </c>
      <c r="C9" s="9" t="str">
        <f>IFERROR(__xludf.DUMMYFUNCTION("""COMPUTED_VALUE"""),"#NAME?")</f>
        <v>#NAME?</v>
      </c>
      <c r="D9" s="9" t="str">
        <f>IFERROR(__xludf.DUMMYFUNCTION("""COMPUTED_VALUE"""),"#NAME?")</f>
        <v>#NAME?</v>
      </c>
      <c r="E9" s="11" t="str">
        <f>IFERROR(__xludf.DUMMYFUNCTION("""COMPUTED_VALUE"""),"display blocks")</f>
        <v>display blocks</v>
      </c>
      <c r="F9" s="11" t="str">
        <f t="shared" si="1"/>
        <v>#NAME?</v>
      </c>
      <c r="G9" s="9" t="str">
        <f t="shared" si="2"/>
        <v>#NAME?</v>
      </c>
      <c r="H9" s="11" t="str">
        <f t="shared" si="3"/>
        <v>#NAME?</v>
      </c>
      <c r="I9" s="11" t="str">
        <f t="shared" si="4"/>
        <v>#NAME?</v>
      </c>
    </row>
    <row r="10">
      <c r="B10" s="9" t="str">
        <f>PublishConfig!$F$2</f>
        <v>1bW1M68Otec7on6QAUOde4v_5s3G_7aJo9cKdD9Wb9to</v>
      </c>
      <c r="C10" s="9" t="str">
        <f>IFERROR(__xludf.DUMMYFUNCTION("importrange(B10, ""'Asset Inventory'!B20:D21"")"),"#NAME?")</f>
        <v>#NAME?</v>
      </c>
      <c r="D10" s="9" t="str">
        <f>IFERROR(__xludf.DUMMYFUNCTION("""COMPUTED_VALUE"""),"#NAME?")</f>
        <v>#NAME?</v>
      </c>
      <c r="E10" s="11" t="str">
        <f>IFERROR(__xludf.DUMMYFUNCTION("""COMPUTED_VALUE"""),"meshes")</f>
        <v>meshes</v>
      </c>
      <c r="F10" s="11" t="str">
        <f t="shared" si="1"/>
        <v>#NAME?</v>
      </c>
      <c r="G10" s="9" t="str">
        <f t="shared" si="2"/>
        <v>#NAME?</v>
      </c>
      <c r="H10" s="11" t="str">
        <f t="shared" si="3"/>
        <v>#NAME?</v>
      </c>
      <c r="I10" s="11" t="str">
        <f t="shared" si="4"/>
        <v>#NAME?</v>
      </c>
    </row>
    <row r="11">
      <c r="B11" s="9" t="str">
        <f>PublishConfig!$F$2</f>
        <v>1bW1M68Otec7on6QAUOde4v_5s3G_7aJo9cKdD9Wb9to</v>
      </c>
      <c r="C11" s="12" t="str">
        <f>IFERROR(__xludf.DUMMYFUNCTION("""COMPUTED_VALUE"""),"#NAME?")</f>
        <v>#NAME?</v>
      </c>
      <c r="D11" s="12" t="str">
        <f>IFERROR(__xludf.DUMMYFUNCTION("""COMPUTED_VALUE"""),"#NAME?")</f>
        <v>#NAME?</v>
      </c>
      <c r="E11" s="5" t="str">
        <f>IFERROR(__xludf.DUMMYFUNCTION("""COMPUTED_VALUE"""),"display blocks")</f>
        <v>display blocks</v>
      </c>
      <c r="F11" s="11" t="str">
        <f t="shared" si="1"/>
        <v>#NAME?</v>
      </c>
      <c r="G11" s="9" t="str">
        <f t="shared" si="2"/>
        <v>#NAME?</v>
      </c>
      <c r="H11" s="11" t="str">
        <f t="shared" si="3"/>
        <v>#NAME?</v>
      </c>
      <c r="I11" s="11" t="str">
        <f t="shared" si="4"/>
        <v>#NAME?</v>
      </c>
    </row>
    <row r="12">
      <c r="B12" s="9" t="str">
        <f>PublishConfig!$F$2</f>
        <v>1bW1M68Otec7on6QAUOde4v_5s3G_7aJo9cKdD9Wb9to</v>
      </c>
      <c r="C12" s="9" t="str">
        <f>IFERROR(__xludf.DUMMYFUNCTION("importrange(B12, ""'Asset Inventory'!B3:D5"")"),"#NAME?")</f>
        <v>#NAME?</v>
      </c>
      <c r="D12" s="12" t="str">
        <f>IFERROR(__xludf.DUMMYFUNCTION("""COMPUTED_VALUE"""),"#NAME?")</f>
        <v>#NAME?</v>
      </c>
      <c r="E12" s="5" t="str">
        <f>IFERROR(__xludf.DUMMYFUNCTION("""COMPUTED_VALUE"""),"meshes")</f>
        <v>meshes</v>
      </c>
      <c r="F12" s="11" t="str">
        <f t="shared" si="1"/>
        <v>#NAME?</v>
      </c>
      <c r="G12" s="9" t="str">
        <f t="shared" si="2"/>
        <v>#NAME?</v>
      </c>
      <c r="H12" s="11" t="str">
        <f t="shared" si="3"/>
        <v>#NAME?</v>
      </c>
      <c r="I12" s="11" t="str">
        <f t="shared" si="4"/>
        <v>#NAME?</v>
      </c>
    </row>
    <row r="13">
      <c r="B13" s="9" t="str">
        <f>PublishConfig!$F$2</f>
        <v>1bW1M68Otec7on6QAUOde4v_5s3G_7aJo9cKdD9Wb9to</v>
      </c>
      <c r="C13" s="12" t="str">
        <f>IFERROR(__xludf.DUMMYFUNCTION("""COMPUTED_VALUE"""),"#NAME?")</f>
        <v>#NAME?</v>
      </c>
      <c r="D13" s="12" t="str">
        <f>IFERROR(__xludf.DUMMYFUNCTION("""COMPUTED_VALUE"""),"#NAME?")</f>
        <v>#NAME?</v>
      </c>
      <c r="E13" s="5" t="str">
        <f>IFERROR(__xludf.DUMMYFUNCTION("""COMPUTED_VALUE"""),"materials")</f>
        <v>materials</v>
      </c>
      <c r="F13" s="11" t="str">
        <f t="shared" si="1"/>
        <v>#NAME?</v>
      </c>
      <c r="G13" s="9" t="str">
        <f t="shared" si="2"/>
        <v>#NAME?</v>
      </c>
      <c r="H13" s="11" t="str">
        <f t="shared" si="3"/>
        <v>#NAME?</v>
      </c>
      <c r="I13" s="11" t="str">
        <f t="shared" si="4"/>
        <v>#NAME?</v>
      </c>
    </row>
    <row r="14">
      <c r="B14" s="9" t="str">
        <f>PublishConfig!$F$2</f>
        <v>1bW1M68Otec7on6QAUOde4v_5s3G_7aJo9cKdD9Wb9to</v>
      </c>
      <c r="C14" s="12" t="str">
        <f>IFERROR(__xludf.DUMMYFUNCTION("""COMPUTED_VALUE"""),"#NAME?")</f>
        <v>#NAME?</v>
      </c>
      <c r="D14" s="12" t="str">
        <f>IFERROR(__xludf.DUMMYFUNCTION("""COMPUTED_VALUE"""),"#NAME?")</f>
        <v>#NAME?</v>
      </c>
      <c r="E14" s="5" t="str">
        <f>IFERROR(__xludf.DUMMYFUNCTION("""COMPUTED_VALUE"""),"blocks")</f>
        <v>blocks</v>
      </c>
      <c r="F14" s="11" t="str">
        <f t="shared" si="1"/>
        <v>#NAME?</v>
      </c>
      <c r="G14" s="9" t="str">
        <f t="shared" si="2"/>
        <v>#NAME?</v>
      </c>
      <c r="H14" s="11" t="str">
        <f t="shared" si="3"/>
        <v>#NAME?</v>
      </c>
      <c r="I14" s="11" t="str">
        <f t="shared" si="4"/>
        <v>#NAME?</v>
      </c>
    </row>
    <row r="15">
      <c r="B15" s="9" t="str">
        <f>PublishConfig!$F$2</f>
        <v>1bW1M68Otec7on6QAUOde4v_5s3G_7aJo9cKdD9Wb9to</v>
      </c>
      <c r="C15" s="9" t="str">
        <f>IFERROR(__xludf.DUMMYFUNCTION("importrange(B15, ""'Asset Inventory'!B18:D19"")"),"#NAME?")</f>
        <v>#NAME?</v>
      </c>
      <c r="D15" s="12" t="str">
        <f>IFERROR(__xludf.DUMMYFUNCTION("""COMPUTED_VALUE"""),"#NAME?")</f>
        <v>#NAME?</v>
      </c>
      <c r="E15" s="5" t="str">
        <f>IFERROR(__xludf.DUMMYFUNCTION("""COMPUTED_VALUE"""),"meshes")</f>
        <v>meshes</v>
      </c>
      <c r="F15" s="11" t="str">
        <f t="shared" si="1"/>
        <v>#NAME?</v>
      </c>
      <c r="G15" s="9" t="str">
        <f t="shared" si="2"/>
        <v>#NAME?</v>
      </c>
      <c r="H15" s="11" t="str">
        <f t="shared" si="3"/>
        <v>#NAME?</v>
      </c>
      <c r="I15" s="11" t="str">
        <f t="shared" si="4"/>
        <v>#NAME?</v>
      </c>
    </row>
    <row r="16">
      <c r="B16" s="9" t="str">
        <f>PublishConfig!$F$2</f>
        <v>1bW1M68Otec7on6QAUOde4v_5s3G_7aJo9cKdD9Wb9to</v>
      </c>
      <c r="C16" s="12" t="str">
        <f>IFERROR(__xludf.DUMMYFUNCTION("""COMPUTED_VALUE"""),"#NAME?")</f>
        <v>#NAME?</v>
      </c>
      <c r="D16" s="12" t="str">
        <f>IFERROR(__xludf.DUMMYFUNCTION("""COMPUTED_VALUE"""),"#NAME?")</f>
        <v>#NAME?</v>
      </c>
      <c r="E16" s="5" t="str">
        <f>IFERROR(__xludf.DUMMYFUNCTION("""COMPUTED_VALUE"""),"display blocks")</f>
        <v>display blocks</v>
      </c>
      <c r="F16" s="11" t="str">
        <f t="shared" si="1"/>
        <v>#NAME?</v>
      </c>
      <c r="G16" s="9" t="str">
        <f t="shared" si="2"/>
        <v>#NAME?</v>
      </c>
      <c r="H16" s="11" t="str">
        <f t="shared" si="3"/>
        <v>#NAME?</v>
      </c>
      <c r="I16" s="11" t="str">
        <f t="shared" si="4"/>
        <v>#NAME?</v>
      </c>
    </row>
    <row r="17">
      <c r="B17" s="9" t="str">
        <f>PublishConfig!$F$2</f>
        <v>1bW1M68Otec7on6QAUOde4v_5s3G_7aJo9cKdD9Wb9to</v>
      </c>
      <c r="C17" s="9" t="str">
        <f>IFERROR(__xludf.DUMMYFUNCTION("importrange(B17, ""'Asset Inventory'!B16:D17"")"),"#NAME?")</f>
        <v>#NAME?</v>
      </c>
      <c r="D17" s="11" t="str">
        <f>IFERROR(__xludf.DUMMYFUNCTION("""COMPUTED_VALUE"""),"#NAME?")</f>
        <v>#NAME?</v>
      </c>
      <c r="E17" s="11" t="str">
        <f>IFERROR(__xludf.DUMMYFUNCTION("""COMPUTED_VALUE"""),"meshes")</f>
        <v>meshes</v>
      </c>
      <c r="F17" s="11" t="str">
        <f t="shared" si="1"/>
        <v>#NAME?</v>
      </c>
      <c r="G17" s="9" t="str">
        <f t="shared" si="2"/>
        <v>#NAME?</v>
      </c>
      <c r="H17" s="11" t="str">
        <f t="shared" si="3"/>
        <v>#NAME?</v>
      </c>
      <c r="I17" s="11" t="str">
        <f t="shared" si="4"/>
        <v>#NAME?</v>
      </c>
    </row>
    <row r="18">
      <c r="B18" s="9" t="str">
        <f>PublishConfig!$F$2</f>
        <v>1bW1M68Otec7on6QAUOde4v_5s3G_7aJo9cKdD9Wb9to</v>
      </c>
      <c r="C18" s="11" t="str">
        <f>IFERROR(__xludf.DUMMYFUNCTION("""COMPUTED_VALUE"""),"#NAME?")</f>
        <v>#NAME?</v>
      </c>
      <c r="D18" s="11" t="str">
        <f>IFERROR(__xludf.DUMMYFUNCTION("""COMPUTED_VALUE"""),"#NAME?")</f>
        <v>#NAME?</v>
      </c>
      <c r="E18" s="11" t="str">
        <f>IFERROR(__xludf.DUMMYFUNCTION("""COMPUTED_VALUE"""),"display blocks")</f>
        <v>display blocks</v>
      </c>
      <c r="F18" s="11" t="str">
        <f t="shared" si="1"/>
        <v>#NAME?</v>
      </c>
      <c r="G18" s="9" t="str">
        <f t="shared" si="2"/>
        <v>#NAME?</v>
      </c>
      <c r="H18" s="11" t="str">
        <f t="shared" si="3"/>
        <v>#NAME?</v>
      </c>
      <c r="I18" s="11" t="str">
        <f t="shared" si="4"/>
        <v>#NAME?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0"/>
  </cols>
  <sheetData>
    <row r="1">
      <c r="A1" s="13" t="s">
        <v>23</v>
      </c>
      <c r="B1" s="5"/>
      <c r="C1" s="13" t="s">
        <v>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>
      <c r="A2" s="5"/>
      <c r="B2" s="5"/>
      <c r="C2" s="14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>
      <c r="A3" s="5"/>
      <c r="B3" s="5" t="s">
        <v>26</v>
      </c>
      <c r="C3" s="2" t="s">
        <v>27</v>
      </c>
      <c r="D3" s="5" t="s">
        <v>28</v>
      </c>
      <c r="E3" s="5" t="s">
        <v>10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5" t="s">
        <v>48</v>
      </c>
      <c r="Z3" s="5" t="s">
        <v>49</v>
      </c>
      <c r="AA3" s="5" t="s">
        <v>50</v>
      </c>
      <c r="AB3" s="5" t="s">
        <v>51</v>
      </c>
      <c r="AC3" s="5" t="s">
        <v>52</v>
      </c>
      <c r="AD3" s="5" t="s">
        <v>53</v>
      </c>
      <c r="AE3" s="5" t="s">
        <v>54</v>
      </c>
      <c r="AF3" s="5" t="s">
        <v>55</v>
      </c>
      <c r="AG3" s="5" t="s">
        <v>56</v>
      </c>
      <c r="AH3" s="5" t="s">
        <v>57</v>
      </c>
      <c r="AI3" s="5" t="s">
        <v>58</v>
      </c>
      <c r="AJ3" s="5" t="s">
        <v>59</v>
      </c>
      <c r="AK3" s="5" t="s">
        <v>60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67</v>
      </c>
      <c r="AS3" s="5" t="s">
        <v>68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>
      <c r="A4" s="5"/>
      <c r="B4" s="5"/>
      <c r="C4" s="5"/>
      <c r="D4" s="5" t="s">
        <v>69</v>
      </c>
      <c r="E4" s="5" t="s">
        <v>70</v>
      </c>
      <c r="F4" s="5" t="s">
        <v>71</v>
      </c>
      <c r="G4" s="15">
        <v>400.0</v>
      </c>
      <c r="H4" s="5"/>
      <c r="I4" s="15">
        <v>1.0</v>
      </c>
      <c r="J4" s="15">
        <v>1.0</v>
      </c>
      <c r="K4" s="5" t="s">
        <v>72</v>
      </c>
      <c r="L4" s="15">
        <v>100.0</v>
      </c>
      <c r="M4" s="15">
        <v>40.0</v>
      </c>
      <c r="N4" s="15">
        <v>75.0</v>
      </c>
      <c r="O4" s="5"/>
      <c r="P4" s="5"/>
      <c r="Q4" s="5"/>
      <c r="R4" s="5"/>
      <c r="S4" s="5"/>
      <c r="T4" s="5"/>
      <c r="U4" s="15">
        <v>3.0</v>
      </c>
      <c r="V4" s="15">
        <v>3.0</v>
      </c>
      <c r="W4" s="5" t="s">
        <v>73</v>
      </c>
      <c r="X4" s="15">
        <v>3.0</v>
      </c>
      <c r="Y4" s="15">
        <v>3.0</v>
      </c>
      <c r="Z4" s="5" t="s">
        <v>73</v>
      </c>
      <c r="AA4" s="15">
        <v>3.0</v>
      </c>
      <c r="AB4" s="15">
        <v>3.0</v>
      </c>
      <c r="AC4" s="5" t="s">
        <v>73</v>
      </c>
      <c r="AD4" s="15"/>
      <c r="AE4" s="15"/>
      <c r="AF4" s="5"/>
      <c r="AG4" s="15">
        <v>3.0</v>
      </c>
      <c r="AH4" s="15">
        <v>3.0</v>
      </c>
      <c r="AI4" s="5" t="s">
        <v>74</v>
      </c>
      <c r="AJ4" s="15">
        <v>1.0</v>
      </c>
      <c r="AK4" s="15">
        <v>1.0</v>
      </c>
      <c r="AL4" s="5" t="s">
        <v>75</v>
      </c>
      <c r="AM4" s="5" t="s">
        <v>76</v>
      </c>
      <c r="AN4" s="5" t="s">
        <v>77</v>
      </c>
      <c r="AO4" s="5" t="s">
        <v>78</v>
      </c>
      <c r="AP4" s="5" t="s">
        <v>79</v>
      </c>
      <c r="AQ4" s="5" t="s">
        <v>77</v>
      </c>
      <c r="AR4" s="5" t="s">
        <v>80</v>
      </c>
      <c r="AS4" s="16" t="s">
        <v>81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>
      <c r="A6" s="5"/>
      <c r="B6" s="5" t="s">
        <v>82</v>
      </c>
      <c r="C6" s="2" t="s">
        <v>27</v>
      </c>
      <c r="D6" s="5" t="s">
        <v>28</v>
      </c>
      <c r="E6" s="5" t="s">
        <v>10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33</v>
      </c>
      <c r="K6" s="5" t="s">
        <v>34</v>
      </c>
      <c r="L6" s="5" t="s">
        <v>35</v>
      </c>
      <c r="M6" s="5" t="s">
        <v>36</v>
      </c>
      <c r="N6" s="5" t="s">
        <v>37</v>
      </c>
      <c r="O6" s="5" t="s">
        <v>38</v>
      </c>
      <c r="P6" s="5" t="s">
        <v>39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45</v>
      </c>
      <c r="W6" s="5" t="s">
        <v>46</v>
      </c>
      <c r="X6" s="5" t="s">
        <v>47</v>
      </c>
      <c r="Y6" s="5" t="s">
        <v>48</v>
      </c>
      <c r="Z6" s="5" t="s">
        <v>49</v>
      </c>
      <c r="AA6" s="5" t="s">
        <v>50</v>
      </c>
      <c r="AB6" s="5" t="s">
        <v>51</v>
      </c>
      <c r="AC6" s="5" t="s">
        <v>52</v>
      </c>
      <c r="AD6" s="5" t="s">
        <v>53</v>
      </c>
      <c r="AE6" s="5" t="s">
        <v>54</v>
      </c>
      <c r="AF6" s="5" t="s">
        <v>55</v>
      </c>
      <c r="AG6" s="5" t="s">
        <v>56</v>
      </c>
      <c r="AH6" s="5" t="s">
        <v>57</v>
      </c>
      <c r="AI6" s="5" t="s">
        <v>58</v>
      </c>
      <c r="AJ6" s="5" t="s">
        <v>59</v>
      </c>
      <c r="AK6" s="5" t="s">
        <v>60</v>
      </c>
      <c r="AL6" s="5" t="s">
        <v>61</v>
      </c>
      <c r="AM6" s="5" t="s">
        <v>62</v>
      </c>
      <c r="AN6" s="5" t="s">
        <v>63</v>
      </c>
      <c r="AO6" s="5" t="s">
        <v>64</v>
      </c>
      <c r="AP6" s="5" t="s">
        <v>65</v>
      </c>
      <c r="AQ6" s="5" t="s">
        <v>66</v>
      </c>
      <c r="AR6" s="5" t="s">
        <v>67</v>
      </c>
      <c r="AS6" s="5" t="s">
        <v>68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>
      <c r="A7" s="5"/>
      <c r="B7" s="5"/>
      <c r="C7" s="5"/>
      <c r="D7" s="5" t="s">
        <v>69</v>
      </c>
      <c r="E7" s="5" t="s">
        <v>70</v>
      </c>
      <c r="F7" s="5" t="s">
        <v>71</v>
      </c>
      <c r="G7" s="15">
        <v>400.0</v>
      </c>
      <c r="H7" s="5"/>
      <c r="I7" s="15">
        <v>1.0</v>
      </c>
      <c r="J7" s="15">
        <v>1.0</v>
      </c>
      <c r="K7" s="5"/>
      <c r="L7" s="15">
        <v>100.0</v>
      </c>
      <c r="M7" s="15">
        <v>40.0</v>
      </c>
      <c r="N7" s="15">
        <v>75.0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3.0</v>
      </c>
      <c r="AH7" s="15">
        <v>3.0</v>
      </c>
      <c r="AI7" s="16" t="s">
        <v>74</v>
      </c>
      <c r="AJ7" s="5"/>
      <c r="AK7" s="5"/>
      <c r="AL7" s="5"/>
      <c r="AM7" s="5" t="s">
        <v>76</v>
      </c>
      <c r="AN7" s="5" t="s">
        <v>77</v>
      </c>
      <c r="AO7" s="5" t="s">
        <v>78</v>
      </c>
      <c r="AP7" s="5" t="s">
        <v>83</v>
      </c>
      <c r="AQ7" s="5" t="s">
        <v>77</v>
      </c>
      <c r="AR7" s="5" t="s">
        <v>82</v>
      </c>
      <c r="AS7" s="16" t="s">
        <v>84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>
      <c r="A9" s="5"/>
      <c r="B9" s="5" t="s">
        <v>85</v>
      </c>
      <c r="C9" s="2" t="s">
        <v>27</v>
      </c>
      <c r="D9" s="5" t="s">
        <v>28</v>
      </c>
      <c r="E9" s="5" t="s">
        <v>10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5" t="s">
        <v>40</v>
      </c>
      <c r="R9" s="5" t="s">
        <v>41</v>
      </c>
      <c r="S9" s="5" t="s">
        <v>42</v>
      </c>
      <c r="T9" s="5" t="s">
        <v>43</v>
      </c>
      <c r="U9" s="5" t="s">
        <v>44</v>
      </c>
      <c r="V9" s="5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s="5" t="s">
        <v>51</v>
      </c>
      <c r="AC9" s="5" t="s">
        <v>52</v>
      </c>
      <c r="AD9" s="5" t="s">
        <v>53</v>
      </c>
      <c r="AE9" s="5" t="s">
        <v>54</v>
      </c>
      <c r="AF9" s="5" t="s">
        <v>55</v>
      </c>
      <c r="AG9" s="5" t="s">
        <v>56</v>
      </c>
      <c r="AH9" s="5" t="s">
        <v>57</v>
      </c>
      <c r="AI9" s="5" t="s">
        <v>58</v>
      </c>
      <c r="AJ9" s="5" t="s">
        <v>59</v>
      </c>
      <c r="AK9" s="5" t="s">
        <v>60</v>
      </c>
      <c r="AL9" s="5" t="s">
        <v>61</v>
      </c>
      <c r="AM9" s="5" t="s">
        <v>62</v>
      </c>
      <c r="AN9" s="5" t="s">
        <v>63</v>
      </c>
      <c r="AO9" s="5" t="s">
        <v>64</v>
      </c>
      <c r="AP9" s="5" t="s">
        <v>65</v>
      </c>
      <c r="AQ9" s="5" t="s">
        <v>66</v>
      </c>
      <c r="AR9" s="5" t="s">
        <v>67</v>
      </c>
      <c r="AS9" s="5" t="s">
        <v>68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>
      <c r="A10" s="5"/>
      <c r="B10" s="5"/>
      <c r="C10" s="5"/>
      <c r="D10" s="5" t="s">
        <v>69</v>
      </c>
      <c r="E10" s="5" t="s">
        <v>70</v>
      </c>
      <c r="F10" s="5" t="s">
        <v>71</v>
      </c>
      <c r="G10" s="15">
        <v>400.0</v>
      </c>
      <c r="H10" s="5"/>
      <c r="I10" s="15">
        <v>1.0</v>
      </c>
      <c r="J10" s="15">
        <v>1.0</v>
      </c>
      <c r="K10" s="5" t="s">
        <v>86</v>
      </c>
      <c r="L10" s="15">
        <v>100.0</v>
      </c>
      <c r="M10" s="15">
        <v>40.0</v>
      </c>
      <c r="N10" s="15">
        <v>75.0</v>
      </c>
      <c r="O10" s="5"/>
      <c r="P10" s="5"/>
      <c r="Q10" s="5"/>
      <c r="R10" s="5"/>
      <c r="S10" s="5"/>
      <c r="T10" s="5"/>
      <c r="U10" s="15">
        <v>3.0</v>
      </c>
      <c r="V10" s="15">
        <v>3.0</v>
      </c>
      <c r="W10" s="5" t="s">
        <v>73</v>
      </c>
      <c r="X10" s="15">
        <v>3.0</v>
      </c>
      <c r="Y10" s="15">
        <v>3.0</v>
      </c>
      <c r="Z10" s="5" t="s">
        <v>73</v>
      </c>
      <c r="AA10" s="15">
        <v>3.0</v>
      </c>
      <c r="AB10" s="15">
        <v>3.0</v>
      </c>
      <c r="AC10" s="5" t="s">
        <v>73</v>
      </c>
      <c r="AD10" s="15"/>
      <c r="AE10" s="15"/>
      <c r="AF10" s="5"/>
      <c r="AG10" s="15">
        <v>3.0</v>
      </c>
      <c r="AH10" s="15">
        <v>3.0</v>
      </c>
      <c r="AI10" s="5" t="s">
        <v>74</v>
      </c>
      <c r="AJ10" s="15">
        <v>1.0</v>
      </c>
      <c r="AK10" s="15">
        <v>1.0</v>
      </c>
      <c r="AL10" s="5" t="s">
        <v>75</v>
      </c>
      <c r="AM10" s="5" t="s">
        <v>76</v>
      </c>
      <c r="AN10" s="5" t="s">
        <v>77</v>
      </c>
      <c r="AO10" s="5" t="s">
        <v>78</v>
      </c>
      <c r="AP10" s="5"/>
      <c r="AQ10" s="5" t="s">
        <v>77</v>
      </c>
      <c r="AR10" s="5"/>
      <c r="AS10" s="16" t="s">
        <v>87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>
      <c r="A13" s="13" t="s">
        <v>88</v>
      </c>
      <c r="B13" s="5"/>
      <c r="C13" s="14" t="s">
        <v>89</v>
      </c>
      <c r="D13" s="5"/>
      <c r="E13" s="13" t="s">
        <v>90</v>
      </c>
      <c r="F13" s="5"/>
      <c r="G13" s="5"/>
      <c r="H13" s="13" t="s">
        <v>91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>
      <c r="A14" s="5"/>
      <c r="B14" s="5"/>
      <c r="C14" s="2" t="s">
        <v>27</v>
      </c>
      <c r="D14" s="5" t="s">
        <v>28</v>
      </c>
      <c r="E14" s="5" t="s">
        <v>10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35</v>
      </c>
      <c r="K14" s="5" t="s">
        <v>36</v>
      </c>
      <c r="L14" s="5" t="s">
        <v>37</v>
      </c>
      <c r="M14" s="5" t="s">
        <v>96</v>
      </c>
      <c r="N14" s="5" t="s">
        <v>97</v>
      </c>
      <c r="O14" s="5" t="s">
        <v>98</v>
      </c>
      <c r="P14" s="5" t="s">
        <v>99</v>
      </c>
      <c r="Q14" s="5" t="s">
        <v>100</v>
      </c>
      <c r="R14" s="5" t="s">
        <v>101</v>
      </c>
      <c r="S14" s="5" t="s">
        <v>102</v>
      </c>
      <c r="T14" s="5" t="s">
        <v>103</v>
      </c>
      <c r="U14" s="5" t="s">
        <v>104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>
      <c r="A15" s="5"/>
      <c r="B15" s="5"/>
      <c r="C15" s="5"/>
      <c r="D15" s="5" t="s">
        <v>105</v>
      </c>
      <c r="E15" s="17" t="s">
        <v>106</v>
      </c>
      <c r="F15" s="4" t="s">
        <v>107</v>
      </c>
      <c r="G15" s="4" t="s">
        <v>108</v>
      </c>
      <c r="H15" s="5"/>
      <c r="I15" s="5"/>
      <c r="J15" s="5"/>
      <c r="K15" s="5"/>
      <c r="L15" s="5"/>
      <c r="M15" s="6">
        <v>-13.0</v>
      </c>
      <c r="N15" s="15">
        <v>0.0</v>
      </c>
      <c r="O15" s="6">
        <v>-5.0</v>
      </c>
      <c r="P15" s="5"/>
      <c r="Q15" s="4"/>
      <c r="R15" s="5"/>
      <c r="S15" s="6">
        <v>3.0</v>
      </c>
      <c r="T15" s="6">
        <v>3.0</v>
      </c>
      <c r="U15" s="6">
        <v>3.0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>
      <c r="A16" s="5"/>
      <c r="B16" s="5"/>
      <c r="C16" s="5"/>
      <c r="D16" s="5" t="s">
        <v>105</v>
      </c>
      <c r="E16" s="17" t="s">
        <v>106</v>
      </c>
      <c r="F16" s="4" t="s">
        <v>107</v>
      </c>
      <c r="G16" s="4" t="s">
        <v>108</v>
      </c>
      <c r="H16" s="5"/>
      <c r="I16" s="5"/>
      <c r="J16" s="5"/>
      <c r="K16" s="5"/>
      <c r="L16" s="5"/>
      <c r="M16" s="6">
        <v>11.0</v>
      </c>
      <c r="N16" s="15">
        <v>0.0</v>
      </c>
      <c r="O16" s="6">
        <v>-5.0</v>
      </c>
      <c r="P16" s="5"/>
      <c r="Q16" s="4"/>
      <c r="R16" s="5"/>
      <c r="S16" s="6">
        <v>3.0</v>
      </c>
      <c r="T16" s="6">
        <v>3.0</v>
      </c>
      <c r="U16" s="6">
        <v>3.0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>
      <c r="A17" s="5"/>
      <c r="B17" s="5"/>
      <c r="C17" s="5"/>
      <c r="D17" s="5" t="s">
        <v>105</v>
      </c>
      <c r="E17" s="17" t="s">
        <v>106</v>
      </c>
      <c r="F17" s="4" t="s">
        <v>107</v>
      </c>
      <c r="G17" s="4" t="s">
        <v>108</v>
      </c>
      <c r="H17" s="5"/>
      <c r="I17" s="5"/>
      <c r="J17" s="5"/>
      <c r="K17" s="5"/>
      <c r="L17" s="5"/>
      <c r="M17" s="6">
        <v>-13.0</v>
      </c>
      <c r="N17" s="15">
        <v>0.0</v>
      </c>
      <c r="O17" s="6">
        <v>5.0</v>
      </c>
      <c r="P17" s="5"/>
      <c r="Q17" s="4"/>
      <c r="R17" s="5"/>
      <c r="S17" s="6">
        <v>3.0</v>
      </c>
      <c r="T17" s="6">
        <v>3.0</v>
      </c>
      <c r="U17" s="6">
        <v>3.0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>
      <c r="A18" s="5"/>
      <c r="B18" s="5"/>
      <c r="C18" s="5"/>
      <c r="D18" s="5" t="s">
        <v>105</v>
      </c>
      <c r="E18" s="17" t="s">
        <v>106</v>
      </c>
      <c r="F18" s="4" t="s">
        <v>107</v>
      </c>
      <c r="G18" s="4" t="s">
        <v>108</v>
      </c>
      <c r="H18" s="5"/>
      <c r="I18" s="5"/>
      <c r="J18" s="5"/>
      <c r="K18" s="5"/>
      <c r="L18" s="5"/>
      <c r="M18" s="6">
        <v>11.0</v>
      </c>
      <c r="N18" s="15">
        <v>0.0</v>
      </c>
      <c r="O18" s="6">
        <v>5.0</v>
      </c>
      <c r="P18" s="5"/>
      <c r="Q18" s="4"/>
      <c r="R18" s="5"/>
      <c r="S18" s="6">
        <v>3.0</v>
      </c>
      <c r="T18" s="6">
        <v>3.0</v>
      </c>
      <c r="U18" s="6">
        <v>3.0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>
      <c r="A19" s="5"/>
      <c r="B19" s="5"/>
      <c r="C19" s="5"/>
      <c r="D19" s="5" t="s">
        <v>105</v>
      </c>
      <c r="E19" s="5" t="s">
        <v>109</v>
      </c>
      <c r="F19" s="4" t="s">
        <v>107</v>
      </c>
      <c r="G19" s="5" t="s">
        <v>110</v>
      </c>
      <c r="H19" s="5"/>
      <c r="I19" s="5"/>
      <c r="J19" s="5"/>
      <c r="K19" s="5"/>
      <c r="L19" s="5"/>
      <c r="M19" s="6">
        <v>40.0</v>
      </c>
      <c r="N19" s="15">
        <v>0.0</v>
      </c>
      <c r="O19" s="15">
        <v>-20.0</v>
      </c>
      <c r="P19" s="5" t="s">
        <v>111</v>
      </c>
      <c r="Q19" s="12" t="s">
        <v>112</v>
      </c>
      <c r="R19" s="5" t="s">
        <v>111</v>
      </c>
      <c r="S19" s="18">
        <v>0.065</v>
      </c>
      <c r="T19" s="18">
        <v>0.065</v>
      </c>
      <c r="U19" s="18">
        <v>0.065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>
      <c r="A20" s="5"/>
      <c r="B20" s="5"/>
      <c r="C20" s="5"/>
      <c r="D20" s="5" t="s">
        <v>105</v>
      </c>
      <c r="E20" s="4" t="s">
        <v>113</v>
      </c>
      <c r="F20" s="4" t="s">
        <v>107</v>
      </c>
      <c r="G20" s="4" t="s">
        <v>108</v>
      </c>
      <c r="H20" s="5"/>
      <c r="I20" s="5"/>
      <c r="J20" s="5"/>
      <c r="K20" s="5"/>
      <c r="L20" s="5"/>
      <c r="M20" s="15">
        <v>30.0</v>
      </c>
      <c r="N20" s="15">
        <v>0.0</v>
      </c>
      <c r="O20" s="6">
        <v>32.0</v>
      </c>
      <c r="P20" s="5"/>
      <c r="Q20" s="4" t="s">
        <v>114</v>
      </c>
      <c r="R20" s="5"/>
      <c r="S20" s="6">
        <v>9.0</v>
      </c>
      <c r="T20" s="6">
        <v>9.0</v>
      </c>
      <c r="U20" s="6">
        <v>9.0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>
      <c r="A21" s="5"/>
      <c r="B21" s="5"/>
      <c r="C21" s="5"/>
      <c r="D21" s="5" t="s">
        <v>105</v>
      </c>
      <c r="E21" s="4" t="s">
        <v>113</v>
      </c>
      <c r="F21" s="4" t="s">
        <v>107</v>
      </c>
      <c r="G21" s="4" t="s">
        <v>108</v>
      </c>
      <c r="H21" s="5"/>
      <c r="I21" s="5"/>
      <c r="J21" s="5"/>
      <c r="K21" s="5"/>
      <c r="L21" s="5"/>
      <c r="M21" s="6">
        <v>10.0</v>
      </c>
      <c r="N21" s="15">
        <v>0.0</v>
      </c>
      <c r="O21" s="6">
        <v>32.0</v>
      </c>
      <c r="P21" s="5"/>
      <c r="Q21" s="4" t="s">
        <v>114</v>
      </c>
      <c r="R21" s="5"/>
      <c r="S21" s="6">
        <v>9.0</v>
      </c>
      <c r="T21" s="6">
        <v>9.0</v>
      </c>
      <c r="U21" s="6">
        <v>9.0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>
      <c r="A22" s="5"/>
      <c r="B22" s="5"/>
      <c r="C22" s="5"/>
      <c r="D22" s="5" t="s">
        <v>105</v>
      </c>
      <c r="E22" s="4" t="s">
        <v>113</v>
      </c>
      <c r="F22" s="4" t="s">
        <v>107</v>
      </c>
      <c r="G22" s="4" t="s">
        <v>108</v>
      </c>
      <c r="H22" s="5"/>
      <c r="I22" s="5"/>
      <c r="J22" s="5"/>
      <c r="K22" s="5"/>
      <c r="L22" s="5"/>
      <c r="M22" s="6">
        <v>-10.0</v>
      </c>
      <c r="N22" s="15">
        <v>0.0</v>
      </c>
      <c r="O22" s="6">
        <v>32.0</v>
      </c>
      <c r="P22" s="5"/>
      <c r="Q22" s="4" t="s">
        <v>114</v>
      </c>
      <c r="R22" s="5"/>
      <c r="S22" s="6">
        <v>9.0</v>
      </c>
      <c r="T22" s="6">
        <v>9.0</v>
      </c>
      <c r="U22" s="6">
        <v>9.0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>
      <c r="A23" s="5"/>
      <c r="B23" s="5"/>
      <c r="C23" s="5"/>
      <c r="D23" s="5" t="s">
        <v>105</v>
      </c>
      <c r="E23" s="4" t="s">
        <v>113</v>
      </c>
      <c r="F23" s="4" t="s">
        <v>107</v>
      </c>
      <c r="G23" s="4" t="s">
        <v>108</v>
      </c>
      <c r="H23" s="5"/>
      <c r="I23" s="5"/>
      <c r="J23" s="5"/>
      <c r="K23" s="5"/>
      <c r="L23" s="5"/>
      <c r="M23" s="6">
        <v>-30.0</v>
      </c>
      <c r="N23" s="15">
        <v>0.0</v>
      </c>
      <c r="O23" s="6">
        <v>32.0</v>
      </c>
      <c r="P23" s="5"/>
      <c r="Q23" s="4" t="s">
        <v>114</v>
      </c>
      <c r="R23" s="5"/>
      <c r="S23" s="6">
        <v>9.0</v>
      </c>
      <c r="T23" s="6">
        <v>9.0</v>
      </c>
      <c r="U23" s="6">
        <v>9.0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>
      <c r="A24" s="5"/>
      <c r="B24" s="5"/>
      <c r="C24" s="5"/>
      <c r="D24" s="5" t="s">
        <v>105</v>
      </c>
      <c r="E24" s="4" t="s">
        <v>115</v>
      </c>
      <c r="F24" s="4" t="s">
        <v>107</v>
      </c>
      <c r="G24" s="4" t="s">
        <v>110</v>
      </c>
      <c r="H24" s="5"/>
      <c r="I24" s="5"/>
      <c r="J24" s="5"/>
      <c r="K24" s="5"/>
      <c r="L24" s="5"/>
      <c r="M24" s="6">
        <v>-15.0</v>
      </c>
      <c r="N24" s="6">
        <v>5.0</v>
      </c>
      <c r="O24" s="6">
        <v>-31.0</v>
      </c>
      <c r="P24" s="5"/>
      <c r="Q24" s="4"/>
      <c r="R24" s="5"/>
      <c r="S24" s="6">
        <v>12.0</v>
      </c>
      <c r="T24" s="6">
        <v>12.0</v>
      </c>
      <c r="U24" s="6">
        <v>15.0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>
      <c r="A25" s="5"/>
      <c r="B25" s="5"/>
      <c r="C25" s="5"/>
      <c r="D25" s="5" t="s">
        <v>105</v>
      </c>
      <c r="E25" s="4" t="s">
        <v>115</v>
      </c>
      <c r="F25" s="4" t="s">
        <v>107</v>
      </c>
      <c r="G25" s="4" t="s">
        <v>110</v>
      </c>
      <c r="H25" s="5"/>
      <c r="I25" s="5"/>
      <c r="J25" s="5"/>
      <c r="K25" s="5"/>
      <c r="L25" s="5"/>
      <c r="M25" s="6">
        <v>10.0</v>
      </c>
      <c r="N25" s="6">
        <v>5.0</v>
      </c>
      <c r="O25" s="6">
        <v>-31.0</v>
      </c>
      <c r="P25" s="5"/>
      <c r="Q25" s="4"/>
      <c r="R25" s="5"/>
      <c r="S25" s="6">
        <v>12.0</v>
      </c>
      <c r="T25" s="6">
        <v>12.0</v>
      </c>
      <c r="U25" s="6">
        <v>15.0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>
      <c r="A26" s="5"/>
      <c r="B26" s="5"/>
      <c r="C26" s="5"/>
      <c r="D26" s="5" t="s">
        <v>105</v>
      </c>
      <c r="E26" s="17" t="s">
        <v>116</v>
      </c>
      <c r="F26" s="4" t="s">
        <v>107</v>
      </c>
      <c r="G26" s="4" t="s">
        <v>108</v>
      </c>
      <c r="H26" s="5"/>
      <c r="I26" s="5"/>
      <c r="J26" s="5"/>
      <c r="K26" s="5"/>
      <c r="L26" s="5"/>
      <c r="M26" s="6">
        <v>45.0</v>
      </c>
      <c r="N26" s="6"/>
      <c r="O26" s="6">
        <v>14.0</v>
      </c>
      <c r="P26" s="5"/>
      <c r="Q26" s="4" t="s">
        <v>114</v>
      </c>
      <c r="R26" s="5"/>
      <c r="S26" s="6">
        <v>7.0</v>
      </c>
      <c r="T26" s="6">
        <v>7.0</v>
      </c>
      <c r="U26" s="6">
        <v>7.0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>
      <c r="A27" s="5"/>
      <c r="B27" s="5"/>
      <c r="C27" s="5"/>
      <c r="D27" s="5" t="s">
        <v>105</v>
      </c>
      <c r="E27" s="17" t="s">
        <v>117</v>
      </c>
      <c r="F27" s="4" t="s">
        <v>107</v>
      </c>
      <c r="G27" s="4" t="s">
        <v>108</v>
      </c>
      <c r="H27" s="5"/>
      <c r="I27" s="5"/>
      <c r="J27" s="5"/>
      <c r="K27" s="5"/>
      <c r="L27" s="5"/>
      <c r="M27" s="6">
        <v>-44.0</v>
      </c>
      <c r="N27" s="6"/>
      <c r="O27" s="6">
        <v>16.0</v>
      </c>
      <c r="P27" s="5"/>
      <c r="Q27" s="4" t="s">
        <v>111</v>
      </c>
      <c r="R27" s="5"/>
      <c r="S27" s="6">
        <v>8.0</v>
      </c>
      <c r="T27" s="6">
        <v>8.0</v>
      </c>
      <c r="U27" s="6">
        <v>8.0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>
      <c r="A28" s="5"/>
      <c r="B28" s="5"/>
      <c r="C28" s="5"/>
      <c r="D28" s="5" t="s">
        <v>105</v>
      </c>
      <c r="E28" s="17" t="s">
        <v>118</v>
      </c>
      <c r="F28" s="4" t="s">
        <v>107</v>
      </c>
      <c r="G28" s="4" t="s">
        <v>108</v>
      </c>
      <c r="H28" s="5"/>
      <c r="I28" s="5"/>
      <c r="J28" s="5"/>
      <c r="K28" s="5"/>
      <c r="L28" s="5"/>
      <c r="M28" s="6">
        <v>60.0</v>
      </c>
      <c r="N28" s="6"/>
      <c r="O28" s="6">
        <v>15.0</v>
      </c>
      <c r="P28" s="5"/>
      <c r="Q28" s="4" t="s">
        <v>119</v>
      </c>
      <c r="R28" s="5"/>
      <c r="S28" s="6">
        <v>10.0</v>
      </c>
      <c r="T28" s="6">
        <v>10.0</v>
      </c>
      <c r="U28" s="6">
        <v>10.0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>
      <c r="A29" s="5"/>
      <c r="B29" s="5"/>
      <c r="C29" s="5"/>
      <c r="D29" s="5" t="s">
        <v>105</v>
      </c>
      <c r="E29" s="17" t="s">
        <v>120</v>
      </c>
      <c r="F29" s="4" t="s">
        <v>107</v>
      </c>
      <c r="G29" s="4" t="s">
        <v>108</v>
      </c>
      <c r="H29" s="5"/>
      <c r="I29" s="5"/>
      <c r="J29" s="5"/>
      <c r="K29" s="5"/>
      <c r="L29" s="5"/>
      <c r="M29" s="6">
        <v>-44.0</v>
      </c>
      <c r="N29" s="6"/>
      <c r="O29" s="6">
        <v>-5.0</v>
      </c>
      <c r="P29" s="5"/>
      <c r="Q29" s="4" t="s">
        <v>111</v>
      </c>
      <c r="R29" s="5"/>
      <c r="S29" s="6">
        <v>8.0</v>
      </c>
      <c r="T29" s="6">
        <v>8.0</v>
      </c>
      <c r="U29" s="6">
        <v>8.0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>
      <c r="A31" s="13" t="s">
        <v>121</v>
      </c>
      <c r="B31" s="5"/>
      <c r="C31" s="13" t="s">
        <v>122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>
      <c r="A32" s="5"/>
      <c r="B32" s="5"/>
      <c r="C32" s="2" t="s">
        <v>27</v>
      </c>
      <c r="D32" s="5" t="s">
        <v>28</v>
      </c>
      <c r="E32" s="5" t="s">
        <v>10</v>
      </c>
      <c r="F32" s="5" t="s">
        <v>123</v>
      </c>
      <c r="G32" s="5" t="s">
        <v>124</v>
      </c>
      <c r="H32" s="5" t="s">
        <v>125</v>
      </c>
      <c r="I32" s="5" t="s">
        <v>126</v>
      </c>
      <c r="J32" s="5" t="s">
        <v>127</v>
      </c>
      <c r="K32" s="5" t="s">
        <v>128</v>
      </c>
      <c r="L32" s="5" t="s">
        <v>129</v>
      </c>
      <c r="M32" s="5" t="s">
        <v>130</v>
      </c>
      <c r="N32" s="5" t="s">
        <v>131</v>
      </c>
      <c r="O32" s="5" t="s">
        <v>132</v>
      </c>
      <c r="P32" s="5" t="s">
        <v>133</v>
      </c>
      <c r="Q32" s="5" t="s">
        <v>96</v>
      </c>
      <c r="R32" s="5" t="s">
        <v>97</v>
      </c>
      <c r="S32" s="5" t="s">
        <v>98</v>
      </c>
      <c r="T32" s="5" t="s">
        <v>68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>
      <c r="A33" s="5"/>
      <c r="B33" s="5"/>
      <c r="C33" s="5"/>
      <c r="D33" s="5" t="s">
        <v>66</v>
      </c>
      <c r="E33" s="5" t="s">
        <v>134</v>
      </c>
      <c r="F33" s="15">
        <v>25.0</v>
      </c>
      <c r="G33" s="15">
        <v>500.0</v>
      </c>
      <c r="H33" s="5"/>
      <c r="I33" s="15">
        <v>25.0</v>
      </c>
      <c r="J33" s="15">
        <v>2.0</v>
      </c>
      <c r="K33" s="15">
        <v>1.0</v>
      </c>
      <c r="L33" s="15">
        <v>60.0</v>
      </c>
      <c r="M33" s="15">
        <v>-40.0</v>
      </c>
      <c r="N33" s="15">
        <v>6.0</v>
      </c>
      <c r="O33" s="15">
        <v>9.5</v>
      </c>
      <c r="P33" s="5" t="s">
        <v>111</v>
      </c>
      <c r="Q33" s="15">
        <v>-50.0</v>
      </c>
      <c r="R33" s="15">
        <v>5.0</v>
      </c>
      <c r="S33" s="15">
        <v>0.0</v>
      </c>
      <c r="T33" s="5" t="s">
        <v>135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>
      <c r="A35" s="5"/>
      <c r="B35" s="5"/>
      <c r="C35" s="2" t="s">
        <v>27</v>
      </c>
      <c r="D35" s="5" t="s">
        <v>28</v>
      </c>
      <c r="E35" s="5" t="s">
        <v>93</v>
      </c>
      <c r="F35" s="5" t="s">
        <v>10</v>
      </c>
      <c r="G35" s="5" t="s">
        <v>125</v>
      </c>
      <c r="H35" s="5" t="s">
        <v>136</v>
      </c>
      <c r="I35" s="5" t="s">
        <v>130</v>
      </c>
      <c r="J35" s="5" t="s">
        <v>131</v>
      </c>
      <c r="K35" s="5" t="s">
        <v>132</v>
      </c>
      <c r="L35" s="5" t="s">
        <v>126</v>
      </c>
      <c r="M35" s="5" t="s">
        <v>123</v>
      </c>
      <c r="N35" s="5" t="s">
        <v>92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>
      <c r="A36" s="5"/>
      <c r="B36" s="5"/>
      <c r="C36" s="5"/>
      <c r="D36" s="5" t="s">
        <v>105</v>
      </c>
      <c r="E36" s="5" t="s">
        <v>137</v>
      </c>
      <c r="F36" s="5" t="s">
        <v>138</v>
      </c>
      <c r="G36" s="15" t="s">
        <v>139</v>
      </c>
      <c r="H36" s="5" t="s">
        <v>140</v>
      </c>
      <c r="I36" s="15">
        <v>-40.0</v>
      </c>
      <c r="J36" s="15">
        <v>30.0</v>
      </c>
      <c r="K36" s="15">
        <v>0.0</v>
      </c>
      <c r="L36" s="15">
        <v>30.0</v>
      </c>
      <c r="M36" s="15">
        <v>35.0</v>
      </c>
      <c r="N36" s="15" t="s">
        <v>141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>
      <c r="A37" s="5"/>
      <c r="B37" s="5"/>
      <c r="C37" s="5"/>
      <c r="D37" s="5" t="s">
        <v>105</v>
      </c>
      <c r="E37" s="5" t="s">
        <v>137</v>
      </c>
      <c r="F37" s="5" t="s">
        <v>142</v>
      </c>
      <c r="G37" s="5" t="s">
        <v>143</v>
      </c>
      <c r="H37" s="5" t="s">
        <v>144</v>
      </c>
      <c r="I37" s="15">
        <v>-30.0</v>
      </c>
      <c r="J37" s="15">
        <v>10.0</v>
      </c>
      <c r="K37" s="15">
        <v>0.0</v>
      </c>
      <c r="L37" s="15">
        <v>30.0</v>
      </c>
      <c r="M37" s="15">
        <v>10.0</v>
      </c>
      <c r="N37" s="15" t="s">
        <v>141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>
      <c r="A39" s="13" t="s">
        <v>145</v>
      </c>
      <c r="B39" s="5"/>
      <c r="C39" s="14" t="s">
        <v>146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>
      <c r="A40" s="5"/>
      <c r="B40" s="5"/>
      <c r="C40" s="2" t="s">
        <v>27</v>
      </c>
      <c r="D40" s="5" t="s">
        <v>28</v>
      </c>
      <c r="E40" s="5" t="s">
        <v>10</v>
      </c>
      <c r="F40" s="5" t="s">
        <v>35</v>
      </c>
      <c r="G40" s="5" t="s">
        <v>36</v>
      </c>
      <c r="H40" s="5" t="s">
        <v>37</v>
      </c>
      <c r="I40" s="5" t="s">
        <v>62</v>
      </c>
      <c r="J40" s="5" t="s">
        <v>92</v>
      </c>
      <c r="K40" s="5" t="s">
        <v>96</v>
      </c>
      <c r="L40" s="5" t="s">
        <v>97</v>
      </c>
      <c r="M40" s="5" t="s">
        <v>98</v>
      </c>
      <c r="N40" s="5" t="s">
        <v>99</v>
      </c>
      <c r="O40" s="5" t="s">
        <v>100</v>
      </c>
      <c r="P40" s="5" t="s">
        <v>101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>
      <c r="A41" s="5"/>
      <c r="B41" s="5"/>
      <c r="C41" s="5"/>
      <c r="D41" s="5" t="s">
        <v>108</v>
      </c>
      <c r="E41" s="5" t="s">
        <v>147</v>
      </c>
      <c r="F41" s="15">
        <v>5.0</v>
      </c>
      <c r="G41" s="15">
        <v>3.0</v>
      </c>
      <c r="H41" s="15">
        <v>5.0</v>
      </c>
      <c r="I41" s="5" t="s">
        <v>148</v>
      </c>
      <c r="J41" s="5" t="s">
        <v>141</v>
      </c>
      <c r="K41" s="6">
        <v>-28.0</v>
      </c>
      <c r="L41" s="15">
        <v>5.0</v>
      </c>
      <c r="M41" s="6">
        <v>20.0</v>
      </c>
      <c r="N41" s="5"/>
      <c r="O41" s="5" t="s">
        <v>111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>
      <c r="A43" s="5"/>
      <c r="B43" s="5"/>
      <c r="C43" s="5"/>
      <c r="D43" s="5" t="s">
        <v>28</v>
      </c>
      <c r="E43" s="5" t="s">
        <v>10</v>
      </c>
      <c r="F43" s="5" t="s">
        <v>95</v>
      </c>
      <c r="G43" s="5" t="s">
        <v>92</v>
      </c>
      <c r="H43" s="5" t="s">
        <v>149</v>
      </c>
      <c r="I43" s="5" t="s">
        <v>150</v>
      </c>
      <c r="J43" s="5" t="s">
        <v>151</v>
      </c>
      <c r="K43" s="5" t="s">
        <v>96</v>
      </c>
      <c r="L43" s="5" t="s">
        <v>97</v>
      </c>
      <c r="M43" s="5" t="s">
        <v>98</v>
      </c>
      <c r="N43" s="5" t="s">
        <v>102</v>
      </c>
      <c r="O43" s="5" t="s">
        <v>103</v>
      </c>
      <c r="P43" s="5" t="s">
        <v>104</v>
      </c>
      <c r="Q43" s="5" t="s">
        <v>99</v>
      </c>
      <c r="R43" s="5" t="s">
        <v>100</v>
      </c>
      <c r="S43" s="5" t="s">
        <v>101</v>
      </c>
      <c r="T43" s="5" t="s">
        <v>152</v>
      </c>
      <c r="U43" s="5" t="s">
        <v>153</v>
      </c>
      <c r="V43" s="5" t="s">
        <v>154</v>
      </c>
      <c r="W43" s="5" t="s">
        <v>62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>
      <c r="A44" s="5"/>
      <c r="B44" s="5"/>
      <c r="C44" s="5"/>
      <c r="D44" s="5" t="s">
        <v>155</v>
      </c>
      <c r="E44" s="5" t="s">
        <v>156</v>
      </c>
      <c r="F44" s="5" t="s">
        <v>157</v>
      </c>
      <c r="G44" s="5" t="s">
        <v>147</v>
      </c>
      <c r="H44" s="5" t="s">
        <v>158</v>
      </c>
      <c r="I44" s="16" t="s">
        <v>159</v>
      </c>
      <c r="J44" s="5"/>
      <c r="K44" s="15">
        <v>0.0</v>
      </c>
      <c r="L44" s="15">
        <v>-5.0</v>
      </c>
      <c r="M44" s="15">
        <v>0.0</v>
      </c>
      <c r="N44" s="15">
        <v>0.1</v>
      </c>
      <c r="O44" s="15">
        <v>0.1</v>
      </c>
      <c r="P44" s="15">
        <v>0.1</v>
      </c>
      <c r="Q44" s="5" t="s">
        <v>111</v>
      </c>
      <c r="R44" s="5" t="s">
        <v>119</v>
      </c>
      <c r="S44" s="5" t="s">
        <v>160</v>
      </c>
      <c r="T44" s="5" t="s">
        <v>96</v>
      </c>
      <c r="U44" s="5" t="s">
        <v>96</v>
      </c>
      <c r="V44" s="5" t="s">
        <v>96</v>
      </c>
      <c r="W44" s="5" t="s">
        <v>161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>
      <c r="A46" s="5"/>
      <c r="B46" s="5"/>
      <c r="C46" s="5"/>
      <c r="D46" s="5" t="s">
        <v>28</v>
      </c>
      <c r="E46" s="5" t="s">
        <v>93</v>
      </c>
      <c r="F46" s="5" t="s">
        <v>162</v>
      </c>
      <c r="G46" s="5" t="s">
        <v>64</v>
      </c>
      <c r="H46" s="5" t="s">
        <v>10</v>
      </c>
      <c r="I46" s="5" t="s">
        <v>92</v>
      </c>
      <c r="J46" s="5" t="s">
        <v>96</v>
      </c>
      <c r="K46" s="5" t="s">
        <v>97</v>
      </c>
      <c r="L46" s="5" t="s">
        <v>98</v>
      </c>
      <c r="M46" s="5" t="s">
        <v>99</v>
      </c>
      <c r="N46" s="5" t="s">
        <v>100</v>
      </c>
      <c r="O46" s="5" t="s">
        <v>101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>
      <c r="A47" s="5"/>
      <c r="B47" s="5"/>
      <c r="C47" s="5"/>
      <c r="D47" s="5" t="s">
        <v>163</v>
      </c>
      <c r="E47" s="5" t="s">
        <v>108</v>
      </c>
      <c r="F47" s="15">
        <v>20.0</v>
      </c>
      <c r="G47" s="19" t="str">
        <f>"35%"</f>
        <v>35%</v>
      </c>
      <c r="H47" s="5" t="s">
        <v>147</v>
      </c>
      <c r="I47" s="5" t="s">
        <v>141</v>
      </c>
      <c r="J47" s="6">
        <v>28.0</v>
      </c>
      <c r="K47" s="5"/>
      <c r="L47" s="5"/>
      <c r="M47" s="5"/>
      <c r="N47" s="5" t="s">
        <v>111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>
      <c r="A48" s="5"/>
      <c r="B48" s="5"/>
      <c r="C48" s="5"/>
      <c r="D48" s="5" t="s">
        <v>163</v>
      </c>
      <c r="E48" s="5" t="s">
        <v>108</v>
      </c>
      <c r="F48" s="15">
        <v>21.0</v>
      </c>
      <c r="G48" s="19" t="str">
        <f>"38%"</f>
        <v>38%</v>
      </c>
      <c r="H48" s="5" t="s">
        <v>147</v>
      </c>
      <c r="I48" s="5" t="s">
        <v>141</v>
      </c>
      <c r="J48" s="6">
        <v>30.0</v>
      </c>
      <c r="K48" s="5"/>
      <c r="L48" s="5"/>
      <c r="M48" s="5"/>
      <c r="N48" s="5" t="s">
        <v>160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>
      <c r="A49" s="5"/>
      <c r="B49" s="5"/>
      <c r="C49" s="5"/>
      <c r="D49" s="5" t="s">
        <v>163</v>
      </c>
      <c r="E49" s="5" t="s">
        <v>108</v>
      </c>
      <c r="F49" s="15">
        <v>30.0</v>
      </c>
      <c r="G49" s="19" t="str">
        <f>"50%"</f>
        <v>50%</v>
      </c>
      <c r="H49" s="5" t="s">
        <v>147</v>
      </c>
      <c r="I49" s="5" t="s">
        <v>141</v>
      </c>
      <c r="J49" s="6">
        <v>28.0</v>
      </c>
      <c r="K49" s="5"/>
      <c r="L49" s="6">
        <v>-15.0</v>
      </c>
      <c r="M49" s="5"/>
      <c r="N49" s="5" t="s">
        <v>160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>
      <c r="A50" s="5"/>
      <c r="B50" s="5"/>
      <c r="C50" s="5"/>
      <c r="D50" s="5" t="s">
        <v>163</v>
      </c>
      <c r="E50" s="5" t="s">
        <v>108</v>
      </c>
      <c r="F50" s="15">
        <v>31.0</v>
      </c>
      <c r="G50" s="19" t="str">
        <f>"52%"</f>
        <v>52%</v>
      </c>
      <c r="H50" s="5" t="s">
        <v>147</v>
      </c>
      <c r="I50" s="5" t="s">
        <v>141</v>
      </c>
      <c r="J50" s="6">
        <v>28.0</v>
      </c>
      <c r="K50" s="5"/>
      <c r="L50" s="6">
        <v>-20.0</v>
      </c>
      <c r="M50" s="5"/>
      <c r="N50" s="5" t="s">
        <v>114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>
      <c r="A51" s="5"/>
      <c r="B51" s="5"/>
      <c r="C51" s="5"/>
      <c r="D51" s="5" t="s">
        <v>163</v>
      </c>
      <c r="E51" s="5" t="s">
        <v>108</v>
      </c>
      <c r="F51" s="15">
        <v>40.0</v>
      </c>
      <c r="G51" s="19" t="str">
        <f>"85%"</f>
        <v>85%</v>
      </c>
      <c r="H51" s="5" t="s">
        <v>147</v>
      </c>
      <c r="I51" s="5" t="s">
        <v>141</v>
      </c>
      <c r="J51" s="6">
        <v>-28.0</v>
      </c>
      <c r="K51" s="5"/>
      <c r="L51" s="6">
        <v>-20.0</v>
      </c>
      <c r="M51" s="5"/>
      <c r="N51" s="5" t="s">
        <v>114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>
      <c r="A52" s="5"/>
      <c r="B52" s="5"/>
      <c r="C52" s="5"/>
      <c r="D52" s="5" t="s">
        <v>163</v>
      </c>
      <c r="E52" s="5" t="s">
        <v>108</v>
      </c>
      <c r="F52" s="15">
        <v>41.0</v>
      </c>
      <c r="G52" s="19" t="str">
        <f>"87%"</f>
        <v>87%</v>
      </c>
      <c r="H52" s="5" t="s">
        <v>147</v>
      </c>
      <c r="I52" s="5" t="s">
        <v>141</v>
      </c>
      <c r="J52" s="6">
        <v>-30.0</v>
      </c>
      <c r="K52" s="5"/>
      <c r="L52" s="6">
        <v>-20.0</v>
      </c>
      <c r="M52" s="5"/>
      <c r="N52" s="5" t="s">
        <v>119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>
      <c r="A53" s="5"/>
      <c r="B53" s="5"/>
      <c r="C53" s="5"/>
      <c r="D53" s="5" t="s">
        <v>163</v>
      </c>
      <c r="E53" s="5" t="s">
        <v>108</v>
      </c>
      <c r="F53" s="15">
        <v>50.0</v>
      </c>
      <c r="G53" s="15" t="str">
        <f>"98%"</f>
        <v>98%</v>
      </c>
      <c r="H53" s="5" t="s">
        <v>147</v>
      </c>
      <c r="I53" s="5" t="s">
        <v>141</v>
      </c>
      <c r="J53" s="6">
        <v>-28.0</v>
      </c>
      <c r="K53" s="5"/>
      <c r="L53" s="6">
        <v>20.0</v>
      </c>
      <c r="M53" s="5"/>
      <c r="N53" s="5" t="s">
        <v>119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>
      <c r="A54" s="5"/>
      <c r="B54" s="5"/>
      <c r="C54" s="5"/>
      <c r="D54" s="5" t="s">
        <v>163</v>
      </c>
      <c r="E54" s="5" t="s">
        <v>108</v>
      </c>
      <c r="F54" s="15">
        <v>70.0</v>
      </c>
      <c r="G54" s="15" t="str">
        <f>"100%"</f>
        <v>100%</v>
      </c>
      <c r="H54" s="5" t="s">
        <v>147</v>
      </c>
      <c r="I54" s="5" t="s">
        <v>141</v>
      </c>
      <c r="J54" s="6">
        <v>-28.0</v>
      </c>
      <c r="K54" s="5"/>
      <c r="L54" s="6">
        <v>20.0</v>
      </c>
      <c r="M54" s="5"/>
      <c r="N54" s="5" t="s">
        <v>164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>
      <c r="A56" s="13" t="s">
        <v>165</v>
      </c>
      <c r="B56" s="5"/>
      <c r="C56" s="14" t="s">
        <v>166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>
      <c r="A57" s="5"/>
      <c r="B57" s="5"/>
      <c r="C57" s="2" t="s">
        <v>27</v>
      </c>
      <c r="D57" s="5" t="s">
        <v>28</v>
      </c>
      <c r="E57" s="5" t="s">
        <v>10</v>
      </c>
      <c r="F57" s="5" t="s">
        <v>62</v>
      </c>
      <c r="G57" s="5" t="s">
        <v>68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>
      <c r="A58" s="5"/>
      <c r="B58" s="5"/>
      <c r="C58" s="5"/>
      <c r="D58" s="5" t="s">
        <v>108</v>
      </c>
      <c r="E58" s="5" t="s">
        <v>167</v>
      </c>
      <c r="F58" s="5" t="s">
        <v>168</v>
      </c>
      <c r="G58" s="16" t="str">
        <f>M59</f>
        <v>-33.5|11|30||||-26|8|26||||-16|7|5|||20deg|-16|7|-5|||20deg|-19|11|-32.5||||-18.5|11|30||||-11|8|26||||-8.5|7|5|||-20deg|-8.5|7|-5|||-20deg|-11|11|-32.5||||-3.5|11|30||||7|7|5|||20deg|7|7|-5|||20deg|5.5|11|-32.5||||4|8|26||||11.5|11|30||||13.25|7|5|||-20deg|13.25|7|-5|||-20deg|13.5|11|-32.5||||19|8|26||||26.5|11|30||||34|8|26||||46|11|27||||43|2|21||||46|11|15||||43|2|9||||46|11|3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>
      <c r="A59" s="5"/>
      <c r="B59" s="5"/>
      <c r="C59" s="5" t="s">
        <v>169</v>
      </c>
      <c r="D59" s="18">
        <v>-33.5</v>
      </c>
      <c r="E59" s="18">
        <v>11.0</v>
      </c>
      <c r="F59" s="18">
        <v>30.0</v>
      </c>
      <c r="G59" s="12"/>
      <c r="H59" s="5"/>
      <c r="I59" s="12"/>
      <c r="J59" s="5"/>
      <c r="K59" s="5" t="str">
        <f t="shared" ref="K59:K85" si="1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-26|8|26||||-16|7|5|||20deg|-16|7|-5|||20deg|-19|11|-32.5||||-18.5|11|30||||-11|8|26||||-8.5|7|5|||-20deg|-8.5|7|-5|||-20deg|-11|11|-32.5||||-3.5|11|30||||7|7|5|||20deg|7|7|-5|||20deg|5.5|11|-32.5||||4|8|26||||11.5|11|30||||13.25|7|5|||-20deg|13.25|7|-5|||-20deg|13.5|11|-32.5||||19|8|26||||26.5|11|30||||34|8|26||||46|11|27||||43|2|21||||46|11|15||||43|2|9||||46|11|3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>
      <c r="A60" s="5"/>
      <c r="B60" s="5"/>
      <c r="C60" s="5"/>
      <c r="D60" s="18">
        <v>-26.0</v>
      </c>
      <c r="E60" s="18">
        <v>8.0</v>
      </c>
      <c r="F60" s="18">
        <v>26.0</v>
      </c>
      <c r="G60" s="12"/>
      <c r="H60" s="5"/>
      <c r="I60" s="12"/>
      <c r="J60" s="5"/>
      <c r="K60" s="5" t="str">
        <f t="shared" si="1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>
      <c r="A61" s="5"/>
      <c r="B61" s="5"/>
      <c r="C61" s="5"/>
      <c r="D61" s="18">
        <v>-16.0</v>
      </c>
      <c r="E61" s="18">
        <v>7.0</v>
      </c>
      <c r="F61" s="18">
        <v>5.0</v>
      </c>
      <c r="G61" s="5"/>
      <c r="H61" s="5"/>
      <c r="I61" s="12" t="s">
        <v>170</v>
      </c>
      <c r="J61" s="5"/>
      <c r="K61" s="5" t="str">
        <f t="shared" si="1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>
      <c r="A62" s="5"/>
      <c r="B62" s="5"/>
      <c r="C62" s="5"/>
      <c r="D62" s="18">
        <v>-16.0</v>
      </c>
      <c r="E62" s="18">
        <v>7.0</v>
      </c>
      <c r="F62" s="18">
        <v>-5.0</v>
      </c>
      <c r="G62" s="5"/>
      <c r="H62" s="5"/>
      <c r="I62" s="12" t="s">
        <v>170</v>
      </c>
      <c r="J62" s="5"/>
      <c r="K62" s="5" t="str">
        <f t="shared" si="1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>
      <c r="A63" s="5"/>
      <c r="B63" s="5"/>
      <c r="C63" s="5"/>
      <c r="D63" s="18">
        <v>-19.0</v>
      </c>
      <c r="E63" s="18">
        <v>11.0</v>
      </c>
      <c r="F63" s="18">
        <v>-32.5</v>
      </c>
      <c r="G63" s="5"/>
      <c r="H63" s="5"/>
      <c r="I63" s="12"/>
      <c r="J63" s="5"/>
      <c r="K63" s="5" t="str">
        <f t="shared" si="1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>
      <c r="A64" s="5"/>
      <c r="B64" s="5"/>
      <c r="C64" s="5"/>
      <c r="D64" s="18">
        <v>-18.5</v>
      </c>
      <c r="E64" s="18">
        <v>11.0</v>
      </c>
      <c r="F64" s="18">
        <v>30.0</v>
      </c>
      <c r="G64" s="5"/>
      <c r="H64" s="5"/>
      <c r="I64" s="12"/>
      <c r="J64" s="5"/>
      <c r="K64" s="5" t="str">
        <f t="shared" si="1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>
      <c r="A65" s="5"/>
      <c r="B65" s="5"/>
      <c r="C65" s="5"/>
      <c r="D65" s="18">
        <v>-11.0</v>
      </c>
      <c r="E65" s="18">
        <v>8.0</v>
      </c>
      <c r="F65" s="18">
        <v>26.0</v>
      </c>
      <c r="G65" s="5"/>
      <c r="H65" s="5"/>
      <c r="I65" s="12"/>
      <c r="J65" s="5"/>
      <c r="K65" s="5" t="str">
        <f t="shared" si="1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>
      <c r="A66" s="5"/>
      <c r="B66" s="5"/>
      <c r="C66" s="5"/>
      <c r="D66" s="18">
        <v>-8.5</v>
      </c>
      <c r="E66" s="18">
        <v>7.0</v>
      </c>
      <c r="F66" s="18">
        <v>5.0</v>
      </c>
      <c r="G66" s="5"/>
      <c r="H66" s="5"/>
      <c r="I66" s="12" t="s">
        <v>171</v>
      </c>
      <c r="J66" s="5"/>
      <c r="K66" s="5" t="str">
        <f t="shared" si="1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>
      <c r="A67" s="5"/>
      <c r="B67" s="5"/>
      <c r="C67" s="5"/>
      <c r="D67" s="18">
        <v>-8.5</v>
      </c>
      <c r="E67" s="18">
        <v>7.0</v>
      </c>
      <c r="F67" s="18">
        <v>-5.0</v>
      </c>
      <c r="G67" s="5"/>
      <c r="H67" s="5"/>
      <c r="I67" s="5" t="s">
        <v>171</v>
      </c>
      <c r="J67" s="5"/>
      <c r="K67" s="5" t="str">
        <f t="shared" si="1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>
      <c r="A68" s="5"/>
      <c r="B68" s="5"/>
      <c r="C68" s="5"/>
      <c r="D68" s="18">
        <v>-11.0</v>
      </c>
      <c r="E68" s="18">
        <v>11.0</v>
      </c>
      <c r="F68" s="18">
        <v>-32.5</v>
      </c>
      <c r="G68" s="5"/>
      <c r="H68" s="5"/>
      <c r="I68" s="5"/>
      <c r="J68" s="5"/>
      <c r="K68" s="5" t="str">
        <f t="shared" si="1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>
      <c r="A69" s="5"/>
      <c r="B69" s="5"/>
      <c r="C69" s="5"/>
      <c r="D69" s="18">
        <v>-3.5</v>
      </c>
      <c r="E69" s="18">
        <v>11.0</v>
      </c>
      <c r="F69" s="18">
        <v>30.0</v>
      </c>
      <c r="G69" s="5"/>
      <c r="H69" s="5"/>
      <c r="I69" s="5"/>
      <c r="J69" s="5"/>
      <c r="K69" s="5" t="str">
        <f t="shared" si="1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>
      <c r="A70" s="5"/>
      <c r="B70" s="5"/>
      <c r="C70" s="5"/>
      <c r="D70" s="18">
        <v>7.0</v>
      </c>
      <c r="E70" s="18">
        <v>7.0</v>
      </c>
      <c r="F70" s="18">
        <v>5.0</v>
      </c>
      <c r="G70" s="5"/>
      <c r="H70" s="5"/>
      <c r="I70" s="5" t="s">
        <v>170</v>
      </c>
      <c r="J70" s="5"/>
      <c r="K70" s="5" t="str">
        <f t="shared" si="1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>
      <c r="A71" s="5"/>
      <c r="B71" s="5"/>
      <c r="C71" s="5"/>
      <c r="D71" s="18">
        <v>7.0</v>
      </c>
      <c r="E71" s="18">
        <v>7.0</v>
      </c>
      <c r="F71" s="18">
        <v>-5.0</v>
      </c>
      <c r="G71" s="5"/>
      <c r="H71" s="5"/>
      <c r="I71" s="5" t="s">
        <v>170</v>
      </c>
      <c r="J71" s="5"/>
      <c r="K71" s="5" t="str">
        <f t="shared" si="1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>
      <c r="A72" s="5"/>
      <c r="B72" s="5"/>
      <c r="C72" s="5"/>
      <c r="D72" s="18">
        <v>5.5</v>
      </c>
      <c r="E72" s="18">
        <v>11.0</v>
      </c>
      <c r="F72" s="18">
        <v>-32.5</v>
      </c>
      <c r="G72" s="5"/>
      <c r="H72" s="5"/>
      <c r="I72" s="5"/>
      <c r="J72" s="5"/>
      <c r="K72" s="5" t="str">
        <f t="shared" si="1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>
      <c r="A73" s="5"/>
      <c r="B73" s="5"/>
      <c r="C73" s="5"/>
      <c r="D73" s="18">
        <v>4.0</v>
      </c>
      <c r="E73" s="18">
        <v>8.0</v>
      </c>
      <c r="F73" s="18">
        <v>26.0</v>
      </c>
      <c r="G73" s="5"/>
      <c r="H73" s="5"/>
      <c r="I73" s="5"/>
      <c r="J73" s="5"/>
      <c r="K73" s="5" t="str">
        <f t="shared" si="1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>
      <c r="A74" s="5"/>
      <c r="B74" s="5"/>
      <c r="C74" s="5"/>
      <c r="D74" s="18">
        <v>11.5</v>
      </c>
      <c r="E74" s="18">
        <v>11.0</v>
      </c>
      <c r="F74" s="18">
        <v>30.0</v>
      </c>
      <c r="G74" s="5"/>
      <c r="H74" s="5"/>
      <c r="I74" s="5"/>
      <c r="J74" s="5"/>
      <c r="K74" s="5" t="str">
        <f t="shared" si="1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>
      <c r="A75" s="5"/>
      <c r="B75" s="5"/>
      <c r="C75" s="5"/>
      <c r="D75" s="18">
        <v>13.25</v>
      </c>
      <c r="E75" s="18">
        <v>7.0</v>
      </c>
      <c r="F75" s="18">
        <v>5.0</v>
      </c>
      <c r="G75" s="5"/>
      <c r="H75" s="5"/>
      <c r="I75" s="5" t="s">
        <v>171</v>
      </c>
      <c r="J75" s="5"/>
      <c r="K75" s="5" t="str">
        <f t="shared" si="1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>
      <c r="A76" s="5"/>
      <c r="B76" s="5"/>
      <c r="C76" s="5"/>
      <c r="D76" s="18">
        <v>13.25</v>
      </c>
      <c r="E76" s="18">
        <v>7.0</v>
      </c>
      <c r="F76" s="18">
        <v>-5.0</v>
      </c>
      <c r="G76" s="5"/>
      <c r="H76" s="5"/>
      <c r="I76" s="5" t="s">
        <v>171</v>
      </c>
      <c r="J76" s="5"/>
      <c r="K76" s="5" t="str">
        <f t="shared" si="1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>
      <c r="A77" s="5"/>
      <c r="B77" s="5"/>
      <c r="C77" s="5"/>
      <c r="D77" s="18">
        <v>13.5</v>
      </c>
      <c r="E77" s="18">
        <v>11.0</v>
      </c>
      <c r="F77" s="18">
        <v>-32.5</v>
      </c>
      <c r="G77" s="5"/>
      <c r="H77" s="5"/>
      <c r="I77" s="5"/>
      <c r="J77" s="5"/>
      <c r="K77" s="5" t="str">
        <f t="shared" si="1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>
      <c r="A78" s="5"/>
      <c r="B78" s="5"/>
      <c r="C78" s="5"/>
      <c r="D78" s="18">
        <v>19.0</v>
      </c>
      <c r="E78" s="18">
        <v>8.0</v>
      </c>
      <c r="F78" s="18">
        <v>26.0</v>
      </c>
      <c r="G78" s="5"/>
      <c r="H78" s="5"/>
      <c r="I78" s="5"/>
      <c r="J78" s="5"/>
      <c r="K78" s="5" t="str">
        <f t="shared" si="1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>
      <c r="A79" s="5"/>
      <c r="B79" s="5"/>
      <c r="C79" s="5"/>
      <c r="D79" s="18">
        <v>26.5</v>
      </c>
      <c r="E79" s="18">
        <v>11.0</v>
      </c>
      <c r="F79" s="18">
        <v>30.0</v>
      </c>
      <c r="G79" s="5"/>
      <c r="H79" s="5"/>
      <c r="I79" s="5"/>
      <c r="J79" s="5"/>
      <c r="K79" s="5" t="str">
        <f t="shared" si="1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>
      <c r="A80" s="5"/>
      <c r="B80" s="5"/>
      <c r="C80" s="5"/>
      <c r="D80" s="18">
        <v>34.0</v>
      </c>
      <c r="E80" s="18">
        <v>8.0</v>
      </c>
      <c r="F80" s="9">
        <v>26.0</v>
      </c>
      <c r="G80" s="5"/>
      <c r="H80" s="5"/>
      <c r="I80" s="5"/>
      <c r="J80" s="5"/>
      <c r="K80" s="5" t="str">
        <f t="shared" si="1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>
      <c r="A81" s="5"/>
      <c r="B81" s="5"/>
      <c r="C81" s="5"/>
      <c r="D81" s="18">
        <v>46.0</v>
      </c>
      <c r="E81" s="18">
        <v>11.0</v>
      </c>
      <c r="F81" s="9">
        <v>27.0</v>
      </c>
      <c r="G81" s="5"/>
      <c r="H81" s="5"/>
      <c r="I81" s="5"/>
      <c r="J81" s="5"/>
      <c r="K81" s="5" t="str">
        <f t="shared" si="1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>
      <c r="A82" s="5"/>
      <c r="B82" s="5"/>
      <c r="C82" s="5"/>
      <c r="D82" s="18">
        <v>43.0</v>
      </c>
      <c r="E82" s="18">
        <v>2.0</v>
      </c>
      <c r="F82" s="18">
        <v>21.0</v>
      </c>
      <c r="G82" s="5"/>
      <c r="H82" s="5"/>
      <c r="I82" s="5"/>
      <c r="J82" s="5"/>
      <c r="K82" s="5" t="str">
        <f t="shared" si="1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>
      <c r="A83" s="5"/>
      <c r="B83" s="5"/>
      <c r="C83" s="5"/>
      <c r="D83" s="18">
        <v>46.0</v>
      </c>
      <c r="E83" s="18">
        <v>11.0</v>
      </c>
      <c r="F83" s="18">
        <v>15.0</v>
      </c>
      <c r="G83" s="5"/>
      <c r="H83" s="5"/>
      <c r="I83" s="5"/>
      <c r="J83" s="5"/>
      <c r="K83" s="5" t="str">
        <f t="shared" si="1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>
      <c r="A84" s="5"/>
      <c r="B84" s="5"/>
      <c r="C84" s="5"/>
      <c r="D84" s="18">
        <v>43.0</v>
      </c>
      <c r="E84" s="18">
        <v>2.0</v>
      </c>
      <c r="F84" s="18">
        <v>9.0</v>
      </c>
      <c r="G84" s="5"/>
      <c r="H84" s="5"/>
      <c r="I84" s="5"/>
      <c r="J84" s="5"/>
      <c r="K84" s="5" t="str">
        <f t="shared" si="1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>
      <c r="A85" s="5"/>
      <c r="B85" s="5"/>
      <c r="C85" s="5"/>
      <c r="D85" s="18">
        <v>46.0</v>
      </c>
      <c r="E85" s="18">
        <v>11.0</v>
      </c>
      <c r="F85" s="18">
        <v>3.0</v>
      </c>
      <c r="G85" s="5"/>
      <c r="H85" s="5"/>
      <c r="I85" s="5"/>
      <c r="J85" s="5"/>
      <c r="K85" s="5" t="str">
        <f t="shared" si="1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>
      <c r="A87" s="13" t="s">
        <v>172</v>
      </c>
      <c r="B87" s="5"/>
      <c r="C87" s="14" t="s">
        <v>173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>
      <c r="A88" s="5"/>
      <c r="B88" s="5"/>
      <c r="C88" s="2" t="s">
        <v>27</v>
      </c>
      <c r="D88" s="5" t="s">
        <v>28</v>
      </c>
      <c r="E88" s="5" t="s">
        <v>10</v>
      </c>
      <c r="F88" s="5" t="s">
        <v>62</v>
      </c>
      <c r="G88" s="5" t="s">
        <v>68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>
      <c r="A89" s="5"/>
      <c r="B89" s="5"/>
      <c r="C89" s="5"/>
      <c r="D89" s="5" t="s">
        <v>108</v>
      </c>
      <c r="E89" s="5" t="s">
        <v>174</v>
      </c>
      <c r="F89" s="5" t="s">
        <v>175</v>
      </c>
      <c r="G89" s="16" t="s">
        <v>176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>
      <c r="A90" s="5"/>
      <c r="B90" s="5"/>
      <c r="C90" s="5"/>
      <c r="D90" s="5" t="s">
        <v>108</v>
      </c>
      <c r="E90" s="5" t="s">
        <v>177</v>
      </c>
      <c r="F90" s="5" t="s">
        <v>175</v>
      </c>
      <c r="G90" s="16" t="s">
        <v>178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>
      <c r="A91" s="5"/>
      <c r="B91" s="5"/>
      <c r="C91" s="5"/>
      <c r="D91" s="5" t="s">
        <v>108</v>
      </c>
      <c r="E91" s="5" t="s">
        <v>179</v>
      </c>
      <c r="F91" s="5" t="s">
        <v>175</v>
      </c>
      <c r="G91" s="16" t="s">
        <v>180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>
      <c r="A92" s="5"/>
      <c r="B92" s="5"/>
      <c r="C92" s="5"/>
      <c r="D92" s="5" t="s">
        <v>108</v>
      </c>
      <c r="E92" s="5" t="s">
        <v>181</v>
      </c>
      <c r="F92" s="5" t="s">
        <v>175</v>
      </c>
      <c r="G92" s="16" t="s">
        <v>182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>
      <c r="A93" s="5"/>
      <c r="B93" s="5"/>
      <c r="C93" s="5"/>
      <c r="D93" s="5" t="s">
        <v>108</v>
      </c>
      <c r="E93" s="5" t="s">
        <v>183</v>
      </c>
      <c r="F93" s="5" t="s">
        <v>175</v>
      </c>
      <c r="G93" s="16" t="s">
        <v>184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>
      <c r="A94" s="5"/>
      <c r="B94" s="5"/>
      <c r="C94" s="5"/>
      <c r="D94" s="5" t="s">
        <v>108</v>
      </c>
      <c r="E94" s="5" t="s">
        <v>185</v>
      </c>
      <c r="F94" s="5" t="s">
        <v>175</v>
      </c>
      <c r="G94" s="16" t="s">
        <v>186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>
      <c r="A95" s="5"/>
      <c r="B95" s="5"/>
      <c r="C95" s="5"/>
      <c r="D95" s="5" t="s">
        <v>108</v>
      </c>
      <c r="E95" s="5" t="s">
        <v>187</v>
      </c>
      <c r="F95" s="5" t="s">
        <v>175</v>
      </c>
      <c r="G95" s="16" t="s">
        <v>188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>
      <c r="A96" s="5"/>
      <c r="B96" s="5"/>
      <c r="C96" s="5"/>
      <c r="D96" s="5" t="s">
        <v>108</v>
      </c>
      <c r="E96" s="5" t="s">
        <v>189</v>
      </c>
      <c r="F96" s="5" t="s">
        <v>175</v>
      </c>
      <c r="G96" s="16" t="s">
        <v>190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>
      <c r="A97" s="5"/>
      <c r="B97" s="5"/>
      <c r="C97" s="5"/>
      <c r="D97" s="5" t="s">
        <v>108</v>
      </c>
      <c r="E97" s="5" t="s">
        <v>191</v>
      </c>
      <c r="F97" s="5" t="s">
        <v>175</v>
      </c>
      <c r="G97" s="16" t="s">
        <v>192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>
      <c r="A98" s="5"/>
      <c r="B98" s="5"/>
      <c r="C98" s="5"/>
      <c r="D98" s="5" t="s">
        <v>108</v>
      </c>
      <c r="E98" s="5" t="s">
        <v>193</v>
      </c>
      <c r="F98" s="5" t="s">
        <v>175</v>
      </c>
      <c r="G98" s="16" t="s">
        <v>194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>
      <c r="A99" s="5"/>
      <c r="B99" s="5"/>
      <c r="C99" s="5"/>
      <c r="D99" s="5" t="s">
        <v>108</v>
      </c>
      <c r="E99" s="5" t="s">
        <v>195</v>
      </c>
      <c r="F99" s="5" t="s">
        <v>175</v>
      </c>
      <c r="G99" s="16" t="s">
        <v>196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>
      <c r="A100" s="5"/>
      <c r="B100" s="5"/>
      <c r="C100" s="5"/>
      <c r="D100" s="5" t="s">
        <v>108</v>
      </c>
      <c r="E100" s="5" t="s">
        <v>197</v>
      </c>
      <c r="F100" s="5" t="s">
        <v>175</v>
      </c>
      <c r="G100" s="16" t="s">
        <v>198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>
      <c r="A101" s="5"/>
      <c r="B101" s="5"/>
      <c r="C101" s="5"/>
      <c r="D101" s="5" t="s">
        <v>108</v>
      </c>
      <c r="E101" s="5" t="s">
        <v>199</v>
      </c>
      <c r="F101" s="5" t="s">
        <v>175</v>
      </c>
      <c r="G101" s="16" t="s">
        <v>200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  <col customWidth="1" min="5" max="5" width="19.14"/>
    <col customWidth="1" min="6" max="6" width="23.86"/>
  </cols>
  <sheetData>
    <row r="1">
      <c r="A1" s="5"/>
      <c r="B1" s="5"/>
      <c r="C1" s="5"/>
      <c r="D1" s="5"/>
      <c r="E1" s="5"/>
      <c r="F1" s="5"/>
    </row>
    <row r="2">
      <c r="A2" s="5"/>
      <c r="B2" s="2" t="s">
        <v>201</v>
      </c>
      <c r="C2" s="5"/>
      <c r="D2" s="5"/>
      <c r="E2" s="5"/>
    </row>
    <row r="3">
      <c r="A3" s="5"/>
      <c r="B3" s="5"/>
      <c r="C3" s="5"/>
      <c r="D3" s="5"/>
      <c r="E3" s="2" t="s">
        <v>17</v>
      </c>
      <c r="F3" s="11" t="str">
        <f>left(G4, len(G4) - 1)</f>
        <v>Circuit!D$9:AS$10,Circuit!D14:U29,Circuit!D$32:S$33,Circuit!D$35:N$37,Circuit!D$57:G$58,Circuit!D$40:P$41,Circuit!D$43:W$44,Circuit!D$46:N$54,Circuit!D$88:G$101</v>
      </c>
    </row>
    <row r="4">
      <c r="A4" s="5"/>
      <c r="B4" s="5"/>
      <c r="C4" s="5"/>
      <c r="D4" s="5"/>
      <c r="E4" s="2"/>
      <c r="G4" s="11" t="str">
        <f>CONCATENATE(E7:E15)</f>
        <v>Circuit!D$9:AS$10,Circuit!D14:U29,Circuit!D$32:S$33,Circuit!D$35:N$37,Circuit!D$57:G$58,Circuit!D$40:P$41,Circuit!D$43:W$44,Circuit!D$46:N$54,Circuit!D$88:G$101,</v>
      </c>
    </row>
    <row r="5">
      <c r="A5" s="5"/>
      <c r="B5" s="5"/>
      <c r="C5" s="5"/>
      <c r="D5" s="5"/>
      <c r="E5" s="2" t="s">
        <v>18</v>
      </c>
      <c r="F5" s="11" t="str">
        <f>"mergeCSVRanges(" &amp; left(G6, len(G6) - 1) &amp; ")"</f>
        <v>mergeCSVRanges(Circuit!D$9:AS$10,Circuit!D14:U29,Circuit!D$32:S$33,Circuit!D$35:N$37,Circuit!D$57:G$58,Circuit!D$40:P$41,Circuit!D$43:W$44,Circuit!D$46:N$54,Circuit!D$88:G$101)</v>
      </c>
    </row>
    <row r="6">
      <c r="A6" s="5"/>
      <c r="B6" s="5"/>
      <c r="C6" s="2" t="s">
        <v>19</v>
      </c>
      <c r="D6" s="2" t="s">
        <v>202</v>
      </c>
      <c r="E6" s="5"/>
      <c r="G6" s="11" t="str">
        <f>CONCATENATE(F7:F15)</f>
        <v>Circuit!D$9:AS$10,Circuit!D14:U29,Circuit!D$32:S$33,Circuit!D$35:N$37,Circuit!D$57:G$58,Circuit!D$40:P$41,Circuit!D$43:W$44,Circuit!D$46:N$54,Circuit!D$88:G$101,</v>
      </c>
    </row>
    <row r="7">
      <c r="A7" s="5"/>
      <c r="B7" s="5"/>
      <c r="C7" s="5"/>
      <c r="D7" s="5" t="str">
        <f>getStringForRange(Circuit!D$9:AS$10)</f>
        <v>Circuit!D$9:AS$10</v>
      </c>
      <c r="E7" s="5" t="str">
        <f t="shared" ref="E7:E15" si="1">D7 &amp; ","</f>
        <v>Circuit!D$9:AS$10,</v>
      </c>
      <c r="F7" s="11" t="str">
        <f t="shared" ref="F7:F15" si="2">IF(C7 &lt;&gt; "","ImportRange(""" &amp; C7 &amp; """,""" &amp; D7 &amp; """),", E7)</f>
        <v>Circuit!D$9:AS$10,</v>
      </c>
    </row>
    <row r="8">
      <c r="A8" s="5"/>
      <c r="B8" s="5"/>
      <c r="C8" s="5"/>
      <c r="D8" s="5" t="str">
        <f>getStringForRange(Circuit!D14:U29)</f>
        <v>Circuit!D14:U29</v>
      </c>
      <c r="E8" s="5" t="str">
        <f t="shared" si="1"/>
        <v>Circuit!D14:U29,</v>
      </c>
      <c r="F8" s="11" t="str">
        <f t="shared" si="2"/>
        <v>Circuit!D14:U29,</v>
      </c>
    </row>
    <row r="9">
      <c r="A9" s="5"/>
      <c r="B9" s="5"/>
      <c r="C9" s="5"/>
      <c r="D9" s="5" t="str">
        <f>getStringForRange(Circuit!D$32:S$33)</f>
        <v>Circuit!D$32:S$33</v>
      </c>
      <c r="E9" s="5" t="str">
        <f t="shared" si="1"/>
        <v>Circuit!D$32:S$33,</v>
      </c>
      <c r="F9" s="11" t="str">
        <f t="shared" si="2"/>
        <v>Circuit!D$32:S$33,</v>
      </c>
    </row>
    <row r="10">
      <c r="A10" s="5"/>
      <c r="B10" s="5"/>
      <c r="C10" s="5"/>
      <c r="D10" s="5" t="str">
        <f>getStringForRange(Circuit!D$35:N$37)</f>
        <v>Circuit!D$35:N$37</v>
      </c>
      <c r="E10" s="5" t="str">
        <f t="shared" si="1"/>
        <v>Circuit!D$35:N$37,</v>
      </c>
      <c r="F10" s="11" t="str">
        <f t="shared" si="2"/>
        <v>Circuit!D$35:N$37,</v>
      </c>
    </row>
    <row r="11">
      <c r="A11" s="5"/>
      <c r="B11" s="5"/>
      <c r="C11" s="5"/>
      <c r="D11" s="5" t="str">
        <f>getStringForRange(Circuit!D$57:G$58)</f>
        <v>Circuit!D$57:G$58</v>
      </c>
      <c r="E11" s="5" t="str">
        <f t="shared" si="1"/>
        <v>Circuit!D$57:G$58,</v>
      </c>
      <c r="F11" s="11" t="str">
        <f t="shared" si="2"/>
        <v>Circuit!D$57:G$58,</v>
      </c>
    </row>
    <row r="12">
      <c r="A12" s="5"/>
      <c r="B12" s="5"/>
      <c r="C12" s="5"/>
      <c r="D12" s="5" t="str">
        <f>getStringForRange(Circuit!D$40:P$41)</f>
        <v>Circuit!D$40:P$41</v>
      </c>
      <c r="E12" s="5" t="str">
        <f t="shared" si="1"/>
        <v>Circuit!D$40:P$41,</v>
      </c>
      <c r="F12" s="11" t="str">
        <f t="shared" si="2"/>
        <v>Circuit!D$40:P$41,</v>
      </c>
    </row>
    <row r="13">
      <c r="A13" s="5"/>
      <c r="B13" s="5"/>
      <c r="C13" s="5"/>
      <c r="D13" s="5" t="str">
        <f>getStringForRange(Circuit!D$43:W$44)</f>
        <v>Circuit!D$43:W$44</v>
      </c>
      <c r="E13" s="5" t="str">
        <f t="shared" si="1"/>
        <v>Circuit!D$43:W$44,</v>
      </c>
      <c r="F13" s="11" t="str">
        <f t="shared" si="2"/>
        <v>Circuit!D$43:W$44,</v>
      </c>
    </row>
    <row r="14">
      <c r="D14" s="5" t="str">
        <f>getStringForRange(Circuit!D$46:N$54)</f>
        <v>Circuit!D$46:N$54</v>
      </c>
      <c r="E14" s="5" t="str">
        <f t="shared" si="1"/>
        <v>Circuit!D$46:N$54,</v>
      </c>
      <c r="F14" s="11" t="str">
        <f t="shared" si="2"/>
        <v>Circuit!D$46:N$54,</v>
      </c>
    </row>
    <row r="15">
      <c r="D15" s="5" t="str">
        <f>getStringForRange(Circuit!D$88:G$101)</f>
        <v>Circuit!D$88:G$101</v>
      </c>
      <c r="E15" s="5" t="str">
        <f t="shared" si="1"/>
        <v>Circuit!D$88:G$101,</v>
      </c>
      <c r="F15" s="11" t="str">
        <f t="shared" si="2"/>
        <v>Circuit!D$88:G$101,</v>
      </c>
    </row>
    <row r="17">
      <c r="A17" s="5"/>
      <c r="B17" s="5"/>
      <c r="C17" s="5"/>
      <c r="D17" s="5"/>
      <c r="E17" s="5"/>
      <c r="F17" s="5"/>
    </row>
    <row r="18">
      <c r="A18" s="5"/>
      <c r="B18" s="1" t="s">
        <v>203</v>
      </c>
      <c r="C18" s="5"/>
      <c r="D18" s="5"/>
      <c r="E18" s="5"/>
    </row>
    <row r="19">
      <c r="A19" s="5"/>
      <c r="B19" s="5"/>
      <c r="C19" s="5"/>
      <c r="D19" s="5"/>
      <c r="E19" s="2" t="s">
        <v>17</v>
      </c>
      <c r="F19" s="11" t="str">
        <f>left(G20, len(G20) - 1)</f>
        <v>Circuit!D3:AS4,Circuit!D$14:U$29,Circuit!D$32:S$33,Circuit!D$35:N$37,Circuit!D$57:G$58,Circuit!D$40:P$41,Circuit!D$43:W$44,Circuit!D$46:N$54,Circuit!D$88:G$101,'Song Data'!D2:G10</v>
      </c>
    </row>
    <row r="20">
      <c r="A20" s="5"/>
      <c r="B20" s="5"/>
      <c r="C20" s="5"/>
      <c r="D20" s="5"/>
      <c r="E20" s="2"/>
      <c r="G20" s="11" t="str">
        <f>CONCATENATE(E23:E32)</f>
        <v>Circuit!D3:AS4,Circuit!D$14:U$29,Circuit!D$32:S$33,Circuit!D$35:N$37,Circuit!D$57:G$58,Circuit!D$40:P$41,Circuit!D$43:W$44,Circuit!D$46:N$54,Circuit!D$88:G$101,'Song Data'!D2:G10,</v>
      </c>
    </row>
    <row r="21">
      <c r="A21" s="5"/>
      <c r="B21" s="5"/>
      <c r="C21" s="5"/>
      <c r="D21" s="5"/>
      <c r="E21" s="2" t="s">
        <v>18</v>
      </c>
      <c r="F21" s="11" t="str">
        <f>"mergeCSVRanges(" &amp; left(G22, len(G22) - 1) &amp; ")"</f>
        <v>mergeCSVRanges(Circuit!D3:AS4,Circuit!D$14:U$29,Circuit!D$32:S$33,Circuit!D$35:N$37,Circuit!D$57:G$58,Circuit!D$40:P$41,Circuit!D$43:W$44,Circuit!D$46:N$54,Circuit!D$88:G$101,ImportRange("1bW1M68Otec7on6QAUOde4v_5s3G_7aJo9cKdD9Wb9to","'Song Data'!D2:G10"))</v>
      </c>
    </row>
    <row r="22">
      <c r="A22" s="5"/>
      <c r="B22" s="5"/>
      <c r="C22" s="2" t="s">
        <v>19</v>
      </c>
      <c r="D22" s="2" t="s">
        <v>202</v>
      </c>
      <c r="E22" s="5"/>
      <c r="G22" s="11" t="str">
        <f>CONCATENATE(F23:F32)</f>
        <v>Circuit!D3:AS4,Circuit!D$14:U$29,Circuit!D$32:S$33,Circuit!D$35:N$37,Circuit!D$57:G$58,Circuit!D$40:P$41,Circuit!D$43:W$44,Circuit!D$46:N$54,Circuit!D$88:G$101,ImportRange("1bW1M68Otec7on6QAUOde4v_5s3G_7aJo9cKdD9Wb9to","'Song Data'!D2:G10"),</v>
      </c>
    </row>
    <row r="23">
      <c r="A23" s="5"/>
      <c r="B23" s="5"/>
      <c r="C23" s="5"/>
      <c r="D23" s="5" t="str">
        <f>getStringForRange(Circuit!D3:AS4)</f>
        <v>Circuit!D3:AS4</v>
      </c>
      <c r="E23" s="5" t="str">
        <f t="shared" ref="E23:E32" si="3">D23 &amp; ","</f>
        <v>Circuit!D3:AS4,</v>
      </c>
      <c r="F23" s="11" t="str">
        <f t="shared" ref="F23:F32" si="4">IF(C23 &lt;&gt; "","ImportRange(""" &amp; C23 &amp; """,""" &amp; D23 &amp; """),", E23)</f>
        <v>Circuit!D3:AS4,</v>
      </c>
    </row>
    <row r="24">
      <c r="A24" s="5"/>
      <c r="B24" s="5"/>
      <c r="C24" s="5"/>
      <c r="D24" s="5" t="str">
        <f>getStringForRange(Circuit!D$14:U$29)</f>
        <v>Circuit!D$14:U$29</v>
      </c>
      <c r="E24" s="5" t="str">
        <f t="shared" si="3"/>
        <v>Circuit!D$14:U$29,</v>
      </c>
      <c r="F24" s="11" t="str">
        <f t="shared" si="4"/>
        <v>Circuit!D$14:U$29,</v>
      </c>
    </row>
    <row r="25">
      <c r="A25" s="5"/>
      <c r="B25" s="5"/>
      <c r="C25" s="5"/>
      <c r="D25" s="5" t="str">
        <f>getStringForRange(Circuit!D$32:S$33)</f>
        <v>Circuit!D$32:S$33</v>
      </c>
      <c r="E25" s="5" t="str">
        <f t="shared" si="3"/>
        <v>Circuit!D$32:S$33,</v>
      </c>
      <c r="F25" s="11" t="str">
        <f t="shared" si="4"/>
        <v>Circuit!D$32:S$33,</v>
      </c>
    </row>
    <row r="26">
      <c r="A26" s="5"/>
      <c r="B26" s="5"/>
      <c r="C26" s="5"/>
      <c r="D26" s="5" t="str">
        <f>getStringForRange(Circuit!D$35:N$37)</f>
        <v>Circuit!D$35:N$37</v>
      </c>
      <c r="E26" s="5" t="str">
        <f t="shared" si="3"/>
        <v>Circuit!D$35:N$37,</v>
      </c>
      <c r="F26" s="11" t="str">
        <f t="shared" si="4"/>
        <v>Circuit!D$35:N$37,</v>
      </c>
    </row>
    <row r="27">
      <c r="A27" s="5"/>
      <c r="B27" s="5"/>
      <c r="C27" s="5"/>
      <c r="D27" s="5" t="str">
        <f>getStringForRange(Circuit!D$57:G$58)</f>
        <v>Circuit!D$57:G$58</v>
      </c>
      <c r="E27" s="5" t="str">
        <f t="shared" si="3"/>
        <v>Circuit!D$57:G$58,</v>
      </c>
      <c r="F27" s="11" t="str">
        <f t="shared" si="4"/>
        <v>Circuit!D$57:G$58,</v>
      </c>
    </row>
    <row r="28">
      <c r="A28" s="5"/>
      <c r="B28" s="5"/>
      <c r="C28" s="5"/>
      <c r="D28" s="5" t="str">
        <f>getStringForRange(Circuit!D$40:P$41)</f>
        <v>Circuit!D$40:P$41</v>
      </c>
      <c r="E28" s="5" t="str">
        <f t="shared" si="3"/>
        <v>Circuit!D$40:P$41,</v>
      </c>
      <c r="F28" s="11" t="str">
        <f t="shared" si="4"/>
        <v>Circuit!D$40:P$41,</v>
      </c>
    </row>
    <row r="29">
      <c r="A29" s="5"/>
      <c r="B29" s="5"/>
      <c r="C29" s="5"/>
      <c r="D29" s="5" t="str">
        <f>getStringForRange(Circuit!D$43:W$44)</f>
        <v>Circuit!D$43:W$44</v>
      </c>
      <c r="E29" s="5" t="str">
        <f t="shared" si="3"/>
        <v>Circuit!D$43:W$44,</v>
      </c>
      <c r="F29" s="11" t="str">
        <f t="shared" si="4"/>
        <v>Circuit!D$43:W$44,</v>
      </c>
    </row>
    <row r="30">
      <c r="D30" s="5" t="str">
        <f>getStringForRange(Circuit!D$46:N$54)</f>
        <v>Circuit!D$46:N$54</v>
      </c>
      <c r="E30" s="5" t="str">
        <f t="shared" si="3"/>
        <v>Circuit!D$46:N$54,</v>
      </c>
      <c r="F30" s="11" t="str">
        <f t="shared" si="4"/>
        <v>Circuit!D$46:N$54,</v>
      </c>
    </row>
    <row r="31">
      <c r="D31" s="5" t="str">
        <f>getStringForRange(Circuit!D$88:G$101)</f>
        <v>Circuit!D$88:G$101</v>
      </c>
      <c r="E31" s="5" t="str">
        <f t="shared" si="3"/>
        <v>Circuit!D$88:G$101,</v>
      </c>
      <c r="F31" s="11" t="str">
        <f t="shared" si="4"/>
        <v>Circuit!D$88:G$101,</v>
      </c>
    </row>
    <row r="32">
      <c r="C32" s="9" t="str">
        <f>PublishConfig!$F$2</f>
        <v>1bW1M68Otec7on6QAUOde4v_5s3G_7aJo9cKdD9Wb9to</v>
      </c>
      <c r="D32" s="9" t="str">
        <f>"'Song Data'!D2:G10"</f>
        <v>'Song Data'!D2:G10</v>
      </c>
      <c r="E32" s="11" t="str">
        <f t="shared" si="3"/>
        <v>'Song Data'!D2:G10,</v>
      </c>
      <c r="F32" s="11" t="str">
        <f t="shared" si="4"/>
        <v>ImportRange("1bW1M68Otec7on6QAUOde4v_5s3G_7aJo9cKdD9Wb9to","'Song Data'!D2:G10"),</v>
      </c>
    </row>
    <row r="34">
      <c r="A34" s="5"/>
      <c r="B34" s="5"/>
      <c r="C34" s="5"/>
      <c r="D34" s="5"/>
      <c r="E34" s="5"/>
      <c r="F34" s="5"/>
    </row>
    <row r="35">
      <c r="A35" s="5"/>
      <c r="B35" s="1" t="s">
        <v>204</v>
      </c>
      <c r="C35" s="5"/>
      <c r="D35" s="5"/>
      <c r="E35" s="5"/>
    </row>
    <row r="36">
      <c r="A36" s="5"/>
      <c r="B36" s="5"/>
      <c r="C36" s="5"/>
      <c r="D36" s="5"/>
      <c r="E36" s="2" t="s">
        <v>17</v>
      </c>
      <c r="F36" s="11" t="str">
        <f>left(G37, len(G37) - 1)</f>
        <v>Circuit!D6:AS7,Circuit!D$14:U$29,Circuit!D$32:S$33,Circuit!D$35:N$37,Circuit!D$57:G$58,Circuit!D$40:P$41,Circuit!D$43:W$44,Circuit!D$46:N$54,Circuit!D$88:G$101,'Song Data'!D27:G35</v>
      </c>
    </row>
    <row r="37">
      <c r="A37" s="5"/>
      <c r="B37" s="5"/>
      <c r="C37" s="5"/>
      <c r="D37" s="5"/>
      <c r="E37" s="2"/>
      <c r="G37" s="11" t="str">
        <f>CONCATENATE(E40:E49)</f>
        <v>Circuit!D6:AS7,Circuit!D$14:U$29,Circuit!D$32:S$33,Circuit!D$35:N$37,Circuit!D$57:G$58,Circuit!D$40:P$41,Circuit!D$43:W$44,Circuit!D$46:N$54,Circuit!D$88:G$101,'Song Data'!D27:G35,</v>
      </c>
    </row>
    <row r="38">
      <c r="A38" s="5"/>
      <c r="B38" s="5"/>
      <c r="C38" s="5"/>
      <c r="D38" s="5"/>
      <c r="E38" s="2" t="s">
        <v>18</v>
      </c>
      <c r="F38" s="11" t="str">
        <f>"mergeCSVRanges(" &amp; left(G39, len(G39) - 1) &amp; ")"</f>
        <v>mergeCSVRanges(Circuit!D6:AS7,Circuit!D$14:U$29,Circuit!D$32:S$33,Circuit!D$35:N$37,Circuit!D$57:G$58,Circuit!D$40:P$41,Circuit!D$43:W$44,Circuit!D$46:N$54,Circuit!D$88:G$101,ImportRange("1bW1M68Otec7on6QAUOde4v_5s3G_7aJo9cKdD9Wb9to","'Song Data'!D27:G35"))</v>
      </c>
    </row>
    <row r="39">
      <c r="A39" s="5"/>
      <c r="B39" s="5"/>
      <c r="C39" s="2" t="s">
        <v>19</v>
      </c>
      <c r="D39" s="2" t="s">
        <v>202</v>
      </c>
      <c r="E39" s="5"/>
      <c r="G39" s="11" t="str">
        <f>CONCATENATE(F40:F49)</f>
        <v>Circuit!D6:AS7,Circuit!D$14:U$29,Circuit!D$32:S$33,Circuit!D$35:N$37,Circuit!D$57:G$58,Circuit!D$40:P$41,Circuit!D$43:W$44,Circuit!D$46:N$54,Circuit!D$88:G$101,ImportRange("1bW1M68Otec7on6QAUOde4v_5s3G_7aJo9cKdD9Wb9to","'Song Data'!D27:G35"),</v>
      </c>
    </row>
    <row r="40">
      <c r="A40" s="5"/>
      <c r="B40" s="5"/>
      <c r="C40" s="5"/>
      <c r="D40" s="5" t="str">
        <f>getStringForRange(Circuit!D6:AS7)</f>
        <v>Circuit!D6:AS7</v>
      </c>
      <c r="E40" s="5" t="str">
        <f t="shared" ref="E40:E49" si="5">D40 &amp; ","</f>
        <v>Circuit!D6:AS7,</v>
      </c>
      <c r="F40" s="11" t="str">
        <f t="shared" ref="F40:F49" si="6">IF(C40 &lt;&gt; "","ImportRange(""" &amp; C40 &amp; """,""" &amp; D40 &amp; """),", E40)</f>
        <v>Circuit!D6:AS7,</v>
      </c>
    </row>
    <row r="41">
      <c r="A41" s="5"/>
      <c r="B41" s="5"/>
      <c r="C41" s="5"/>
      <c r="D41" s="5" t="str">
        <f>getStringForRange(Circuit!D$14:U$29)</f>
        <v>Circuit!D$14:U$29</v>
      </c>
      <c r="E41" s="5" t="str">
        <f t="shared" si="5"/>
        <v>Circuit!D$14:U$29,</v>
      </c>
      <c r="F41" s="11" t="str">
        <f t="shared" si="6"/>
        <v>Circuit!D$14:U$29,</v>
      </c>
    </row>
    <row r="42">
      <c r="A42" s="5"/>
      <c r="B42" s="5"/>
      <c r="C42" s="5"/>
      <c r="D42" s="5" t="str">
        <f>getStringForRange(Circuit!D$32:S$33)</f>
        <v>Circuit!D$32:S$33</v>
      </c>
      <c r="E42" s="5" t="str">
        <f t="shared" si="5"/>
        <v>Circuit!D$32:S$33,</v>
      </c>
      <c r="F42" s="11" t="str">
        <f t="shared" si="6"/>
        <v>Circuit!D$32:S$33,</v>
      </c>
    </row>
    <row r="43">
      <c r="A43" s="5"/>
      <c r="B43" s="5"/>
      <c r="C43" s="5"/>
      <c r="D43" s="5" t="str">
        <f>getStringForRange(Circuit!D$35:N$37)</f>
        <v>Circuit!D$35:N$37</v>
      </c>
      <c r="E43" s="5" t="str">
        <f t="shared" si="5"/>
        <v>Circuit!D$35:N$37,</v>
      </c>
      <c r="F43" s="11" t="str">
        <f t="shared" si="6"/>
        <v>Circuit!D$35:N$37,</v>
      </c>
    </row>
    <row r="44">
      <c r="A44" s="5"/>
      <c r="B44" s="5"/>
      <c r="C44" s="5"/>
      <c r="D44" s="5" t="str">
        <f>getStringForRange(Circuit!D$57:G$58)</f>
        <v>Circuit!D$57:G$58</v>
      </c>
      <c r="E44" s="5" t="str">
        <f t="shared" si="5"/>
        <v>Circuit!D$57:G$58,</v>
      </c>
      <c r="F44" s="11" t="str">
        <f t="shared" si="6"/>
        <v>Circuit!D$57:G$58,</v>
      </c>
    </row>
    <row r="45">
      <c r="A45" s="5"/>
      <c r="B45" s="5"/>
      <c r="C45" s="5"/>
      <c r="D45" s="5" t="str">
        <f>getStringForRange(Circuit!D$40:P$41)</f>
        <v>Circuit!D$40:P$41</v>
      </c>
      <c r="E45" s="5" t="str">
        <f t="shared" si="5"/>
        <v>Circuit!D$40:P$41,</v>
      </c>
      <c r="F45" s="11" t="str">
        <f t="shared" si="6"/>
        <v>Circuit!D$40:P$41,</v>
      </c>
    </row>
    <row r="46">
      <c r="A46" s="5"/>
      <c r="B46" s="5"/>
      <c r="C46" s="5"/>
      <c r="D46" s="5" t="str">
        <f>getStringForRange(Circuit!D$43:W$44)</f>
        <v>Circuit!D$43:W$44</v>
      </c>
      <c r="E46" s="5" t="str">
        <f t="shared" si="5"/>
        <v>Circuit!D$43:W$44,</v>
      </c>
      <c r="F46" s="11" t="str">
        <f t="shared" si="6"/>
        <v>Circuit!D$43:W$44,</v>
      </c>
    </row>
    <row r="47">
      <c r="D47" s="5" t="str">
        <f>getStringForRange(Circuit!D$46:N$54)</f>
        <v>Circuit!D$46:N$54</v>
      </c>
      <c r="E47" s="5" t="str">
        <f t="shared" si="5"/>
        <v>Circuit!D$46:N$54,</v>
      </c>
      <c r="F47" s="11" t="str">
        <f t="shared" si="6"/>
        <v>Circuit!D$46:N$54,</v>
      </c>
    </row>
    <row r="48">
      <c r="D48" s="5" t="str">
        <f>getStringForRange(Circuit!D$88:G$101)</f>
        <v>Circuit!D$88:G$101</v>
      </c>
      <c r="E48" s="5" t="str">
        <f t="shared" si="5"/>
        <v>Circuit!D$88:G$101,</v>
      </c>
      <c r="F48" s="11" t="str">
        <f t="shared" si="6"/>
        <v>Circuit!D$88:G$101,</v>
      </c>
    </row>
    <row r="49">
      <c r="C49" s="9" t="str">
        <f>PublishConfig!$F$2</f>
        <v>1bW1M68Otec7on6QAUOde4v_5s3G_7aJo9cKdD9Wb9to</v>
      </c>
      <c r="D49" s="9" t="str">
        <f>"'Song Data'!D27:G35"</f>
        <v>'Song Data'!D27:G35</v>
      </c>
      <c r="E49" s="11" t="str">
        <f t="shared" si="5"/>
        <v>'Song Data'!D27:G35,</v>
      </c>
      <c r="F49" s="11" t="str">
        <f t="shared" si="6"/>
        <v>ImportRange("1bW1M68Otec7on6QAUOde4v_5s3G_7aJo9cKdD9Wb9to","'Song Data'!D27:G35"),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28</v>
      </c>
      <c r="B1" s="21" t="s">
        <v>108</v>
      </c>
      <c r="C1" s="21" t="s">
        <v>205</v>
      </c>
      <c r="D1" s="21" t="s">
        <v>36</v>
      </c>
      <c r="E1" s="21" t="s">
        <v>206</v>
      </c>
      <c r="F1" s="21" t="s">
        <v>207</v>
      </c>
      <c r="G1" s="21" t="s">
        <v>95</v>
      </c>
      <c r="H1" s="21" t="s">
        <v>10</v>
      </c>
      <c r="I1" s="21" t="s">
        <v>208</v>
      </c>
      <c r="J1" s="21" t="s">
        <v>209</v>
      </c>
      <c r="K1" s="21" t="s">
        <v>99</v>
      </c>
      <c r="L1" s="21" t="s">
        <v>100</v>
      </c>
      <c r="M1" s="21" t="s">
        <v>101</v>
      </c>
      <c r="N1" s="21" t="s">
        <v>210</v>
      </c>
      <c r="O1" s="21" t="s">
        <v>211</v>
      </c>
      <c r="P1" s="21" t="s">
        <v>212</v>
      </c>
      <c r="Q1" s="21" t="s">
        <v>213</v>
      </c>
      <c r="R1" s="21" t="s">
        <v>35</v>
      </c>
      <c r="S1" s="21" t="s">
        <v>96</v>
      </c>
      <c r="T1" s="21" t="s">
        <v>97</v>
      </c>
      <c r="U1" s="21" t="s">
        <v>98</v>
      </c>
    </row>
    <row r="2">
      <c r="A2" s="21" t="s">
        <v>214</v>
      </c>
      <c r="B2" s="21" t="s">
        <v>215</v>
      </c>
      <c r="E2" s="21" t="s">
        <v>216</v>
      </c>
      <c r="F2" s="21">
        <v>100.0</v>
      </c>
      <c r="H2" s="21" t="s">
        <v>217</v>
      </c>
      <c r="I2" s="21">
        <v>0.69</v>
      </c>
      <c r="J2" s="21" t="s">
        <v>218</v>
      </c>
      <c r="M2" s="21" t="s">
        <v>170</v>
      </c>
      <c r="N2" s="21" t="s">
        <v>217</v>
      </c>
      <c r="O2" s="21" t="s">
        <v>217</v>
      </c>
      <c r="S2" s="21">
        <v>-16.0</v>
      </c>
      <c r="T2" s="21">
        <v>7.0</v>
      </c>
      <c r="U2" s="21">
        <v>5.0</v>
      </c>
    </row>
    <row r="3">
      <c r="A3" s="21" t="s">
        <v>214</v>
      </c>
      <c r="B3" s="21" t="s">
        <v>219</v>
      </c>
      <c r="E3" s="21" t="s">
        <v>220</v>
      </c>
      <c r="F3" s="21">
        <v>200.0</v>
      </c>
      <c r="H3" s="21" t="s">
        <v>221</v>
      </c>
      <c r="I3" s="21">
        <v>0.5</v>
      </c>
      <c r="J3" s="21" t="s">
        <v>222</v>
      </c>
      <c r="N3" s="21" t="s">
        <v>221</v>
      </c>
      <c r="O3" s="21" t="s">
        <v>221</v>
      </c>
      <c r="S3" s="21">
        <v>-11.0</v>
      </c>
      <c r="T3" s="21">
        <v>11.0</v>
      </c>
      <c r="U3" s="21">
        <v>-32.5</v>
      </c>
    </row>
    <row r="4">
      <c r="A4" s="21" t="s">
        <v>214</v>
      </c>
      <c r="B4" s="21" t="s">
        <v>223</v>
      </c>
      <c r="E4" s="21" t="s">
        <v>224</v>
      </c>
      <c r="F4" s="21">
        <v>300.0</v>
      </c>
      <c r="H4" s="21" t="s">
        <v>225</v>
      </c>
      <c r="I4" s="21">
        <v>0.99</v>
      </c>
      <c r="J4" s="21" t="s">
        <v>226</v>
      </c>
      <c r="M4" s="21" t="s">
        <v>170</v>
      </c>
      <c r="N4" s="21" t="s">
        <v>225</v>
      </c>
      <c r="O4" s="21" t="s">
        <v>225</v>
      </c>
      <c r="S4" s="21">
        <v>7.0</v>
      </c>
      <c r="T4" s="21">
        <v>7.0</v>
      </c>
      <c r="U4" s="21">
        <v>5.0</v>
      </c>
    </row>
    <row r="5">
      <c r="A5" s="21" t="s">
        <v>214</v>
      </c>
      <c r="B5" s="21" t="s">
        <v>227</v>
      </c>
      <c r="E5" s="21" t="s">
        <v>228</v>
      </c>
      <c r="F5" s="21">
        <v>400.0</v>
      </c>
      <c r="H5" s="21" t="s">
        <v>229</v>
      </c>
      <c r="I5" s="21">
        <v>0.59</v>
      </c>
      <c r="J5" s="21" t="s">
        <v>230</v>
      </c>
      <c r="N5" s="21" t="s">
        <v>229</v>
      </c>
      <c r="O5" s="21" t="s">
        <v>229</v>
      </c>
      <c r="S5" s="21">
        <v>4.0</v>
      </c>
      <c r="T5" s="21">
        <v>8.0</v>
      </c>
      <c r="U5" s="21">
        <v>26.0</v>
      </c>
    </row>
    <row r="6">
      <c r="A6" s="21" t="s">
        <v>214</v>
      </c>
      <c r="B6" s="21" t="s">
        <v>231</v>
      </c>
      <c r="E6" s="21" t="s">
        <v>232</v>
      </c>
      <c r="F6" s="21">
        <v>500.0</v>
      </c>
      <c r="H6" s="21" t="s">
        <v>233</v>
      </c>
      <c r="I6" s="21">
        <v>0.49</v>
      </c>
      <c r="J6" s="21" t="s">
        <v>234</v>
      </c>
      <c r="N6" s="21" t="s">
        <v>233</v>
      </c>
      <c r="O6" s="21" t="s">
        <v>233</v>
      </c>
      <c r="S6" s="21">
        <v>13.5</v>
      </c>
      <c r="T6" s="21">
        <v>11.0</v>
      </c>
      <c r="U6" s="21">
        <v>-32.5</v>
      </c>
    </row>
    <row r="7">
      <c r="A7" s="21" t="s">
        <v>214</v>
      </c>
      <c r="B7" s="21" t="s">
        <v>235</v>
      </c>
      <c r="E7" s="21" t="s">
        <v>236</v>
      </c>
      <c r="F7" s="21">
        <v>600.0</v>
      </c>
      <c r="H7" s="21" t="s">
        <v>237</v>
      </c>
      <c r="I7" s="21">
        <v>1.59</v>
      </c>
      <c r="J7" s="21" t="s">
        <v>238</v>
      </c>
      <c r="N7" s="21" t="s">
        <v>237</v>
      </c>
      <c r="O7" s="21" t="s">
        <v>237</v>
      </c>
      <c r="S7" s="21">
        <v>34.0</v>
      </c>
      <c r="T7" s="21">
        <v>8.0</v>
      </c>
      <c r="U7" s="21">
        <v>26.0</v>
      </c>
    </row>
    <row r="8">
      <c r="A8" s="21" t="s">
        <v>214</v>
      </c>
      <c r="B8" s="21" t="s">
        <v>239</v>
      </c>
      <c r="E8" s="21" t="s">
        <v>240</v>
      </c>
      <c r="F8" s="21">
        <v>700.0</v>
      </c>
      <c r="H8" s="21" t="s">
        <v>241</v>
      </c>
      <c r="I8" s="21">
        <v>0.79</v>
      </c>
      <c r="J8" s="21" t="s">
        <v>242</v>
      </c>
      <c r="N8" s="21" t="s">
        <v>241</v>
      </c>
      <c r="O8" s="21" t="s">
        <v>241</v>
      </c>
      <c r="S8" s="21">
        <v>43.0</v>
      </c>
      <c r="T8" s="21">
        <v>2.0</v>
      </c>
      <c r="U8" s="21">
        <v>21.0</v>
      </c>
    </row>
    <row r="9">
      <c r="A9" s="21" t="s">
        <v>214</v>
      </c>
      <c r="B9" s="21" t="s">
        <v>243</v>
      </c>
      <c r="E9" s="21" t="s">
        <v>244</v>
      </c>
      <c r="F9" s="21">
        <v>800.0</v>
      </c>
      <c r="H9" s="21" t="s">
        <v>245</v>
      </c>
      <c r="I9" s="21">
        <v>1.99</v>
      </c>
      <c r="J9" s="21" t="s">
        <v>246</v>
      </c>
      <c r="N9" s="21" t="s">
        <v>245</v>
      </c>
      <c r="O9" s="21" t="s">
        <v>245</v>
      </c>
      <c r="S9" s="21">
        <v>43.0</v>
      </c>
      <c r="T9" s="21">
        <v>2.0</v>
      </c>
      <c r="U9" s="21">
        <v>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28</v>
      </c>
      <c r="B1" s="21" t="s">
        <v>108</v>
      </c>
      <c r="C1" s="21" t="s">
        <v>205</v>
      </c>
      <c r="D1" s="21" t="s">
        <v>36</v>
      </c>
      <c r="E1" s="21" t="s">
        <v>206</v>
      </c>
      <c r="F1" s="21" t="s">
        <v>207</v>
      </c>
      <c r="G1" s="21" t="s">
        <v>95</v>
      </c>
      <c r="H1" s="21" t="s">
        <v>10</v>
      </c>
      <c r="I1" s="21" t="s">
        <v>208</v>
      </c>
      <c r="J1" s="21" t="s">
        <v>209</v>
      </c>
      <c r="K1" s="21" t="s">
        <v>99</v>
      </c>
      <c r="L1" s="21" t="s">
        <v>100</v>
      </c>
      <c r="M1" s="21" t="s">
        <v>101</v>
      </c>
      <c r="N1" s="21" t="s">
        <v>210</v>
      </c>
      <c r="O1" s="21" t="s">
        <v>211</v>
      </c>
      <c r="P1" s="21" t="s">
        <v>212</v>
      </c>
      <c r="Q1" s="21" t="s">
        <v>213</v>
      </c>
      <c r="R1" s="21" t="s">
        <v>35</v>
      </c>
      <c r="S1" s="21" t="s">
        <v>96</v>
      </c>
      <c r="T1" s="21" t="s">
        <v>97</v>
      </c>
      <c r="U1" s="21" t="s">
        <v>98</v>
      </c>
    </row>
    <row r="2">
      <c r="A2" s="21" t="s">
        <v>214</v>
      </c>
      <c r="B2" s="21" t="s">
        <v>247</v>
      </c>
      <c r="E2" s="21" t="s">
        <v>248</v>
      </c>
      <c r="F2" s="21">
        <v>100.0</v>
      </c>
      <c r="H2" s="21" t="s">
        <v>249</v>
      </c>
      <c r="I2" s="21">
        <v>1.99</v>
      </c>
      <c r="J2" s="21" t="s">
        <v>250</v>
      </c>
      <c r="N2" s="21" t="s">
        <v>249</v>
      </c>
      <c r="O2" s="21" t="s">
        <v>249</v>
      </c>
      <c r="S2" s="21">
        <v>-33.5</v>
      </c>
      <c r="T2" s="21">
        <v>11.0</v>
      </c>
      <c r="U2" s="21">
        <v>30.0</v>
      </c>
    </row>
    <row r="3">
      <c r="A3" s="21" t="s">
        <v>214</v>
      </c>
      <c r="B3" s="21" t="s">
        <v>251</v>
      </c>
      <c r="E3" s="21" t="s">
        <v>252</v>
      </c>
      <c r="F3" s="21">
        <v>200.0</v>
      </c>
      <c r="H3" s="21" t="s">
        <v>253</v>
      </c>
      <c r="I3" s="21">
        <v>1.89</v>
      </c>
      <c r="J3" s="21" t="s">
        <v>254</v>
      </c>
      <c r="M3" s="21" t="s">
        <v>170</v>
      </c>
      <c r="N3" s="21" t="s">
        <v>253</v>
      </c>
      <c r="O3" s="21" t="s">
        <v>253</v>
      </c>
      <c r="S3" s="21">
        <v>-16.0</v>
      </c>
      <c r="T3" s="21">
        <v>7.0</v>
      </c>
      <c r="U3" s="21">
        <v>-5.0</v>
      </c>
    </row>
    <row r="4">
      <c r="A4" s="21" t="s">
        <v>214</v>
      </c>
      <c r="B4" s="21" t="s">
        <v>255</v>
      </c>
      <c r="E4" s="21" t="s">
        <v>256</v>
      </c>
      <c r="F4" s="21">
        <v>300.0</v>
      </c>
      <c r="H4" s="21" t="s">
        <v>257</v>
      </c>
      <c r="I4" s="21">
        <v>3.99</v>
      </c>
      <c r="J4" s="21" t="s">
        <v>258</v>
      </c>
      <c r="N4" s="21" t="s">
        <v>257</v>
      </c>
      <c r="O4" s="21" t="s">
        <v>257</v>
      </c>
      <c r="S4" s="21">
        <v>-18.5</v>
      </c>
      <c r="T4" s="21">
        <v>11.0</v>
      </c>
      <c r="U4" s="21">
        <v>30.0</v>
      </c>
    </row>
    <row r="5">
      <c r="A5" s="21" t="s">
        <v>214</v>
      </c>
      <c r="B5" s="21" t="s">
        <v>259</v>
      </c>
      <c r="E5" s="21" t="s">
        <v>260</v>
      </c>
      <c r="F5" s="21">
        <v>400.0</v>
      </c>
      <c r="H5" s="21" t="s">
        <v>261</v>
      </c>
      <c r="I5" s="21">
        <v>9.99</v>
      </c>
      <c r="J5" s="21" t="s">
        <v>262</v>
      </c>
      <c r="M5" s="21" t="s">
        <v>171</v>
      </c>
      <c r="N5" s="21" t="s">
        <v>261</v>
      </c>
      <c r="O5" s="21" t="s">
        <v>261</v>
      </c>
      <c r="S5" s="21">
        <v>-8.5</v>
      </c>
      <c r="T5" s="21">
        <v>7.0</v>
      </c>
      <c r="U5" s="21">
        <v>5.0</v>
      </c>
    </row>
    <row r="6">
      <c r="A6" s="21" t="s">
        <v>214</v>
      </c>
      <c r="B6" s="21" t="s">
        <v>263</v>
      </c>
      <c r="E6" s="21" t="s">
        <v>264</v>
      </c>
      <c r="F6" s="21">
        <v>500.0</v>
      </c>
      <c r="H6" s="21" t="s">
        <v>265</v>
      </c>
      <c r="I6" s="21">
        <v>9.99</v>
      </c>
      <c r="J6" s="21" t="s">
        <v>262</v>
      </c>
      <c r="N6" s="21" t="s">
        <v>265</v>
      </c>
      <c r="O6" s="21" t="s">
        <v>265</v>
      </c>
      <c r="S6" s="21">
        <v>-11.0</v>
      </c>
      <c r="T6" s="21">
        <v>11.0</v>
      </c>
      <c r="U6" s="21">
        <v>-32.5</v>
      </c>
    </row>
    <row r="7">
      <c r="A7" s="21" t="s">
        <v>214</v>
      </c>
      <c r="B7" s="21" t="s">
        <v>266</v>
      </c>
      <c r="E7" s="21" t="s">
        <v>267</v>
      </c>
      <c r="F7" s="21">
        <v>600.0</v>
      </c>
      <c r="H7" s="21" t="s">
        <v>268</v>
      </c>
      <c r="I7" s="21">
        <v>9.99</v>
      </c>
      <c r="J7" s="21" t="s">
        <v>262</v>
      </c>
      <c r="M7" s="21" t="s">
        <v>170</v>
      </c>
      <c r="N7" s="21" t="s">
        <v>268</v>
      </c>
      <c r="O7" s="21" t="s">
        <v>268</v>
      </c>
      <c r="S7" s="21">
        <v>7.0</v>
      </c>
      <c r="T7" s="21">
        <v>7.0</v>
      </c>
      <c r="U7" s="21">
        <v>5.0</v>
      </c>
    </row>
    <row r="8">
      <c r="A8" s="21" t="s">
        <v>214</v>
      </c>
      <c r="B8" s="21" t="s">
        <v>269</v>
      </c>
      <c r="E8" s="21" t="s">
        <v>270</v>
      </c>
      <c r="F8" s="21">
        <v>700.0</v>
      </c>
      <c r="H8" s="21" t="s">
        <v>271</v>
      </c>
      <c r="I8" s="21">
        <v>0.99</v>
      </c>
      <c r="J8" s="21" t="s">
        <v>272</v>
      </c>
      <c r="N8" s="21" t="s">
        <v>271</v>
      </c>
      <c r="O8" s="21" t="s">
        <v>271</v>
      </c>
      <c r="S8" s="21">
        <v>5.5</v>
      </c>
      <c r="T8" s="21">
        <v>11.0</v>
      </c>
      <c r="U8" s="21">
        <v>-32.5</v>
      </c>
    </row>
    <row r="9">
      <c r="A9" s="21" t="s">
        <v>214</v>
      </c>
      <c r="B9" s="21" t="s">
        <v>273</v>
      </c>
      <c r="E9" s="21" t="s">
        <v>274</v>
      </c>
      <c r="F9" s="21">
        <v>800.0</v>
      </c>
      <c r="H9" s="21" t="s">
        <v>275</v>
      </c>
      <c r="I9" s="21">
        <v>0.79</v>
      </c>
      <c r="J9" s="21" t="s">
        <v>242</v>
      </c>
      <c r="N9" s="21" t="s">
        <v>275</v>
      </c>
      <c r="O9" s="21" t="s">
        <v>275</v>
      </c>
      <c r="S9" s="21">
        <v>11.5</v>
      </c>
      <c r="T9" s="21">
        <v>11.0</v>
      </c>
      <c r="U9" s="21">
        <v>30.0</v>
      </c>
    </row>
    <row r="10">
      <c r="A10" s="21" t="s">
        <v>214</v>
      </c>
      <c r="B10" s="21" t="s">
        <v>276</v>
      </c>
      <c r="E10" s="21" t="s">
        <v>277</v>
      </c>
      <c r="F10" s="21">
        <v>900.0</v>
      </c>
      <c r="H10" s="21" t="s">
        <v>278</v>
      </c>
      <c r="I10" s="21">
        <v>3.99</v>
      </c>
      <c r="J10" s="22">
        <v>3.99</v>
      </c>
      <c r="M10" s="21" t="s">
        <v>171</v>
      </c>
      <c r="N10" s="21" t="s">
        <v>278</v>
      </c>
      <c r="O10" s="21" t="s">
        <v>278</v>
      </c>
      <c r="S10" s="21">
        <v>13.25</v>
      </c>
      <c r="T10" s="21">
        <v>7.0</v>
      </c>
      <c r="U10" s="21">
        <v>-5.0</v>
      </c>
    </row>
    <row r="11">
      <c r="A11" s="21" t="s">
        <v>214</v>
      </c>
      <c r="B11" s="21" t="s">
        <v>279</v>
      </c>
      <c r="E11" s="21" t="s">
        <v>280</v>
      </c>
      <c r="F11" s="21">
        <v>1000.0</v>
      </c>
      <c r="H11" s="21" t="s">
        <v>281</v>
      </c>
      <c r="I11" s="21">
        <v>1.29</v>
      </c>
      <c r="J11" s="21" t="s">
        <v>282</v>
      </c>
      <c r="N11" s="21" t="s">
        <v>281</v>
      </c>
      <c r="O11" s="21" t="s">
        <v>281</v>
      </c>
      <c r="S11" s="21">
        <v>13.5</v>
      </c>
      <c r="T11" s="21">
        <v>11.0</v>
      </c>
      <c r="U11" s="21">
        <v>-32.5</v>
      </c>
    </row>
    <row r="12">
      <c r="A12" s="21" t="s">
        <v>214</v>
      </c>
      <c r="B12" s="21" t="s">
        <v>283</v>
      </c>
      <c r="E12" s="21" t="s">
        <v>284</v>
      </c>
      <c r="F12" s="21">
        <v>1100.0</v>
      </c>
      <c r="H12" s="21" t="s">
        <v>285</v>
      </c>
      <c r="I12" s="21">
        <v>0.59</v>
      </c>
      <c r="J12" s="21" t="s">
        <v>286</v>
      </c>
      <c r="N12" s="21" t="s">
        <v>285</v>
      </c>
      <c r="O12" s="21" t="s">
        <v>285</v>
      </c>
      <c r="S12" s="21">
        <v>19.0</v>
      </c>
      <c r="T12" s="21">
        <v>8.0</v>
      </c>
      <c r="U12" s="21">
        <v>26.0</v>
      </c>
    </row>
    <row r="13">
      <c r="A13" s="21" t="s">
        <v>214</v>
      </c>
      <c r="B13" s="21" t="s">
        <v>287</v>
      </c>
      <c r="E13" s="21" t="s">
        <v>288</v>
      </c>
      <c r="F13" s="21">
        <v>1200.0</v>
      </c>
      <c r="H13" s="21" t="s">
        <v>289</v>
      </c>
      <c r="I13" s="21">
        <v>1.89</v>
      </c>
      <c r="J13" s="21" t="s">
        <v>254</v>
      </c>
      <c r="N13" s="21" t="s">
        <v>289</v>
      </c>
      <c r="O13" s="21" t="s">
        <v>289</v>
      </c>
      <c r="S13" s="21">
        <v>26.5</v>
      </c>
      <c r="T13" s="21">
        <v>11.0</v>
      </c>
      <c r="U13" s="21">
        <v>30.0</v>
      </c>
    </row>
    <row r="14">
      <c r="A14" s="21" t="s">
        <v>214</v>
      </c>
      <c r="B14" s="21" t="s">
        <v>290</v>
      </c>
      <c r="E14" s="21" t="s">
        <v>291</v>
      </c>
      <c r="F14" s="21">
        <v>1300.0</v>
      </c>
      <c r="H14" s="21" t="s">
        <v>292</v>
      </c>
      <c r="I14" s="21">
        <v>0.79</v>
      </c>
      <c r="J14" s="21" t="s">
        <v>293</v>
      </c>
      <c r="N14" s="21" t="s">
        <v>292</v>
      </c>
      <c r="O14" s="21" t="s">
        <v>292</v>
      </c>
      <c r="S14" s="21">
        <v>34.0</v>
      </c>
      <c r="T14" s="21">
        <v>8.0</v>
      </c>
      <c r="U14" s="21">
        <v>26.0</v>
      </c>
    </row>
    <row r="15">
      <c r="A15" s="21" t="s">
        <v>214</v>
      </c>
      <c r="B15" s="21" t="s">
        <v>294</v>
      </c>
      <c r="E15" s="21" t="s">
        <v>295</v>
      </c>
      <c r="F15" s="21">
        <v>1400.0</v>
      </c>
      <c r="H15" s="21" t="s">
        <v>296</v>
      </c>
      <c r="I15" s="21">
        <v>1.0</v>
      </c>
      <c r="J15" s="21" t="s">
        <v>297</v>
      </c>
      <c r="N15" s="21" t="s">
        <v>296</v>
      </c>
      <c r="O15" s="21" t="s">
        <v>296</v>
      </c>
      <c r="S15" s="21">
        <v>46.0</v>
      </c>
      <c r="T15" s="21">
        <v>11.0</v>
      </c>
      <c r="U15" s="21">
        <v>27.0</v>
      </c>
    </row>
    <row r="16">
      <c r="A16" s="21" t="s">
        <v>214</v>
      </c>
      <c r="B16" s="21" t="s">
        <v>298</v>
      </c>
      <c r="E16" s="21" t="s">
        <v>299</v>
      </c>
      <c r="F16" s="21">
        <v>1500.0</v>
      </c>
      <c r="H16" s="21" t="s">
        <v>300</v>
      </c>
      <c r="I16" s="21">
        <v>1.29</v>
      </c>
      <c r="J16" s="21" t="s">
        <v>282</v>
      </c>
      <c r="N16" s="21" t="s">
        <v>300</v>
      </c>
      <c r="O16" s="21" t="s">
        <v>300</v>
      </c>
      <c r="S16" s="21">
        <v>43.0</v>
      </c>
      <c r="T16" s="21">
        <v>2.0</v>
      </c>
      <c r="U16" s="21">
        <v>21.0</v>
      </c>
    </row>
    <row r="17">
      <c r="A17" s="21" t="s">
        <v>214</v>
      </c>
      <c r="B17" s="21" t="s">
        <v>301</v>
      </c>
      <c r="E17" s="21" t="s">
        <v>302</v>
      </c>
      <c r="F17" s="21">
        <v>1600.0</v>
      </c>
      <c r="H17" s="21" t="s">
        <v>303</v>
      </c>
      <c r="I17" s="21">
        <v>2.5</v>
      </c>
      <c r="J17" s="21" t="s">
        <v>304</v>
      </c>
      <c r="N17" s="21" t="s">
        <v>303</v>
      </c>
      <c r="O17" s="21" t="s">
        <v>303</v>
      </c>
      <c r="S17" s="21">
        <v>46.0</v>
      </c>
      <c r="T17" s="21">
        <v>11.0</v>
      </c>
      <c r="U17" s="21">
        <v>15.0</v>
      </c>
    </row>
    <row r="18">
      <c r="A18" s="21" t="s">
        <v>214</v>
      </c>
      <c r="B18" s="21" t="s">
        <v>305</v>
      </c>
      <c r="E18" s="21" t="s">
        <v>306</v>
      </c>
      <c r="F18" s="21">
        <v>1700.0</v>
      </c>
      <c r="H18" s="21" t="s">
        <v>307</v>
      </c>
      <c r="I18" s="21">
        <v>1.0</v>
      </c>
      <c r="J18" s="21" t="s">
        <v>308</v>
      </c>
      <c r="N18" s="21" t="s">
        <v>307</v>
      </c>
      <c r="O18" s="21" t="s">
        <v>307</v>
      </c>
      <c r="S18" s="21">
        <v>46.0</v>
      </c>
      <c r="T18" s="21">
        <v>11.0</v>
      </c>
      <c r="U18" s="21">
        <v>3.0</v>
      </c>
    </row>
  </sheetData>
  <drawing r:id="rId1"/>
</worksheet>
</file>