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09"/>
  <workbookPr filterPrivacy="1"/>
  <xr:revisionPtr revIDLastSave="18" documentId="13_ncr:1_{B38CCC47-06F5-4732-B2E9-E6AF69D67BF9}" xr6:coauthVersionLast="45" xr6:coauthVersionMax="45" xr10:uidLastSave="{7289EA59-65C2-41A5-AD6D-1E84A24C2082}"/>
  <workbookProtection workbookAlgorithmName="SHA-512" workbookHashValue="nduB3mC1C2Wkzoi6Lun7/5rGnP8yYqgBs+ucseJdRBENIztHZ2MwnfvEd5RBYiFN7WA3XsRfBNfZN6rBbFVDzQ==" workbookSaltValue="aMpCFV4hCKSYba0XHtZNAQ==" workbookSpinCount="100000" lockStructure="1"/>
  <bookViews>
    <workbookView xWindow="0" yWindow="0" windowWidth="20490" windowHeight="7545" activeTab="1" xr2:uid="{00000000-000D-0000-FFFF-FFFF00000000}"/>
  </bookViews>
  <sheets>
    <sheet name="Initial Assessment" sheetId="10" r:id="rId1"/>
    <sheet name="My IA Reflection &amp; Actions" sheetId="12" r:id="rId2"/>
    <sheet name="IA Validation" sheetId="11" state="hidden" r:id="rId3"/>
    <sheet name="Reflection Builder" sheetId="5" state="hidden" r:id="rId4"/>
    <sheet name="My Reflection &amp; Actions" sheetId="8" state="hidden" r:id="rId5"/>
    <sheet name="SMART" sheetId="9" state="hidden" r:id="rId6"/>
    <sheet name="Validation" sheetId="2" state="hidden" r:id="rId7"/>
    <sheet name="WEX Questions" sheetId="7" state="hidden" r:id="rId8"/>
  </sheets>
  <definedNames>
    <definedName name="wexLookUpValue">'WEX Questions'!$B$2</definedName>
    <definedName name="WexQuestions">'WEX Questions'!$B$5:$F$8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2" l="1"/>
  <c r="L15" i="12" l="1"/>
  <c r="L10" i="12"/>
  <c r="L20" i="12"/>
  <c r="L7" i="12"/>
  <c r="L3" i="12" l="1"/>
  <c r="D21" i="10"/>
  <c r="D17" i="10"/>
  <c r="D19" i="10"/>
  <c r="D15" i="10"/>
  <c r="D13" i="10"/>
  <c r="D11" i="10"/>
  <c r="D9" i="10"/>
  <c r="D5" i="10"/>
  <c r="D3" i="10"/>
  <c r="D7" i="10"/>
  <c r="R20" i="10" l="1"/>
  <c r="R16" i="10"/>
  <c r="R12" i="10"/>
  <c r="R3" i="10"/>
  <c r="O4" i="10" l="1"/>
  <c r="R8" i="10" l="1"/>
  <c r="O24" i="5"/>
  <c r="O23" i="5"/>
  <c r="G13" i="9" l="1"/>
  <c r="G14" i="9"/>
  <c r="H45" i="8" s="1"/>
  <c r="H39" i="8"/>
  <c r="C7" i="9" l="1"/>
  <c r="G7" i="9" s="1"/>
  <c r="C5" i="9"/>
  <c r="G5" i="9" s="1"/>
  <c r="E12" i="9"/>
  <c r="E11" i="9"/>
  <c r="E10" i="9"/>
  <c r="E9" i="9"/>
  <c r="D12" i="9"/>
  <c r="D11" i="9"/>
  <c r="D10" i="9"/>
  <c r="D9" i="9"/>
  <c r="C8" i="9" l="1"/>
  <c r="G8" i="9" s="1"/>
  <c r="B2" i="9"/>
  <c r="H12" i="8" s="1"/>
  <c r="C6" i="9"/>
  <c r="G6" i="9" s="1"/>
  <c r="B1" i="9"/>
  <c r="H7" i="8" l="1"/>
  <c r="B2" i="7"/>
  <c r="D37" i="5" s="1"/>
  <c r="D31" i="5" l="1"/>
  <c r="D33" i="5"/>
  <c r="D35" i="5"/>
  <c r="O30" i="5"/>
  <c r="D24" i="5" l="1"/>
  <c r="C12" i="9" s="1"/>
  <c r="D23" i="5"/>
  <c r="C11" i="9" s="1"/>
  <c r="D22" i="5"/>
  <c r="C10" i="9" s="1"/>
  <c r="D21" i="5"/>
  <c r="C9" i="9" s="1"/>
  <c r="I10" i="5"/>
  <c r="O10" i="5" s="1"/>
  <c r="O9" i="5"/>
  <c r="I8" i="5"/>
  <c r="O8" i="5" s="1"/>
  <c r="O7" i="5"/>
  <c r="G10" i="9" l="1"/>
  <c r="H23" i="8" s="1"/>
  <c r="O22" i="5"/>
  <c r="G11" i="9"/>
  <c r="H28" i="8" s="1"/>
  <c r="G12" i="9"/>
  <c r="H33" i="8" s="1"/>
  <c r="G9" i="9"/>
  <c r="H18" i="8" s="1"/>
  <c r="O21" i="5"/>
  <c r="R4" i="5" s="1"/>
  <c r="C5" i="8" s="1"/>
</calcChain>
</file>

<file path=xl/sharedStrings.xml><?xml version="1.0" encoding="utf-8"?>
<sst xmlns="http://schemas.openxmlformats.org/spreadsheetml/2006/main" count="360" uniqueCount="282">
  <si>
    <t>Initial Assessment Reflection Builder</t>
  </si>
  <si>
    <t>1.</t>
  </si>
  <si>
    <t>a multiple choice quiz in c#</t>
  </si>
  <si>
    <t>2.</t>
  </si>
  <si>
    <t>D = Developing.</t>
  </si>
  <si>
    <t>3.</t>
  </si>
  <si>
    <t>to recap my previously learned skills and that if i run the code on another pc the file path will need to be changed</t>
  </si>
  <si>
    <t>4.</t>
  </si>
  <si>
    <t>using 2d arrays to hold the answers to the questions</t>
  </si>
  <si>
    <t>5.</t>
  </si>
  <si>
    <t>was good.</t>
  </si>
  <si>
    <t>6.</t>
  </si>
  <si>
    <t>waking up earlier and attending all of my online lessons</t>
  </si>
  <si>
    <t>7.</t>
  </si>
  <si>
    <t>was excellent - I completed all of my work on time and to the best of my ability.</t>
  </si>
  <si>
    <t>8.</t>
  </si>
  <si>
    <t>revise more in my own time and learn extra at home using codecademy</t>
  </si>
  <si>
    <t>9.</t>
  </si>
  <si>
    <t>D*D*D</t>
  </si>
  <si>
    <t>10.</t>
  </si>
  <si>
    <t>getting all distinctions by doing a lot of revision and research on my topics this year</t>
  </si>
  <si>
    <t>My Initial Assessment Reflection</t>
  </si>
  <si>
    <t>Suggested SMART Actions</t>
  </si>
  <si>
    <t>Below are some recommended SMART actions that you might want to set yourself.</t>
  </si>
  <si>
    <t xml:space="preserve">You should set yourself a minumum of two SMART Actions using your ProPortal ILP. </t>
  </si>
  <si>
    <t>Q2</t>
  </si>
  <si>
    <t>SMART actions are regularly reviewed with your tutor in your 1to1 meetings.</t>
  </si>
  <si>
    <t>You must set specific completion dates for each smart taget on your ILP</t>
  </si>
  <si>
    <t>Q1</t>
  </si>
  <si>
    <t>Suggested Targets</t>
  </si>
  <si>
    <t>Q3</t>
  </si>
  <si>
    <r>
      <t xml:space="preserve">Initial Assessment Based SMART ACTION
---WHAT?: Meet work/assignment deadlines.
---HOW?: Complete all of my work to the best of my ability and hand it in on time.
---BY WHEN?: Ongoing and will be reviewed at my next one2one
---Positive Futures Link: </t>
    </r>
    <r>
      <rPr>
        <b/>
        <sz val="11"/>
        <color theme="7"/>
        <rFont val="Calibri"/>
        <family val="2"/>
        <scheme val="minor"/>
      </rPr>
      <t>Commitment</t>
    </r>
  </si>
  <si>
    <t>Q4</t>
  </si>
  <si>
    <t>Q5</t>
  </si>
  <si>
    <t>Q6</t>
  </si>
  <si>
    <r>
      <t xml:space="preserve">Initial Assessment Based SMART ACTION
---WHAT?: Attempt all tasks that have been set
---HOW?: By using my time well in lessons and asking for help. I will also spend time outside of lessons completing any unfinished work so that I meet deadlines
---BY WHEN?: Ongoing and will be reviewed at my next one2one
---Positive Futures Link: </t>
    </r>
    <r>
      <rPr>
        <b/>
        <sz val="11"/>
        <color theme="5"/>
        <rFont val="Calibri"/>
        <family val="2"/>
        <scheme val="minor"/>
      </rPr>
      <t>Confidence</t>
    </r>
  </si>
  <si>
    <t>Q7</t>
  </si>
  <si>
    <t>Q8</t>
  </si>
  <si>
    <r>
      <t xml:space="preserve">Initial Assessment Based SMART ACTION
---WHAT?: Continue to submit work on time
---HOW?: Be aware of deadline dates for each piece of work and use time in and outside of lessons to ensure it is completed on time
---BY WHEN?: Ongoing and will be reviewed at my next one2one
---Positive Futures Link: </t>
    </r>
    <r>
      <rPr>
        <b/>
        <sz val="11"/>
        <color theme="7"/>
        <rFont val="Calibri"/>
        <family val="2"/>
        <scheme val="minor"/>
      </rPr>
      <t>Commitment</t>
    </r>
  </si>
  <si>
    <t>Q9</t>
  </si>
  <si>
    <t>Q10</t>
  </si>
  <si>
    <r>
      <t xml:space="preserve">Initial Assessment Based SMART ACTION
---WHAT?: Aim for the highest grade or outcome possible 
---HOW?: Read tasks carefully, attempt all tasks set, complete them to the best of my ability and hand them in on time. Proof-read work before submission to spot mistakes
---BY WHEN?: Ongoing and will be reviewed at my next one2one
---Positive Futures Link: </t>
    </r>
    <r>
      <rPr>
        <b/>
        <sz val="11"/>
        <color theme="8"/>
        <rFont val="Calibri"/>
        <family val="2"/>
        <scheme val="minor"/>
      </rPr>
      <t>Resilience</t>
    </r>
  </si>
  <si>
    <r>
      <t xml:space="preserve">Initial Assessment Based SMART ACTION
---WHAT?: Maintain attendance well above 95% and ideally 100%
---HOW?: Attend every lesson on time. Set off early
---BY WHEN?: Ongoing and will be reviewed at my next one2one
---Positive Futures Link: </t>
    </r>
    <r>
      <rPr>
        <b/>
        <sz val="11"/>
        <color theme="7"/>
        <rFont val="Calibri"/>
        <family val="2"/>
        <scheme val="minor"/>
      </rPr>
      <t>Commitment</t>
    </r>
  </si>
  <si>
    <r>
      <t xml:space="preserve">Initial Assessment Based SMART ACTION
---WHAT?: Improve the written communication of my assignment work
---HOW?: Ask another person to peer-review my work to help me to find improvements
---BY WHEN?: Ongoing and will be reviewed at my next one2one
---Positive Futures Link: </t>
    </r>
    <r>
      <rPr>
        <b/>
        <sz val="11"/>
        <color rgb="FF00B050"/>
        <rFont val="Calibri"/>
        <family val="2"/>
        <scheme val="minor"/>
      </rPr>
      <t>Collaboration</t>
    </r>
  </si>
  <si>
    <t>Initial Assessment Tasks Q1</t>
  </si>
  <si>
    <t>Questions/Adaptive</t>
  </si>
  <si>
    <t>NONE - You need to complete the initial assessment</t>
  </si>
  <si>
    <t>Question 1</t>
  </si>
  <si>
    <t>Which initial assessment task did you complete?</t>
  </si>
  <si>
    <t>L1 IT Induction Assignment (1 Year)</t>
  </si>
  <si>
    <t>Question 2</t>
  </si>
  <si>
    <t>What grade/outcome did you achieve for your initial assessment? (ProPortal/TurnItIn)</t>
  </si>
  <si>
    <t>L2 IT Induction Assignment (1 Year)</t>
  </si>
  <si>
    <t>Question 3</t>
  </si>
  <si>
    <t>By completing the initial assessment I have learned</t>
  </si>
  <si>
    <t>L3 OCR IT First Year Induction Assignment</t>
  </si>
  <si>
    <t>Question 4</t>
  </si>
  <si>
    <t xml:space="preserve">I could have improved this task by </t>
  </si>
  <si>
    <t>L3 OCR IT Second Year Induction Assignment</t>
  </si>
  <si>
    <t>Question 5</t>
  </si>
  <si>
    <t xml:space="preserve">At school/last year I think my attendance and punctuality </t>
  </si>
  <si>
    <t>L3 BTEC Computing First Year Induction Assignment</t>
  </si>
  <si>
    <t>Question 6</t>
  </si>
  <si>
    <t xml:space="preserve">This year I will ensure that I have good attendance and punctuality by </t>
  </si>
  <si>
    <t>L3 BTEC Computing Second Year Induction Assignment</t>
  </si>
  <si>
    <t>Question 7</t>
  </si>
  <si>
    <t xml:space="preserve">At school/last year I think my attitude towards learning </t>
  </si>
  <si>
    <t>L3 NCFE IT User Skills Induction Assignment (1 Year)</t>
  </si>
  <si>
    <t>Question 8</t>
  </si>
  <si>
    <t xml:space="preserve">To improve/maintain my attitude towards learning I will </t>
  </si>
  <si>
    <t>Initial Assessment Outcome/Grade Q2</t>
  </si>
  <si>
    <t>Target Grades</t>
  </si>
  <si>
    <t>Question 9</t>
  </si>
  <si>
    <t>What is your target grade? (ProPortal)</t>
  </si>
  <si>
    <t>NONE - You must complete the initial assessment</t>
  </si>
  <si>
    <t>D*D*D*</t>
  </si>
  <si>
    <t>Question 10</t>
  </si>
  <si>
    <t xml:space="preserve">I will ensure that I achieve my target grade by </t>
  </si>
  <si>
    <t>S = Secure.</t>
  </si>
  <si>
    <t>D*DD</t>
  </si>
  <si>
    <t>E = Exceeding.</t>
  </si>
  <si>
    <t>DDD</t>
  </si>
  <si>
    <t>DDM</t>
  </si>
  <si>
    <t>School Attendance/Punctuality Q5</t>
  </si>
  <si>
    <t>DMM</t>
  </si>
  <si>
    <t>was excellent.</t>
  </si>
  <si>
    <t>MMM</t>
  </si>
  <si>
    <t>MMP</t>
  </si>
  <si>
    <t>needed improvement.</t>
  </si>
  <si>
    <t>MPP</t>
  </si>
  <si>
    <t>PPP</t>
  </si>
  <si>
    <t>Attitude Q7</t>
  </si>
  <si>
    <t>---</t>
  </si>
  <si>
    <t>D*D*</t>
  </si>
  <si>
    <t>was good - I completed my work and handed it in on time.</t>
  </si>
  <si>
    <t>D*D</t>
  </si>
  <si>
    <t>required improvement.</t>
  </si>
  <si>
    <t>DD</t>
  </si>
  <si>
    <t>DM</t>
  </si>
  <si>
    <t>MM</t>
  </si>
  <si>
    <t>MP</t>
  </si>
  <si>
    <t>Positive Futures</t>
  </si>
  <si>
    <t>PP</t>
  </si>
  <si>
    <t>Commitment</t>
  </si>
  <si>
    <t>Resilience</t>
  </si>
  <si>
    <t>D</t>
  </si>
  <si>
    <t>Collaboration</t>
  </si>
  <si>
    <t>M</t>
  </si>
  <si>
    <t>Confidence</t>
  </si>
  <si>
    <t>P</t>
  </si>
  <si>
    <t>Reflection Builder</t>
  </si>
  <si>
    <t>My Reflection</t>
  </si>
  <si>
    <t xml:space="preserve">Answer the following questions about the previous half term (the last 5-7 weeks). Answer in full sentences </t>
  </si>
  <si>
    <t>Once you have completed the questions on the left hand side of this document, copy the text from the box below into the appropriate reflection box on your ILP</t>
  </si>
  <si>
    <t>Reflection Period</t>
  </si>
  <si>
    <t>Half Term 1</t>
  </si>
  <si>
    <t xml:space="preserve">Reflection for </t>
  </si>
  <si>
    <t>Attendance and Punctuality</t>
  </si>
  <si>
    <t>What is your total attendance so far? (ProPortal)</t>
  </si>
  <si>
    <t>%</t>
  </si>
  <si>
    <t>Has this improved since your last reflection/half term?</t>
  </si>
  <si>
    <t>What is your total punctuality so far? (ProPortal)</t>
  </si>
  <si>
    <t>How will you improve/maintain your attendance and punctuality in the next half term?</t>
  </si>
  <si>
    <t>To improve/maintain my attendance and punctuality I will...</t>
  </si>
  <si>
    <t>Academic Progress</t>
  </si>
  <si>
    <t xml:space="preserve">Select 4 units that you would that you want to review (Include Maths/English where applicable) </t>
  </si>
  <si>
    <t>1st Choice</t>
  </si>
  <si>
    <t>2nd Choice</t>
  </si>
  <si>
    <t>3rd Choice</t>
  </si>
  <si>
    <t>4th Choice</t>
  </si>
  <si>
    <t>Review the Units/Subjects that you have chosen in the table below</t>
  </si>
  <si>
    <t>Subject/Topic</t>
  </si>
  <si>
    <t>I have learned…</t>
  </si>
  <si>
    <t>My Target Grade is...</t>
  </si>
  <si>
    <r>
      <t xml:space="preserve">Improvements
</t>
    </r>
    <r>
      <rPr>
        <i/>
        <sz val="11"/>
        <color theme="1"/>
        <rFont val="Calibri"/>
        <family val="2"/>
        <scheme val="minor"/>
      </rPr>
      <t>I would like to…</t>
    </r>
  </si>
  <si>
    <r>
      <t xml:space="preserve">How will you make this improvement? 
</t>
    </r>
    <r>
      <rPr>
        <i/>
        <sz val="11"/>
        <color theme="1"/>
        <rFont val="Calibri"/>
        <family val="2"/>
        <scheme val="minor"/>
      </rPr>
      <t>I will make this improvement by…</t>
    </r>
  </si>
  <si>
    <t>Work Experience</t>
  </si>
  <si>
    <t>NOTE: You must write in full sentences for this section to work correctly</t>
  </si>
  <si>
    <t>Have you started or completed your work experience placement?</t>
  </si>
  <si>
    <t>No</t>
  </si>
  <si>
    <t>a</t>
  </si>
  <si>
    <t>45 (CDF)</t>
  </si>
  <si>
    <t>11.</t>
  </si>
  <si>
    <t>12.</t>
  </si>
  <si>
    <t>Once you have completed the questions on the Reflection Builder page, copy the text from the box below into the appropriate reflection box on your ILP</t>
  </si>
  <si>
    <t>Below are some suggested SMART actions based upon your Reflection Builder.</t>
  </si>
  <si>
    <t>SMART actions are set to be reviewed with your tutor at your next 1to1.</t>
  </si>
  <si>
    <t>You must set specific dates for when you expect to complete each smart taget on your ILP</t>
  </si>
  <si>
    <t xml:space="preserve"> </t>
  </si>
  <si>
    <t>Attendance/Punctuality Targets</t>
  </si>
  <si>
    <t>Academic Targets</t>
  </si>
  <si>
    <t>Work Experience Targets</t>
  </si>
  <si>
    <t>for att</t>
  </si>
  <si>
    <t>for pun</t>
  </si>
  <si>
    <t>for wex</t>
  </si>
  <si>
    <t xml:space="preserve">Attendance </t>
  </si>
  <si>
    <t>Lookup</t>
  </si>
  <si>
    <t>Additional</t>
  </si>
  <si>
    <t xml:space="preserve">WHAT?: </t>
  </si>
  <si>
    <t xml:space="preserve">-- HOW?: </t>
  </si>
  <si>
    <t xml:space="preserve">-- BY WHEN?: </t>
  </si>
  <si>
    <t>Builder</t>
  </si>
  <si>
    <t xml:space="preserve">WHAT?: Maintain my attendance of 99-100%. </t>
  </si>
  <si>
    <t>-- HOW?: By continuing to attend every lesson.</t>
  </si>
  <si>
    <t>-- BY WHEN?: This will be reviewed at my next 1to1 meeting.</t>
  </si>
  <si>
    <t>WHAT?: Improve my attendance. (to be above 95% for the last 28 days data)</t>
  </si>
  <si>
    <t xml:space="preserve">-- HOW?: By attending every lesson between now and my next review/1to1. </t>
  </si>
  <si>
    <t>Punctuality</t>
  </si>
  <si>
    <t>WHAT?: Maintain my punctuality of 99-100%.</t>
  </si>
  <si>
    <t xml:space="preserve">-- HOW?: By continuing to be on time for lessons. </t>
  </si>
  <si>
    <t>WHAT?: Improve my punctuality.</t>
  </si>
  <si>
    <t>Subject 1</t>
  </si>
  <si>
    <t>Subject 2</t>
  </si>
  <si>
    <t>Subject 3</t>
  </si>
  <si>
    <t>Subject 4</t>
  </si>
  <si>
    <t>WEX</t>
  </si>
  <si>
    <t>WHAT?: Find a work experience placement</t>
  </si>
  <si>
    <t xml:space="preserve">-- HOW?: [1] Visit the work experience hub in millenium for advice/guidence, [2] research possible work expience placements using the Internet/Friends/Family, [3] apply/contact possible companies, [4] Complete work experience placement paperwork and give it to the work experience hub </t>
  </si>
  <si>
    <t>WHAT?: Start my work experience placement.</t>
  </si>
  <si>
    <t xml:space="preserve">-- HOW?: [1] Comfirm/agree a start date and the days you will be out on placement, [2] Complete work experience placement paperwork and give it to the work experience hub </t>
  </si>
  <si>
    <t>Grades</t>
  </si>
  <si>
    <t>Y/N</t>
  </si>
  <si>
    <t>Units</t>
  </si>
  <si>
    <t>WEX HT1</t>
  </si>
  <si>
    <t>WEX HT2+</t>
  </si>
  <si>
    <t>WEX Complete</t>
  </si>
  <si>
    <t>pass</t>
  </si>
  <si>
    <t>Yes</t>
  </si>
  <si>
    <t>Maths</t>
  </si>
  <si>
    <t>How many days work experience will you need to complete this year? (Ask tutor if unsure)</t>
  </si>
  <si>
    <t>How many days work experience did you complete? (5+ OR 45+)</t>
  </si>
  <si>
    <t>merit</t>
  </si>
  <si>
    <t>Half Term 2</t>
  </si>
  <si>
    <t>English</t>
  </si>
  <si>
    <t>. This is significantly below college expectations and needs to be improved</t>
  </si>
  <si>
    <t>Have you ever participated in work experience? Where? When? Could this place be used again?</t>
  </si>
  <si>
    <t>Have you started/completed a work experience placement yet? Where? How many days so far?</t>
  </si>
  <si>
    <t>Where was your work placement?</t>
  </si>
  <si>
    <t>distinction</t>
  </si>
  <si>
    <t>Same</t>
  </si>
  <si>
    <t>Half Term 3</t>
  </si>
  <si>
    <t>Unit 1 (EXAM) Principles of Computer Science</t>
  </si>
  <si>
    <t>Ideally, What type of work experience would you like to do?</t>
  </si>
  <si>
    <t>What have you learned/achieved so far in the work experience process? (Finding, Applying, Participating)</t>
  </si>
  <si>
    <t>What have you learned as a result of the work experience placement?</t>
  </si>
  <si>
    <t>Half Term 4</t>
  </si>
  <si>
    <t>Unit 2 (EXAM) Fundamentals of Computer Systems</t>
  </si>
  <si>
    <t>How are you going to find a work experience placement?</t>
  </si>
  <si>
    <t>Do you feel ready for the work place? Why? What do you need to improve on?</t>
  </si>
  <si>
    <t>Do you feel it was a successful placement? Why?</t>
  </si>
  <si>
    <t>Half Term 5</t>
  </si>
  <si>
    <t>Unit 3</t>
  </si>
  <si>
    <t>. This is below college expectations and needs to be improved</t>
  </si>
  <si>
    <t>Half Term 6</t>
  </si>
  <si>
    <t>Unit 4</t>
  </si>
  <si>
    <t>. This is below college expectations and needs some work</t>
  </si>
  <si>
    <t>Started</t>
  </si>
  <si>
    <t>Unit 5</t>
  </si>
  <si>
    <t>. This is good because it is in line with college expectations</t>
  </si>
  <si>
    <t>Complete</t>
  </si>
  <si>
    <t>Unit 6</t>
  </si>
  <si>
    <t>. This is a strength of mine because I have not missed any lessons</t>
  </si>
  <si>
    <t>6+</t>
  </si>
  <si>
    <t>Unit 7 IT Systems Security</t>
  </si>
  <si>
    <t>Unit 8 Business Applications of Social Media</t>
  </si>
  <si>
    <t>Unit 9</t>
  </si>
  <si>
    <t>Unit 10</t>
  </si>
  <si>
    <t>Unit 11 Digital Graphics</t>
  </si>
  <si>
    <t>Unit 12</t>
  </si>
  <si>
    <t>Unit 13</t>
  </si>
  <si>
    <t>Unit 14</t>
  </si>
  <si>
    <t>Unit 15</t>
  </si>
  <si>
    <t>Unit 16</t>
  </si>
  <si>
    <t>Unit 17</t>
  </si>
  <si>
    <t>Unit 18</t>
  </si>
  <si>
    <t>Unit 19</t>
  </si>
  <si>
    <t>Unit 20</t>
  </si>
  <si>
    <t>Unit 21 Virtualisation</t>
  </si>
  <si>
    <t>Unit 22</t>
  </si>
  <si>
    <t>Unit 23 Systems Methodology</t>
  </si>
  <si>
    <t>Unit 24</t>
  </si>
  <si>
    <t>Unit 25</t>
  </si>
  <si>
    <t>Unit 26</t>
  </si>
  <si>
    <t>Unit 27</t>
  </si>
  <si>
    <t>Unit 28</t>
  </si>
  <si>
    <t>Unit 29</t>
  </si>
  <si>
    <t>Unit 30</t>
  </si>
  <si>
    <t>Unit 31</t>
  </si>
  <si>
    <t>Unit 32</t>
  </si>
  <si>
    <t>Unit 33</t>
  </si>
  <si>
    <t>Unit 34</t>
  </si>
  <si>
    <t>Unit 35</t>
  </si>
  <si>
    <t>Unit 36</t>
  </si>
  <si>
    <t>Unit 37</t>
  </si>
  <si>
    <t>Unit 38</t>
  </si>
  <si>
    <t>Unit 39</t>
  </si>
  <si>
    <t>Unit 40</t>
  </si>
  <si>
    <t>Unit 41</t>
  </si>
  <si>
    <t>Unit 42</t>
  </si>
  <si>
    <t>Unit 43</t>
  </si>
  <si>
    <t>Unit 44</t>
  </si>
  <si>
    <t>Unit 45</t>
  </si>
  <si>
    <t>Unit 46</t>
  </si>
  <si>
    <t>Unit 47</t>
  </si>
  <si>
    <t>Unit 48</t>
  </si>
  <si>
    <t>Unit 49</t>
  </si>
  <si>
    <t>Unit 50</t>
  </si>
  <si>
    <t>Value for lookup</t>
  </si>
  <si>
    <t>Purpose</t>
  </si>
  <si>
    <t>lookup value</t>
  </si>
  <si>
    <t>HT1</t>
  </si>
  <si>
    <t>Not HT1 No</t>
  </si>
  <si>
    <t>What have you done so far to find a placement?</t>
  </si>
  <si>
    <t>What do you need to do next?</t>
  </si>
  <si>
    <t>Not HT1 Started</t>
  </si>
  <si>
    <t>What is the minimum number of days you will need to complete?</t>
  </si>
  <si>
    <t>Where is your placement? How many days have you completed so far?</t>
  </si>
  <si>
    <t>What have you done/learned so far on your placement?</t>
  </si>
  <si>
    <t xml:space="preserve">What have you enjoyed so far? </t>
  </si>
  <si>
    <t>Not HT1 Complete</t>
  </si>
  <si>
    <t>Which work experience pathway did you complete? (5 day OR 45 day CDF)</t>
  </si>
  <si>
    <t>What have you learned as a result of the work experience placement? (Skills, time management, attendance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</si>
</sst>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8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rgb="FF7030A0"/>
      </left>
      <right style="thin">
        <color theme="0"/>
      </right>
      <top style="medium">
        <color rgb="FF7030A0"/>
      </top>
      <bottom style="thin">
        <color theme="0"/>
      </bottom>
      <diagonal/>
    </border>
    <border>
      <left style="thin">
        <color theme="0"/>
      </left>
      <right style="medium">
        <color rgb="FF7030A0"/>
      </right>
      <top style="medium">
        <color rgb="FF7030A0"/>
      </top>
      <bottom style="thin">
        <color theme="0"/>
      </bottom>
      <diagonal/>
    </border>
    <border>
      <left style="medium">
        <color rgb="FF7030A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7030A0"/>
      </right>
      <top style="thin">
        <color theme="0"/>
      </top>
      <bottom style="thin">
        <color theme="0"/>
      </bottom>
      <diagonal/>
    </border>
    <border>
      <left/>
      <right style="medium">
        <color rgb="FF7030A0"/>
      </right>
      <top style="thin">
        <color theme="0"/>
      </top>
      <bottom style="thin">
        <color theme="0"/>
      </bottom>
      <diagonal/>
    </border>
    <border>
      <left style="medium">
        <color rgb="FF7030A0"/>
      </left>
      <right style="thin">
        <color theme="0"/>
      </right>
      <top style="thin">
        <color theme="0"/>
      </top>
      <bottom style="medium">
        <color rgb="FF7030A0"/>
      </bottom>
      <diagonal/>
    </border>
    <border>
      <left style="thin">
        <color theme="0"/>
      </left>
      <right style="thin">
        <color theme="0"/>
      </right>
      <top/>
      <bottom style="medium">
        <color rgb="FF7030A0"/>
      </bottom>
      <diagonal/>
    </border>
    <border>
      <left style="thin">
        <color theme="0"/>
      </left>
      <right style="medium">
        <color rgb="FF7030A0"/>
      </right>
      <top style="thin">
        <color theme="0"/>
      </top>
      <bottom style="medium">
        <color rgb="FF7030A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theme="9" tint="-0.249977111117893"/>
      </left>
      <right style="thin">
        <color theme="0"/>
      </right>
      <top style="medium">
        <color theme="9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9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9" tint="-0.249977111117893"/>
      </top>
      <bottom/>
      <diagonal/>
    </border>
    <border>
      <left style="thin">
        <color theme="0"/>
      </left>
      <right style="medium">
        <color theme="9" tint="-0.249977111117893"/>
      </right>
      <top style="medium">
        <color theme="9" tint="-0.249977111117893"/>
      </top>
      <bottom style="thin">
        <color theme="0"/>
      </bottom>
      <diagonal/>
    </border>
    <border>
      <left style="medium">
        <color theme="9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9" tint="-0.249977111117893"/>
      </right>
      <top style="thin">
        <color theme="0"/>
      </top>
      <bottom style="thin">
        <color theme="0"/>
      </bottom>
      <diagonal/>
    </border>
    <border>
      <left style="medium">
        <color theme="9" tint="-0.249977111117893"/>
      </left>
      <right/>
      <top style="thin">
        <color theme="0"/>
      </top>
      <bottom style="thin">
        <color theme="0"/>
      </bottom>
      <diagonal/>
    </border>
    <border>
      <left/>
      <right style="medium">
        <color theme="9" tint="-0.249977111117893"/>
      </right>
      <top style="thin">
        <color theme="0"/>
      </top>
      <bottom style="thin">
        <color theme="0"/>
      </bottom>
      <diagonal/>
    </border>
    <border>
      <left style="medium">
        <color theme="9" tint="-0.249977111117893"/>
      </left>
      <right style="thin">
        <color theme="0"/>
      </right>
      <top style="thin">
        <color theme="0"/>
      </top>
      <bottom style="medium">
        <color theme="9" tint="-0.249977111117893"/>
      </bottom>
      <diagonal/>
    </border>
    <border>
      <left style="thin">
        <color theme="0"/>
      </left>
      <right/>
      <top/>
      <bottom style="medium">
        <color theme="9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 style="thin">
        <color theme="0"/>
      </top>
      <bottom style="medium">
        <color theme="9" tint="-0.249977111117893"/>
      </bottom>
      <diagonal/>
    </border>
    <border>
      <left style="medium">
        <color theme="7" tint="-0.249977111117893"/>
      </left>
      <right style="thin">
        <color theme="0"/>
      </right>
      <top style="medium">
        <color theme="7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7" tint="-0.249977111117893"/>
      </top>
      <bottom style="thin">
        <color theme="0"/>
      </bottom>
      <diagonal/>
    </border>
    <border>
      <left style="thin">
        <color theme="0"/>
      </left>
      <right style="medium">
        <color theme="7" tint="-0.249977111117893"/>
      </right>
      <top style="medium">
        <color theme="7" tint="-0.249977111117893"/>
      </top>
      <bottom style="thin">
        <color theme="0"/>
      </bottom>
      <diagonal/>
    </border>
    <border>
      <left style="medium">
        <color theme="7" tint="-0.249977111117893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7" tint="-0.249977111117893"/>
      </right>
      <top/>
      <bottom style="thin">
        <color theme="0"/>
      </bottom>
      <diagonal/>
    </border>
    <border>
      <left style="medium">
        <color theme="7" tint="-0.249977111117893"/>
      </left>
      <right/>
      <top/>
      <bottom style="thin">
        <color theme="0"/>
      </bottom>
      <diagonal/>
    </border>
    <border>
      <left style="medium">
        <color theme="7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7" tint="-0.249977111117893"/>
      </right>
      <top style="thin">
        <color theme="0"/>
      </top>
      <bottom style="thin">
        <color theme="0"/>
      </bottom>
      <diagonal/>
    </border>
    <border>
      <left style="medium">
        <color theme="7" tint="-0.249977111117893"/>
      </left>
      <right/>
      <top style="thin">
        <color theme="0"/>
      </top>
      <bottom style="thin">
        <color theme="0"/>
      </bottom>
      <diagonal/>
    </border>
    <border>
      <left/>
      <right style="medium">
        <color theme="7" tint="-0.249977111117893"/>
      </right>
      <top style="thin">
        <color theme="0"/>
      </top>
      <bottom style="thin">
        <color theme="0"/>
      </bottom>
      <diagonal/>
    </border>
    <border>
      <left style="medium">
        <color theme="7" tint="-0.249977111117893"/>
      </left>
      <right style="thin">
        <color theme="0"/>
      </right>
      <top style="thin">
        <color theme="0"/>
      </top>
      <bottom style="medium">
        <color theme="7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7" tint="-0.249977111117893"/>
      </bottom>
      <diagonal/>
    </border>
    <border>
      <left style="thin">
        <color theme="0"/>
      </left>
      <right style="medium">
        <color theme="7" tint="-0.249977111117893"/>
      </right>
      <top style="thin">
        <color theme="0"/>
      </top>
      <bottom style="medium">
        <color theme="7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7" tint="-0.249977111117893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0"/>
      </bottom>
      <diagonal/>
    </border>
    <border>
      <left/>
      <right/>
      <top style="thin">
        <color theme="9" tint="-0.249977111117893"/>
      </top>
      <bottom style="thin">
        <color theme="0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0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indexed="64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 style="thin">
        <color theme="7" tint="-0.499984740745262"/>
      </right>
      <top style="thin">
        <color theme="7" tint="-0.499984740745262"/>
      </top>
      <bottom style="thin">
        <color indexed="6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indexed="64"/>
      </bottom>
      <diagonal/>
    </border>
    <border>
      <left style="thin">
        <color theme="7" tint="-0.499984740745262"/>
      </left>
      <right style="thin">
        <color indexed="64"/>
      </right>
      <top style="thin">
        <color theme="7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indexed="64"/>
      </right>
      <top/>
      <bottom style="thin">
        <color theme="7" tint="-0.499984740745262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/>
      <top style="thin">
        <color theme="0"/>
      </top>
      <bottom style="thin">
        <color theme="0"/>
      </bottom>
      <diagonal/>
    </border>
    <border>
      <left style="medium">
        <color rgb="FF7030A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rgb="FF7030A0"/>
      </right>
      <top/>
      <bottom style="thin">
        <color theme="0"/>
      </bottom>
      <diagonal/>
    </border>
    <border>
      <left style="medium">
        <color rgb="FF7030A0"/>
      </left>
      <right/>
      <top/>
      <bottom style="thin">
        <color theme="0"/>
      </bottom>
      <diagonal/>
    </border>
    <border>
      <left/>
      <right style="medium">
        <color rgb="FF7030A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rgb="FF7030A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theme="0"/>
      </right>
      <top style="medium">
        <color rgb="FF00B050"/>
      </top>
      <bottom style="thin">
        <color theme="0"/>
      </bottom>
      <diagonal/>
    </border>
    <border>
      <left style="thin">
        <color theme="0"/>
      </left>
      <right style="medium">
        <color rgb="FF00B050"/>
      </right>
      <top style="medium">
        <color rgb="FF00B050"/>
      </top>
      <bottom style="thin">
        <color theme="0"/>
      </bottom>
      <diagonal/>
    </border>
    <border>
      <left style="medium">
        <color rgb="FF00B05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00B050"/>
      </right>
      <top style="thin">
        <color theme="0"/>
      </top>
      <bottom style="thin">
        <color theme="0"/>
      </bottom>
      <diagonal/>
    </border>
    <border>
      <left style="medium">
        <color rgb="FF00B050"/>
      </left>
      <right style="thin">
        <color theme="0"/>
      </right>
      <top style="thin">
        <color theme="0"/>
      </top>
      <bottom style="medium">
        <color rgb="FF00B050"/>
      </bottom>
      <diagonal/>
    </border>
    <border>
      <left style="thin">
        <color theme="0"/>
      </left>
      <right style="medium">
        <color rgb="FF00B050"/>
      </right>
      <top style="thin">
        <color theme="0"/>
      </top>
      <bottom style="medium">
        <color rgb="FF00B050"/>
      </bottom>
      <diagonal/>
    </border>
    <border>
      <left style="medium">
        <color rgb="FF00B050"/>
      </left>
      <right/>
      <top style="thin">
        <color theme="0"/>
      </top>
      <bottom style="thin">
        <color theme="0"/>
      </bottom>
      <diagonal/>
    </border>
    <border>
      <left/>
      <right style="medium">
        <color rgb="FF00B05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B050"/>
      </top>
      <bottom/>
      <diagonal/>
    </border>
    <border>
      <left style="thin">
        <color rgb="FF00B050"/>
      </left>
      <right style="thin">
        <color theme="0"/>
      </right>
      <top style="thin">
        <color rgb="FF00B050"/>
      </top>
      <bottom style="thin">
        <color rgb="FF00B050"/>
      </bottom>
      <diagonal/>
    </border>
    <border>
      <left style="thin">
        <color theme="0"/>
      </left>
      <right style="thin">
        <color theme="0"/>
      </right>
      <top style="thin">
        <color rgb="FF00B050"/>
      </top>
      <bottom style="thin">
        <color rgb="FF00B050"/>
      </bottom>
      <diagonal/>
    </border>
    <border>
      <left style="thin">
        <color theme="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0"/>
      </left>
      <right style="thin">
        <color theme="0"/>
      </right>
      <top/>
      <bottom style="medium">
        <color rgb="FF00B05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0" fontId="0" fillId="2" borderId="1" xfId="0" applyFill="1" applyBorder="1" applyProtection="1"/>
    <xf numFmtId="0" fontId="0" fillId="0" borderId="4" xfId="0" applyBorder="1" applyProtection="1"/>
    <xf numFmtId="0" fontId="0" fillId="0" borderId="8" xfId="0" applyBorder="1" applyProtection="1"/>
    <xf numFmtId="0" fontId="0" fillId="0" borderId="20" xfId="0" applyBorder="1" applyProtection="1"/>
    <xf numFmtId="0" fontId="0" fillId="0" borderId="9" xfId="0" applyBorder="1" applyProtection="1"/>
    <xf numFmtId="0" fontId="0" fillId="0" borderId="7" xfId="0" applyBorder="1" applyAlignment="1" applyProtection="1">
      <alignment horizontal="center" vertical="center" wrapText="1"/>
    </xf>
    <xf numFmtId="0" fontId="0" fillId="0" borderId="10" xfId="0" applyBorder="1" applyProtection="1"/>
    <xf numFmtId="0" fontId="0" fillId="0" borderId="12" xfId="0" applyBorder="1" applyProtection="1"/>
    <xf numFmtId="0" fontId="0" fillId="0" borderId="6" xfId="0" applyBorder="1" applyProtection="1"/>
    <xf numFmtId="0" fontId="0" fillId="0" borderId="21" xfId="0" applyBorder="1" applyProtection="1"/>
    <xf numFmtId="0" fontId="0" fillId="0" borderId="14" xfId="0" applyBorder="1" applyProtection="1"/>
    <xf numFmtId="0" fontId="0" fillId="0" borderId="18" xfId="0" applyBorder="1" applyProtection="1"/>
    <xf numFmtId="0" fontId="0" fillId="0" borderId="23" xfId="0" applyBorder="1" applyProtection="1"/>
    <xf numFmtId="0" fontId="0" fillId="0" borderId="24" xfId="0" applyBorder="1" applyProtection="1"/>
    <xf numFmtId="0" fontId="0" fillId="0" borderId="25" xfId="0" applyBorder="1" applyProtection="1"/>
    <xf numFmtId="0" fontId="0" fillId="0" borderId="29" xfId="0" applyBorder="1" applyAlignment="1" applyProtection="1">
      <alignment vertical="center"/>
    </xf>
    <xf numFmtId="0" fontId="0" fillId="0" borderId="31" xfId="0" applyBorder="1" applyProtection="1"/>
    <xf numFmtId="0" fontId="0" fillId="0" borderId="32" xfId="0" applyBorder="1" applyAlignment="1" applyProtection="1">
      <alignment horizontal="center" vertical="center" wrapText="1"/>
    </xf>
    <xf numFmtId="0" fontId="0" fillId="0" borderId="33" xfId="0" applyBorder="1" applyProtection="1"/>
    <xf numFmtId="0" fontId="0" fillId="0" borderId="35" xfId="0" applyBorder="1" applyProtection="1"/>
    <xf numFmtId="0" fontId="0" fillId="0" borderId="36" xfId="0" applyBorder="1" applyProtection="1"/>
    <xf numFmtId="0" fontId="0" fillId="0" borderId="38" xfId="0" applyBorder="1" applyProtection="1"/>
    <xf numFmtId="0" fontId="0" fillId="0" borderId="41" xfId="0" applyBorder="1" applyProtection="1"/>
    <xf numFmtId="0" fontId="0" fillId="0" borderId="43" xfId="0" applyBorder="1" applyProtection="1"/>
    <xf numFmtId="0" fontId="0" fillId="0" borderId="45" xfId="0" applyBorder="1" applyProtection="1"/>
    <xf numFmtId="0" fontId="0" fillId="0" borderId="46" xfId="0" applyBorder="1" applyProtection="1"/>
    <xf numFmtId="0" fontId="0" fillId="0" borderId="53" xfId="0" applyBorder="1" applyProtection="1"/>
    <xf numFmtId="0" fontId="0" fillId="0" borderId="54" xfId="0" applyBorder="1" applyProtection="1"/>
    <xf numFmtId="0" fontId="1" fillId="0" borderId="35" xfId="0" applyFont="1" applyBorder="1" applyProtection="1"/>
    <xf numFmtId="0" fontId="0" fillId="0" borderId="29" xfId="0" applyBorder="1" applyProtection="1"/>
    <xf numFmtId="164" fontId="4" fillId="0" borderId="59" xfId="0" applyNumberFormat="1" applyFont="1" applyBorder="1" applyAlignment="1" applyProtection="1">
      <alignment horizontal="center"/>
      <protection locked="0"/>
    </xf>
    <xf numFmtId="0" fontId="4" fillId="0" borderId="59" xfId="0" applyNumberFormat="1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67" xfId="0" applyBorder="1" applyProtection="1"/>
    <xf numFmtId="0" fontId="0" fillId="0" borderId="15" xfId="0" applyBorder="1" applyProtection="1"/>
    <xf numFmtId="0" fontId="0" fillId="0" borderId="17" xfId="0" applyBorder="1" applyProtection="1"/>
    <xf numFmtId="49" fontId="0" fillId="0" borderId="5" xfId="0" applyNumberFormat="1" applyBorder="1" applyProtection="1"/>
    <xf numFmtId="49" fontId="0" fillId="0" borderId="7" xfId="0" applyNumberFormat="1" applyBorder="1" applyProtection="1"/>
    <xf numFmtId="49" fontId="0" fillId="0" borderId="30" xfId="0" applyNumberFormat="1" applyBorder="1" applyProtection="1"/>
    <xf numFmtId="49" fontId="0" fillId="0" borderId="42" xfId="0" applyNumberFormat="1" applyBorder="1" applyProtection="1"/>
    <xf numFmtId="49" fontId="0" fillId="0" borderId="44" xfId="0" applyNumberFormat="1" applyBorder="1" applyProtection="1"/>
    <xf numFmtId="49" fontId="0" fillId="0" borderId="6" xfId="0" applyNumberFormat="1" applyBorder="1" applyProtection="1"/>
    <xf numFmtId="49" fontId="0" fillId="0" borderId="16" xfId="0" applyNumberFormat="1" applyBorder="1" applyProtection="1"/>
    <xf numFmtId="49" fontId="0" fillId="0" borderId="2" xfId="0" applyNumberFormat="1" applyBorder="1" applyProtection="1"/>
    <xf numFmtId="49" fontId="0" fillId="0" borderId="28" xfId="0" applyNumberFormat="1" applyBorder="1" applyAlignment="1" applyProtection="1">
      <alignment horizontal="center"/>
    </xf>
    <xf numFmtId="49" fontId="1" fillId="0" borderId="26" xfId="0" applyNumberFormat="1" applyFont="1" applyBorder="1" applyAlignment="1" applyProtection="1">
      <alignment horizontal="center"/>
    </xf>
    <xf numFmtId="49" fontId="0" fillId="0" borderId="42" xfId="0" applyNumberFormat="1" applyBorder="1" applyAlignment="1" applyProtection="1">
      <alignment horizontal="center"/>
    </xf>
    <xf numFmtId="49" fontId="1" fillId="0" borderId="13" xfId="0" applyNumberFormat="1" applyFont="1" applyBorder="1" applyAlignment="1" applyProtection="1">
      <alignment horizontal="center"/>
    </xf>
    <xf numFmtId="49" fontId="1" fillId="0" borderId="77" xfId="0" applyNumberFormat="1" applyFont="1" applyBorder="1" applyAlignment="1" applyProtection="1">
      <alignment horizontal="center"/>
    </xf>
    <xf numFmtId="49" fontId="1" fillId="0" borderId="37" xfId="0" applyNumberFormat="1" applyFont="1" applyBorder="1" applyAlignment="1" applyProtection="1">
      <alignment horizontal="center"/>
    </xf>
    <xf numFmtId="49" fontId="1" fillId="0" borderId="39" xfId="0" applyNumberFormat="1" applyFont="1" applyBorder="1" applyAlignment="1" applyProtection="1">
      <alignment horizontal="center"/>
    </xf>
    <xf numFmtId="49" fontId="1" fillId="0" borderId="40" xfId="0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1" fillId="0" borderId="7" xfId="0" applyFont="1" applyBorder="1" applyProtection="1"/>
    <xf numFmtId="0" fontId="0" fillId="0" borderId="79" xfId="0" applyBorder="1" applyProtection="1"/>
    <xf numFmtId="0" fontId="1" fillId="0" borderId="80" xfId="0" applyFont="1" applyBorder="1" applyProtection="1"/>
    <xf numFmtId="0" fontId="0" fillId="0" borderId="81" xfId="0" applyBorder="1" applyProtection="1"/>
    <xf numFmtId="49" fontId="1" fillId="0" borderId="78" xfId="0" applyNumberFormat="1" applyFont="1" applyBorder="1" applyAlignment="1" applyProtection="1">
      <alignment horizontal="center"/>
    </xf>
    <xf numFmtId="0" fontId="0" fillId="0" borderId="7" xfId="0" applyFont="1" applyBorder="1" applyProtection="1"/>
    <xf numFmtId="0" fontId="0" fillId="0" borderId="1" xfId="0" applyBorder="1"/>
    <xf numFmtId="0" fontId="0" fillId="0" borderId="19" xfId="0" applyBorder="1"/>
    <xf numFmtId="0" fontId="0" fillId="0" borderId="82" xfId="0" applyBorder="1"/>
    <xf numFmtId="0" fontId="1" fillId="0" borderId="83" xfId="0" applyFont="1" applyBorder="1" applyProtection="1"/>
    <xf numFmtId="0" fontId="0" fillId="0" borderId="83" xfId="0" applyBorder="1" applyProtection="1"/>
    <xf numFmtId="0" fontId="9" fillId="0" borderId="48" xfId="0" applyFont="1" applyBorder="1" applyAlignment="1" applyProtection="1">
      <alignment vertical="center" wrapText="1"/>
    </xf>
    <xf numFmtId="0" fontId="0" fillId="0" borderId="0" xfId="0" applyAlignment="1"/>
    <xf numFmtId="0" fontId="0" fillId="0" borderId="0" xfId="0" quotePrefix="1"/>
    <xf numFmtId="0" fontId="1" fillId="0" borderId="0" xfId="0" quotePrefix="1" applyFont="1"/>
    <xf numFmtId="0" fontId="0" fillId="0" borderId="88" xfId="0" applyFont="1" applyBorder="1"/>
    <xf numFmtId="0" fontId="0" fillId="0" borderId="89" xfId="0" applyBorder="1"/>
    <xf numFmtId="0" fontId="0" fillId="0" borderId="90" xfId="0" applyFont="1" applyBorder="1"/>
    <xf numFmtId="0" fontId="0" fillId="0" borderId="91" xfId="0" applyBorder="1"/>
    <xf numFmtId="0" fontId="0" fillId="0" borderId="92" xfId="0" applyFont="1" applyBorder="1"/>
    <xf numFmtId="0" fontId="0" fillId="0" borderId="93" xfId="0" applyBorder="1"/>
    <xf numFmtId="0" fontId="0" fillId="0" borderId="0" xfId="0" quotePrefix="1" applyAlignment="1"/>
    <xf numFmtId="0" fontId="11" fillId="0" borderId="5" xfId="0" applyFont="1" applyBorder="1" applyProtection="1"/>
    <xf numFmtId="49" fontId="12" fillId="0" borderId="2" xfId="0" applyNumberFormat="1" applyFont="1" applyBorder="1" applyProtection="1"/>
    <xf numFmtId="0" fontId="12" fillId="0" borderId="2" xfId="0" applyFont="1" applyBorder="1" applyProtection="1"/>
    <xf numFmtId="0" fontId="11" fillId="0" borderId="7" xfId="0" applyFont="1" applyBorder="1" applyProtection="1"/>
    <xf numFmtId="0" fontId="13" fillId="0" borderId="3" xfId="0" applyFont="1" applyBorder="1" applyProtection="1"/>
    <xf numFmtId="0" fontId="13" fillId="0" borderId="8" xfId="0" applyFont="1" applyBorder="1" applyProtection="1"/>
    <xf numFmtId="0" fontId="13" fillId="0" borderId="8" xfId="0" applyFont="1" applyBorder="1" applyAlignment="1" applyProtection="1">
      <alignment vertical="top" wrapText="1"/>
    </xf>
    <xf numFmtId="49" fontId="14" fillId="0" borderId="2" xfId="0" applyNumberFormat="1" applyFont="1" applyBorder="1" applyProtection="1"/>
    <xf numFmtId="0" fontId="0" fillId="3" borderId="107" xfId="0" applyFill="1" applyBorder="1" applyProtection="1"/>
    <xf numFmtId="0" fontId="2" fillId="0" borderId="109" xfId="0" applyFont="1" applyBorder="1" applyAlignment="1" applyProtection="1">
      <alignment wrapText="1"/>
    </xf>
    <xf numFmtId="0" fontId="2" fillId="0" borderId="111" xfId="0" applyFont="1" applyBorder="1" applyAlignment="1" applyProtection="1">
      <alignment wrapText="1"/>
    </xf>
    <xf numFmtId="49" fontId="0" fillId="0" borderId="5" xfId="0" applyNumberFormat="1" applyBorder="1" applyAlignment="1" applyProtection="1">
      <alignment horizontal="right"/>
    </xf>
    <xf numFmtId="49" fontId="0" fillId="0" borderId="108" xfId="0" applyNumberFormat="1" applyBorder="1" applyAlignment="1" applyProtection="1">
      <alignment horizontal="right"/>
    </xf>
    <xf numFmtId="49" fontId="0" fillId="0" borderId="114" xfId="0" applyNumberFormat="1" applyBorder="1" applyAlignment="1" applyProtection="1">
      <alignment horizontal="right"/>
    </xf>
    <xf numFmtId="0" fontId="0" fillId="0" borderId="115" xfId="0" applyBorder="1" applyProtection="1"/>
    <xf numFmtId="49" fontId="0" fillId="0" borderId="110" xfId="0" applyNumberFormat="1" applyBorder="1" applyAlignment="1" applyProtection="1">
      <alignment horizontal="right"/>
    </xf>
    <xf numFmtId="0" fontId="0" fillId="0" borderId="111" xfId="0" applyBorder="1" applyProtection="1"/>
    <xf numFmtId="49" fontId="0" fillId="0" borderId="112" xfId="0" applyNumberFormat="1" applyBorder="1" applyAlignment="1" applyProtection="1">
      <alignment horizontal="right"/>
    </xf>
    <xf numFmtId="0" fontId="0" fillId="0" borderId="120" xfId="0" applyBorder="1" applyProtection="1"/>
    <xf numFmtId="0" fontId="0" fillId="0" borderId="113" xfId="0" applyBorder="1" applyProtection="1"/>
    <xf numFmtId="49" fontId="0" fillId="0" borderId="2" xfId="0" applyNumberFormat="1" applyBorder="1" applyAlignment="1" applyProtection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Border="1" applyAlignment="1" applyProtection="1">
      <alignment horizontal="left" vertical="top" wrapText="1"/>
    </xf>
    <xf numFmtId="0" fontId="0" fillId="0" borderId="121" xfId="0" applyBorder="1" applyProtection="1"/>
    <xf numFmtId="0" fontId="0" fillId="0" borderId="7" xfId="0" applyBorder="1" applyAlignment="1" applyProtection="1">
      <alignment horizontal="left"/>
    </xf>
    <xf numFmtId="0" fontId="0" fillId="0" borderId="0" xfId="0" applyBorder="1" applyAlignment="1" applyProtection="1">
      <alignment vertical="top" wrapText="1"/>
    </xf>
    <xf numFmtId="0" fontId="5" fillId="0" borderId="71" xfId="0" applyFont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/>
      <protection locked="0"/>
    </xf>
    <xf numFmtId="0" fontId="5" fillId="0" borderId="74" xfId="0" applyFont="1" applyBorder="1" applyAlignment="1" applyProtection="1">
      <alignment horizontal="center" vertical="center" wrapText="1"/>
      <protection locked="0"/>
    </xf>
    <xf numFmtId="0" fontId="0" fillId="0" borderId="5" xfId="0" applyBorder="1" applyProtection="1"/>
    <xf numFmtId="0" fontId="0" fillId="0" borderId="7" xfId="0" applyBorder="1" applyProtection="1"/>
    <xf numFmtId="0" fontId="0" fillId="0" borderId="27" xfId="0" applyBorder="1" applyProtection="1"/>
    <xf numFmtId="0" fontId="15" fillId="0" borderId="117" xfId="0" applyFont="1" applyBorder="1" applyAlignment="1" applyProtection="1">
      <alignment horizontal="center" vertical="center"/>
      <protection locked="0"/>
    </xf>
    <xf numFmtId="0" fontId="15" fillId="0" borderId="118" xfId="0" applyFont="1" applyBorder="1" applyAlignment="1" applyProtection="1">
      <alignment horizontal="center" vertical="center"/>
      <protection locked="0"/>
    </xf>
    <xf numFmtId="0" fontId="15" fillId="0" borderId="119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/>
    <xf numFmtId="0" fontId="15" fillId="0" borderId="117" xfId="0" applyFont="1" applyBorder="1" applyAlignment="1" applyProtection="1">
      <alignment horizontal="center" vertical="center" wrapText="1"/>
      <protection locked="0"/>
    </xf>
    <xf numFmtId="0" fontId="15" fillId="0" borderId="118" xfId="0" applyFont="1" applyBorder="1" applyAlignment="1" applyProtection="1">
      <alignment horizontal="center" vertical="center" wrapText="1"/>
      <protection locked="0"/>
    </xf>
    <xf numFmtId="0" fontId="15" fillId="0" borderId="119" xfId="0" applyFont="1" applyBorder="1" applyAlignment="1" applyProtection="1">
      <alignment horizontal="center" vertical="center" wrapText="1"/>
      <protection locked="0"/>
    </xf>
    <xf numFmtId="0" fontId="0" fillId="0" borderId="116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5" xfId="0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</xf>
    <xf numFmtId="0" fontId="0" fillId="0" borderId="6" xfId="0" applyBorder="1" applyAlignment="1" applyProtection="1">
      <alignment horizontal="left" vertical="top" wrapText="1"/>
    </xf>
    <xf numFmtId="0" fontId="0" fillId="0" borderId="5" xfId="0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vertical="top" wrapText="1"/>
    </xf>
    <xf numFmtId="0" fontId="0" fillId="0" borderId="6" xfId="0" applyBorder="1" applyAlignment="1" applyProtection="1">
      <alignment horizontal="center" vertical="top" wrapText="1"/>
    </xf>
    <xf numFmtId="0" fontId="0" fillId="0" borderId="5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0" fillId="0" borderId="5" xfId="0" applyBorder="1" applyAlignment="1" applyProtection="1">
      <alignment vertical="top" wrapText="1"/>
    </xf>
    <xf numFmtId="0" fontId="0" fillId="0" borderId="7" xfId="0" applyBorder="1" applyAlignment="1" applyProtection="1">
      <alignment vertical="top" wrapText="1"/>
    </xf>
    <xf numFmtId="0" fontId="0" fillId="0" borderId="6" xfId="0" applyBorder="1" applyAlignment="1" applyProtection="1">
      <alignment vertical="top" wrapText="1"/>
    </xf>
    <xf numFmtId="0" fontId="0" fillId="0" borderId="94" xfId="0" applyBorder="1" applyAlignment="1" applyProtection="1">
      <alignment horizontal="left" vertical="top" wrapText="1"/>
      <protection locked="0"/>
    </xf>
    <xf numFmtId="0" fontId="0" fillId="0" borderId="95" xfId="0" applyBorder="1" applyAlignment="1" applyProtection="1">
      <alignment horizontal="left" vertical="top" wrapText="1"/>
      <protection locked="0"/>
    </xf>
    <xf numFmtId="0" fontId="0" fillId="0" borderId="96" xfId="0" applyBorder="1" applyAlignment="1" applyProtection="1">
      <alignment horizontal="left" vertical="top" wrapText="1"/>
      <protection locked="0"/>
    </xf>
    <xf numFmtId="0" fontId="0" fillId="0" borderId="97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98" xfId="0" applyBorder="1" applyAlignment="1" applyProtection="1">
      <alignment horizontal="left" vertical="top" wrapText="1"/>
      <protection locked="0"/>
    </xf>
    <xf numFmtId="0" fontId="0" fillId="0" borderId="99" xfId="0" applyBorder="1" applyAlignment="1" applyProtection="1">
      <alignment horizontal="left" vertical="top" wrapText="1"/>
      <protection locked="0"/>
    </xf>
    <xf numFmtId="0" fontId="0" fillId="0" borderId="100" xfId="0" applyBorder="1" applyAlignment="1" applyProtection="1">
      <alignment horizontal="left" vertical="top" wrapText="1"/>
      <protection locked="0"/>
    </xf>
    <xf numFmtId="0" fontId="0" fillId="0" borderId="101" xfId="0" applyBorder="1" applyAlignment="1" applyProtection="1">
      <alignment horizontal="left" vertical="top" wrapText="1"/>
      <protection locked="0"/>
    </xf>
    <xf numFmtId="0" fontId="0" fillId="0" borderId="94" xfId="0" applyBorder="1" applyAlignment="1" applyProtection="1">
      <alignment vertical="top" wrapText="1"/>
      <protection locked="0"/>
    </xf>
    <xf numFmtId="0" fontId="0" fillId="0" borderId="95" xfId="0" applyBorder="1" applyAlignment="1" applyProtection="1">
      <alignment vertical="top"/>
      <protection locked="0"/>
    </xf>
    <xf numFmtId="0" fontId="0" fillId="0" borderId="96" xfId="0" applyBorder="1" applyAlignment="1" applyProtection="1">
      <alignment vertical="top"/>
      <protection locked="0"/>
    </xf>
    <xf numFmtId="0" fontId="0" fillId="0" borderId="97" xfId="0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0" fontId="0" fillId="0" borderId="98" xfId="0" applyBorder="1" applyAlignment="1" applyProtection="1">
      <alignment vertical="top"/>
      <protection locked="0"/>
    </xf>
    <xf numFmtId="0" fontId="0" fillId="0" borderId="99" xfId="0" applyBorder="1" applyAlignment="1" applyProtection="1">
      <alignment vertical="top"/>
      <protection locked="0"/>
    </xf>
    <xf numFmtId="0" fontId="0" fillId="0" borderId="100" xfId="0" applyBorder="1" applyAlignment="1" applyProtection="1">
      <alignment vertical="top"/>
      <protection locked="0"/>
    </xf>
    <xf numFmtId="0" fontId="0" fillId="0" borderId="101" xfId="0" applyBorder="1" applyAlignment="1" applyProtection="1">
      <alignment vertical="top"/>
      <protection locked="0"/>
    </xf>
    <xf numFmtId="0" fontId="0" fillId="0" borderId="94" xfId="0" applyFont="1" applyBorder="1" applyAlignment="1" applyProtection="1">
      <alignment vertical="top" wrapText="1"/>
      <protection locked="0"/>
    </xf>
    <xf numFmtId="0" fontId="0" fillId="0" borderId="95" xfId="0" applyFont="1" applyBorder="1" applyAlignment="1" applyProtection="1">
      <alignment vertical="top"/>
      <protection locked="0"/>
    </xf>
    <xf numFmtId="0" fontId="0" fillId="0" borderId="96" xfId="0" applyFont="1" applyBorder="1" applyAlignment="1" applyProtection="1">
      <alignment vertical="top"/>
      <protection locked="0"/>
    </xf>
    <xf numFmtId="0" fontId="0" fillId="0" borderId="97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0" borderId="98" xfId="0" applyFont="1" applyBorder="1" applyAlignment="1" applyProtection="1">
      <alignment vertical="top"/>
      <protection locked="0"/>
    </xf>
    <xf numFmtId="0" fontId="0" fillId="0" borderId="99" xfId="0" applyFont="1" applyBorder="1" applyAlignment="1" applyProtection="1">
      <alignment vertical="top"/>
      <protection locked="0"/>
    </xf>
    <xf numFmtId="0" fontId="0" fillId="0" borderId="100" xfId="0" applyFont="1" applyBorder="1" applyAlignment="1" applyProtection="1">
      <alignment vertical="top"/>
      <protection locked="0"/>
    </xf>
    <xf numFmtId="0" fontId="0" fillId="0" borderId="101" xfId="0" applyFont="1" applyBorder="1" applyAlignment="1" applyProtection="1">
      <alignment vertical="top"/>
      <protection locked="0"/>
    </xf>
    <xf numFmtId="0" fontId="0" fillId="0" borderId="95" xfId="0" applyFont="1" applyBorder="1" applyAlignment="1" applyProtection="1">
      <alignment vertical="top" wrapText="1"/>
      <protection locked="0"/>
    </xf>
    <xf numFmtId="0" fontId="0" fillId="0" borderId="96" xfId="0" applyFont="1" applyBorder="1" applyAlignment="1" applyProtection="1">
      <alignment vertical="top" wrapText="1"/>
      <protection locked="0"/>
    </xf>
    <xf numFmtId="0" fontId="0" fillId="0" borderId="97" xfId="0" applyFont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vertical="top" wrapText="1"/>
      <protection locked="0"/>
    </xf>
    <xf numFmtId="0" fontId="0" fillId="0" borderId="98" xfId="0" applyFont="1" applyBorder="1" applyAlignment="1" applyProtection="1">
      <alignment vertical="top" wrapText="1"/>
      <protection locked="0"/>
    </xf>
    <xf numFmtId="0" fontId="0" fillId="0" borderId="99" xfId="0" applyFont="1" applyBorder="1" applyAlignment="1" applyProtection="1">
      <alignment vertical="top" wrapText="1"/>
      <protection locked="0"/>
    </xf>
    <xf numFmtId="0" fontId="0" fillId="0" borderId="100" xfId="0" applyFont="1" applyBorder="1" applyAlignment="1" applyProtection="1">
      <alignment vertical="top" wrapText="1"/>
      <protection locked="0"/>
    </xf>
    <xf numFmtId="0" fontId="0" fillId="0" borderId="101" xfId="0" applyFont="1" applyBorder="1" applyAlignment="1" applyProtection="1">
      <alignment vertical="top" wrapText="1"/>
      <protection locked="0"/>
    </xf>
    <xf numFmtId="0" fontId="0" fillId="0" borderId="67" xfId="0" applyBorder="1" applyAlignment="1" applyProtection="1">
      <alignment vertical="top" wrapText="1"/>
    </xf>
    <xf numFmtId="0" fontId="0" fillId="0" borderId="0" xfId="0" applyBorder="1" applyAlignment="1" applyProtection="1">
      <alignment vertical="top" wrapText="1"/>
    </xf>
    <xf numFmtId="0" fontId="0" fillId="0" borderId="5" xfId="0" applyBorder="1" applyAlignment="1" applyProtection="1">
      <alignment wrapText="1"/>
    </xf>
    <xf numFmtId="0" fontId="0" fillId="0" borderId="7" xfId="0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0" borderId="3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7" fillId="0" borderId="0" xfId="0" applyFont="1" applyBorder="1" applyAlignment="1" applyProtection="1">
      <alignment horizontal="center"/>
    </xf>
    <xf numFmtId="0" fontId="0" fillId="0" borderId="49" xfId="0" applyBorder="1" applyAlignment="1" applyProtection="1">
      <alignment vertical="top" wrapText="1"/>
      <protection locked="0"/>
    </xf>
    <xf numFmtId="0" fontId="0" fillId="0" borderId="50" xfId="0" applyBorder="1" applyAlignment="1" applyProtection="1">
      <alignment vertical="top" wrapText="1"/>
      <protection locked="0"/>
    </xf>
    <xf numFmtId="0" fontId="0" fillId="0" borderId="47" xfId="0" applyBorder="1" applyAlignment="1" applyProtection="1">
      <alignment vertical="top" wrapText="1"/>
      <protection locked="0"/>
    </xf>
    <xf numFmtId="0" fontId="6" fillId="0" borderId="7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2" fillId="0" borderId="56" xfId="0" applyFont="1" applyBorder="1" applyAlignment="1" applyProtection="1"/>
    <xf numFmtId="0" fontId="2" fillId="0" borderId="57" xfId="0" applyFont="1" applyBorder="1" applyAlignment="1" applyProtection="1"/>
    <xf numFmtId="0" fontId="0" fillId="0" borderId="3" xfId="0" applyBorder="1" applyAlignment="1" applyProtection="1"/>
    <xf numFmtId="0" fontId="0" fillId="0" borderId="8" xfId="0" applyBorder="1" applyAlignment="1" applyProtection="1"/>
    <xf numFmtId="0" fontId="4" fillId="0" borderId="60" xfId="0" applyFont="1" applyBorder="1" applyAlignment="1" applyProtection="1">
      <alignment horizontal="center" vertical="center"/>
      <protection locked="0"/>
    </xf>
    <xf numFmtId="0" fontId="4" fillId="0" borderId="61" xfId="0" applyFont="1" applyBorder="1" applyAlignment="1" applyProtection="1">
      <alignment horizontal="center" vertical="center"/>
      <protection locked="0"/>
    </xf>
    <xf numFmtId="0" fontId="4" fillId="0" borderId="62" xfId="0" applyFont="1" applyBorder="1" applyAlignment="1" applyProtection="1">
      <alignment horizontal="center" vertical="center"/>
      <protection locked="0"/>
    </xf>
    <xf numFmtId="0" fontId="5" fillId="0" borderId="66" xfId="0" applyFont="1" applyBorder="1" applyAlignment="1" applyProtection="1">
      <alignment horizontal="center" vertical="center"/>
      <protection locked="0"/>
    </xf>
    <xf numFmtId="0" fontId="9" fillId="0" borderId="63" xfId="0" applyFont="1" applyBorder="1" applyAlignment="1" applyProtection="1">
      <alignment horizontal="left"/>
    </xf>
    <xf numFmtId="0" fontId="9" fillId="0" borderId="64" xfId="0" applyFont="1" applyBorder="1" applyAlignment="1" applyProtection="1">
      <alignment horizontal="left"/>
    </xf>
    <xf numFmtId="0" fontId="9" fillId="0" borderId="65" xfId="0" applyFont="1" applyBorder="1" applyAlignment="1" applyProtection="1">
      <alignment horizontal="left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5" fillId="0" borderId="69" xfId="0" applyFont="1" applyBorder="1" applyAlignment="1" applyProtection="1">
      <alignment horizontal="center" vertical="center" wrapText="1"/>
      <protection locked="0"/>
    </xf>
    <xf numFmtId="0" fontId="0" fillId="0" borderId="48" xfId="0" applyBorder="1" applyAlignment="1" applyProtection="1">
      <alignment vertical="center"/>
    </xf>
    <xf numFmtId="0" fontId="9" fillId="0" borderId="51" xfId="0" applyFont="1" applyBorder="1" applyAlignment="1" applyProtection="1">
      <alignment vertical="center" wrapText="1"/>
    </xf>
    <xf numFmtId="0" fontId="0" fillId="0" borderId="52" xfId="0" applyBorder="1" applyAlignment="1" applyProtection="1">
      <alignment vertical="center" wrapText="1"/>
    </xf>
    <xf numFmtId="0" fontId="0" fillId="0" borderId="48" xfId="0" applyBorder="1" applyAlignment="1" applyProtection="1">
      <alignment vertical="center" wrapText="1"/>
    </xf>
    <xf numFmtId="0" fontId="0" fillId="0" borderId="51" xfId="0" applyBorder="1" applyAlignment="1" applyProtection="1">
      <alignment vertical="center" wrapText="1"/>
    </xf>
    <xf numFmtId="0" fontId="0" fillId="0" borderId="55" xfId="0" applyBorder="1" applyAlignment="1" applyProtection="1">
      <alignment vertical="center" wrapText="1"/>
    </xf>
    <xf numFmtId="0" fontId="0" fillId="0" borderId="73" xfId="0" applyBorder="1" applyAlignment="1" applyProtection="1">
      <alignment vertical="center" wrapText="1"/>
    </xf>
    <xf numFmtId="0" fontId="0" fillId="0" borderId="74" xfId="0" applyBorder="1" applyAlignment="1" applyProtection="1">
      <alignment vertical="center" wrapText="1"/>
    </xf>
    <xf numFmtId="0" fontId="5" fillId="0" borderId="74" xfId="0" applyFont="1" applyBorder="1" applyAlignment="1" applyProtection="1">
      <alignment horizontal="center" vertical="center" wrapText="1"/>
      <protection locked="0"/>
    </xf>
    <xf numFmtId="0" fontId="5" fillId="0" borderId="75" xfId="0" applyFont="1" applyBorder="1" applyAlignment="1" applyProtection="1">
      <alignment horizontal="center" vertical="center" wrapText="1"/>
      <protection locked="0"/>
    </xf>
    <xf numFmtId="0" fontId="3" fillId="0" borderId="56" xfId="0" applyFont="1" applyBorder="1" applyAlignment="1" applyProtection="1">
      <alignment horizontal="left" vertical="center"/>
      <protection locked="0"/>
    </xf>
    <xf numFmtId="0" fontId="3" fillId="0" borderId="57" xfId="0" applyFont="1" applyBorder="1" applyAlignment="1" applyProtection="1">
      <alignment horizontal="left" vertical="center"/>
      <protection locked="0"/>
    </xf>
    <xf numFmtId="0" fontId="3" fillId="0" borderId="58" xfId="0" applyFont="1" applyBorder="1" applyAlignment="1" applyProtection="1">
      <alignment horizontal="left" vertical="center"/>
      <protection locked="0"/>
    </xf>
    <xf numFmtId="0" fontId="0" fillId="0" borderId="70" xfId="0" applyBorder="1" applyAlignment="1" applyProtection="1">
      <alignment vertical="center" wrapText="1"/>
    </xf>
    <xf numFmtId="0" fontId="0" fillId="0" borderId="71" xfId="0" applyBorder="1" applyAlignment="1" applyProtection="1">
      <alignment vertical="center" wrapText="1"/>
    </xf>
    <xf numFmtId="0" fontId="5" fillId="0" borderId="71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0" fillId="0" borderId="68" xfId="0" applyBorder="1" applyAlignment="1" applyProtection="1">
      <alignment vertical="center" wrapText="1"/>
    </xf>
    <xf numFmtId="0" fontId="0" fillId="0" borderId="66" xfId="0" applyBorder="1" applyAlignment="1" applyProtection="1">
      <alignment vertical="center" wrapText="1"/>
    </xf>
    <xf numFmtId="0" fontId="0" fillId="0" borderId="3" xfId="0" applyBorder="1" applyAlignment="1" applyProtection="1">
      <alignment horizontal="center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87" xfId="0" applyBorder="1" applyAlignment="1" applyProtection="1">
      <alignment wrapText="1"/>
    </xf>
    <xf numFmtId="0" fontId="0" fillId="0" borderId="84" xfId="0" applyBorder="1" applyAlignment="1" applyProtection="1">
      <alignment vertical="top" wrapText="1"/>
      <protection locked="0"/>
    </xf>
    <xf numFmtId="0" fontId="0" fillId="0" borderId="85" xfId="0" applyBorder="1" applyAlignment="1" applyProtection="1">
      <alignment vertical="top" wrapText="1"/>
      <protection locked="0"/>
    </xf>
    <xf numFmtId="0" fontId="0" fillId="0" borderId="86" xfId="0" applyBorder="1" applyAlignment="1" applyProtection="1">
      <alignment vertical="top" wrapText="1"/>
      <protection locked="0"/>
    </xf>
    <xf numFmtId="0" fontId="10" fillId="0" borderId="94" xfId="0" applyFont="1" applyBorder="1" applyAlignment="1" applyProtection="1">
      <alignment vertical="top" wrapText="1"/>
      <protection locked="0"/>
    </xf>
    <xf numFmtId="0" fontId="10" fillId="0" borderId="95" xfId="0" applyFont="1" applyBorder="1" applyAlignment="1" applyProtection="1">
      <alignment vertical="top" wrapText="1"/>
      <protection locked="0"/>
    </xf>
    <xf numFmtId="0" fontId="10" fillId="0" borderId="96" xfId="0" applyFont="1" applyBorder="1" applyAlignment="1" applyProtection="1">
      <alignment vertical="top" wrapText="1"/>
      <protection locked="0"/>
    </xf>
    <xf numFmtId="0" fontId="10" fillId="0" borderId="97" xfId="0" applyFont="1" applyBorder="1" applyAlignment="1" applyProtection="1">
      <alignment vertical="top" wrapText="1"/>
      <protection locked="0"/>
    </xf>
    <xf numFmtId="0" fontId="10" fillId="0" borderId="0" xfId="0" applyFont="1" applyBorder="1" applyAlignment="1" applyProtection="1">
      <alignment vertical="top" wrapText="1"/>
      <protection locked="0"/>
    </xf>
    <xf numFmtId="0" fontId="10" fillId="0" borderId="98" xfId="0" applyFont="1" applyBorder="1" applyAlignment="1" applyProtection="1">
      <alignment vertical="top" wrapText="1"/>
      <protection locked="0"/>
    </xf>
    <xf numFmtId="0" fontId="10" fillId="0" borderId="99" xfId="0" applyFont="1" applyBorder="1" applyAlignment="1" applyProtection="1">
      <alignment vertical="top" wrapText="1"/>
      <protection locked="0"/>
    </xf>
    <xf numFmtId="0" fontId="10" fillId="0" borderId="100" xfId="0" applyFont="1" applyBorder="1" applyAlignment="1" applyProtection="1">
      <alignment vertical="top" wrapText="1"/>
      <protection locked="0"/>
    </xf>
    <xf numFmtId="0" fontId="10" fillId="0" borderId="101" xfId="0" applyFont="1" applyBorder="1" applyAlignment="1" applyProtection="1">
      <alignment vertical="top" wrapText="1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02" xfId="0" applyBorder="1" applyAlignment="1" applyProtection="1">
      <alignment horizontal="center"/>
    </xf>
    <xf numFmtId="0" fontId="0" fillId="0" borderId="105" xfId="0" applyBorder="1" applyAlignment="1" applyProtection="1">
      <alignment horizontal="center"/>
    </xf>
    <xf numFmtId="0" fontId="0" fillId="0" borderId="106" xfId="0" applyBorder="1" applyAlignment="1" applyProtection="1">
      <alignment horizontal="center"/>
    </xf>
    <xf numFmtId="0" fontId="0" fillId="0" borderId="103" xfId="0" applyBorder="1" applyAlignment="1" applyProtection="1">
      <alignment horizontal="center"/>
    </xf>
    <xf numFmtId="0" fontId="0" fillId="0" borderId="104" xfId="0" applyBorder="1" applyAlignment="1" applyProtection="1">
      <alignment horizontal="center"/>
    </xf>
    <xf numFmtId="0" fontId="8" fillId="0" borderId="22" xfId="0" applyFont="1" applyBorder="1" applyAlignment="1" applyProtection="1"/>
    <xf numFmtId="0" fontId="8" fillId="0" borderId="23" xfId="0" applyFont="1" applyBorder="1" applyAlignment="1" applyProtection="1"/>
    <xf numFmtId="0" fontId="0" fillId="0" borderId="5" xfId="0" applyBorder="1" applyAlignment="1" applyProtection="1"/>
    <xf numFmtId="0" fontId="0" fillId="0" borderId="27" xfId="0" applyBorder="1" applyAlignment="1" applyProtection="1"/>
    <xf numFmtId="0" fontId="8" fillId="0" borderId="34" xfId="0" applyFont="1" applyBorder="1" applyAlignment="1" applyProtection="1"/>
    <xf numFmtId="0" fontId="8" fillId="0" borderId="35" xfId="0" applyFont="1" applyBorder="1" applyAlignment="1" applyProtection="1"/>
    <xf numFmtId="0" fontId="8" fillId="0" borderId="11" xfId="0" applyFont="1" applyBorder="1" applyAlignment="1" applyProtection="1"/>
    <xf numFmtId="0" fontId="8" fillId="0" borderId="83" xfId="0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1BB2-CFCB-4383-A807-59FA63ECF45A}">
  <sheetPr>
    <tabColor theme="9" tint="0.39997558519241921"/>
  </sheetPr>
  <dimension ref="A1:R23"/>
  <sheetViews>
    <sheetView topLeftCell="A22" zoomScaleNormal="100" workbookViewId="0">
      <selection activeCell="D22" sqref="D22:M22"/>
    </sheetView>
  </sheetViews>
  <sheetFormatPr defaultRowHeight="15"/>
  <cols>
    <col min="1" max="1" width="2" style="90" customWidth="1"/>
    <col min="2" max="2" width="7.140625" style="7" customWidth="1"/>
    <col min="3" max="3" width="4.85546875" style="102" customWidth="1"/>
    <col min="4" max="6" width="9.140625" style="3"/>
    <col min="7" max="7" width="9.140625" style="3" customWidth="1"/>
    <col min="8" max="13" width="9.140625" style="3"/>
    <col min="14" max="14" width="4.85546875" style="3" customWidth="1"/>
    <col min="15" max="15" width="7.140625" style="86" customWidth="1"/>
    <col min="16" max="16" width="2" style="90" customWidth="1"/>
    <col min="17" max="17" width="9.140625" style="7"/>
    <col min="18" max="18" width="51" style="3" hidden="1" customWidth="1"/>
    <col min="19" max="16384" width="9.140625" style="3"/>
  </cols>
  <sheetData>
    <row r="1" spans="2:18" ht="23.25">
      <c r="C1" s="89" t="s">
        <v>0</v>
      </c>
      <c r="E1" s="83"/>
    </row>
    <row r="2" spans="2:18" ht="15.75" thickBot="1">
      <c r="C2" s="93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</row>
    <row r="3" spans="2:18" ht="15" customHeight="1">
      <c r="B3" s="8"/>
      <c r="C3" s="94" t="s">
        <v>1</v>
      </c>
      <c r="D3" s="125" t="str">
        <f>'IA Validation'!E2</f>
        <v>Which initial assessment task did you complete?</v>
      </c>
      <c r="E3" s="125"/>
      <c r="F3" s="125"/>
      <c r="G3" s="125"/>
      <c r="H3" s="125"/>
      <c r="I3" s="125"/>
      <c r="J3" s="125"/>
      <c r="K3" s="125"/>
      <c r="L3" s="125"/>
      <c r="M3" s="125"/>
      <c r="N3" s="91"/>
      <c r="O3" s="87"/>
      <c r="R3" s="127" t="str">
        <f>"Initial Assessment Reflection:"&amp;CHAR(10)&amp;"I achieved an outcome of "&amp;D6&amp;CHAR(10)&amp;CHAR(10)&amp;"For my initial assessment I completed "&amp;D4&amp;". "</f>
        <v xml:space="preserve">Initial Assessment Reflection:
I achieved an outcome of D = Developing.
For my initial assessment I completed a multiple choice quiz in c#. </v>
      </c>
    </row>
    <row r="4" spans="2:18">
      <c r="B4" s="8"/>
      <c r="C4" s="95"/>
      <c r="D4" s="118" t="s">
        <v>2</v>
      </c>
      <c r="E4" s="119"/>
      <c r="F4" s="119"/>
      <c r="G4" s="119"/>
      <c r="H4" s="119"/>
      <c r="I4" s="119"/>
      <c r="J4" s="119"/>
      <c r="K4" s="119"/>
      <c r="L4" s="119"/>
      <c r="M4" s="120"/>
      <c r="N4" s="96"/>
      <c r="O4" s="87">
        <f>IF(D4="NONE - I did not complete an initial assessment",0,1)</f>
        <v>1</v>
      </c>
      <c r="R4" s="128"/>
    </row>
    <row r="5" spans="2:18" ht="15" customHeight="1">
      <c r="B5" s="8"/>
      <c r="C5" s="97" t="s">
        <v>3</v>
      </c>
      <c r="D5" s="126" t="str">
        <f>'IA Validation'!E3</f>
        <v>What grade/outcome did you achieve for your initial assessment? (ProPortal/TurnItIn)</v>
      </c>
      <c r="E5" s="126"/>
      <c r="F5" s="126"/>
      <c r="G5" s="126"/>
      <c r="H5" s="126"/>
      <c r="I5" s="126"/>
      <c r="J5" s="126"/>
      <c r="K5" s="126"/>
      <c r="L5" s="126"/>
      <c r="M5" s="126"/>
      <c r="N5" s="92"/>
      <c r="O5" s="87"/>
      <c r="R5" s="128"/>
    </row>
    <row r="6" spans="2:18" ht="15" customHeight="1">
      <c r="B6" s="8"/>
      <c r="C6" s="95"/>
      <c r="D6" s="118" t="s">
        <v>4</v>
      </c>
      <c r="E6" s="119" t="s">
        <v>4</v>
      </c>
      <c r="F6" s="119" t="s">
        <v>4</v>
      </c>
      <c r="G6" s="119" t="s">
        <v>4</v>
      </c>
      <c r="H6" s="119" t="s">
        <v>4</v>
      </c>
      <c r="I6" s="119" t="s">
        <v>4</v>
      </c>
      <c r="J6" s="119" t="s">
        <v>4</v>
      </c>
      <c r="K6" s="119" t="s">
        <v>4</v>
      </c>
      <c r="L6" s="119" t="s">
        <v>4</v>
      </c>
      <c r="M6" s="120" t="s">
        <v>4</v>
      </c>
      <c r="N6" s="96"/>
      <c r="O6" s="87"/>
      <c r="R6" s="129"/>
    </row>
    <row r="7" spans="2:18">
      <c r="B7" s="8"/>
      <c r="C7" s="97" t="s">
        <v>5</v>
      </c>
      <c r="D7" s="121" t="str">
        <f>'IA Validation'!E4&amp;"…"</f>
        <v>By completing the initial assessment I have learned…</v>
      </c>
      <c r="E7" s="121"/>
      <c r="F7" s="121"/>
      <c r="G7" s="121"/>
      <c r="H7" s="121"/>
      <c r="I7" s="121"/>
      <c r="J7" s="121"/>
      <c r="K7" s="121"/>
      <c r="L7" s="121"/>
      <c r="M7" s="121"/>
      <c r="N7" s="98"/>
      <c r="O7" s="87"/>
    </row>
    <row r="8" spans="2:18" ht="45" customHeight="1">
      <c r="B8" s="8"/>
      <c r="C8" s="95"/>
      <c r="D8" s="122" t="s">
        <v>6</v>
      </c>
      <c r="E8" s="123"/>
      <c r="F8" s="123"/>
      <c r="G8" s="123"/>
      <c r="H8" s="123"/>
      <c r="I8" s="123"/>
      <c r="J8" s="123"/>
      <c r="K8" s="123"/>
      <c r="L8" s="123"/>
      <c r="M8" s="124"/>
      <c r="N8" s="96"/>
      <c r="O8" s="87"/>
      <c r="R8" s="130" t="str">
        <f>D7&amp;" "&amp;D8&amp;". However, "&amp;D9&amp;" "&amp;D10&amp;"."</f>
        <v>By completing the initial assessment I have learned… to recap my previously learned skills and that if i run the code on another pc the file path will need to be changed. However, I could have improved this task by … using 2d arrays to hold the answers to the questions.</v>
      </c>
    </row>
    <row r="9" spans="2:18" ht="15" customHeight="1">
      <c r="B9" s="8"/>
      <c r="C9" s="97" t="s">
        <v>7</v>
      </c>
      <c r="D9" s="121" t="str">
        <f>'IA Validation'!E5&amp;"…"</f>
        <v>I could have improved this task by …</v>
      </c>
      <c r="E9" s="121"/>
      <c r="F9" s="121"/>
      <c r="G9" s="121"/>
      <c r="H9" s="121"/>
      <c r="I9" s="121"/>
      <c r="J9" s="121"/>
      <c r="K9" s="121"/>
      <c r="L9" s="121"/>
      <c r="M9" s="121"/>
      <c r="N9" s="98"/>
      <c r="O9" s="87"/>
      <c r="R9" s="131"/>
    </row>
    <row r="10" spans="2:18" ht="45" customHeight="1">
      <c r="B10" s="8"/>
      <c r="C10" s="95"/>
      <c r="D10" s="122" t="s">
        <v>8</v>
      </c>
      <c r="E10" s="123"/>
      <c r="F10" s="123"/>
      <c r="G10" s="123"/>
      <c r="H10" s="123"/>
      <c r="I10" s="123"/>
      <c r="J10" s="123"/>
      <c r="K10" s="123"/>
      <c r="L10" s="123"/>
      <c r="M10" s="124"/>
      <c r="N10" s="96"/>
      <c r="O10" s="87"/>
      <c r="R10" s="132"/>
    </row>
    <row r="11" spans="2:18" ht="15" customHeight="1">
      <c r="B11" s="8"/>
      <c r="C11" s="97" t="s">
        <v>9</v>
      </c>
      <c r="D11" s="121" t="str">
        <f>'IA Validation'!E6&amp;"…"</f>
        <v>At school/last year I think my attendance and punctuality …</v>
      </c>
      <c r="E11" s="121"/>
      <c r="F11" s="121"/>
      <c r="G11" s="121"/>
      <c r="H11" s="121"/>
      <c r="I11" s="121"/>
      <c r="J11" s="121"/>
      <c r="K11" s="121"/>
      <c r="L11" s="121"/>
      <c r="M11" s="121"/>
      <c r="N11" s="98"/>
      <c r="O11" s="87"/>
    </row>
    <row r="12" spans="2:18" ht="15" customHeight="1">
      <c r="B12" s="8"/>
      <c r="C12" s="95"/>
      <c r="D12" s="122" t="s">
        <v>10</v>
      </c>
      <c r="E12" s="123" t="s">
        <v>10</v>
      </c>
      <c r="F12" s="123" t="s">
        <v>10</v>
      </c>
      <c r="G12" s="123" t="s">
        <v>10</v>
      </c>
      <c r="H12" s="123" t="s">
        <v>10</v>
      </c>
      <c r="I12" s="123" t="s">
        <v>10</v>
      </c>
      <c r="J12" s="123" t="s">
        <v>10</v>
      </c>
      <c r="K12" s="123" t="s">
        <v>10</v>
      </c>
      <c r="L12" s="123" t="s">
        <v>10</v>
      </c>
      <c r="M12" s="124" t="s">
        <v>10</v>
      </c>
      <c r="N12" s="96"/>
      <c r="O12" s="87"/>
      <c r="R12" s="130" t="str">
        <f>CHAR(10)&amp;"Last year/at school I think that my attendance and punctuality was "&amp;D12&amp;" This year I will ensure that have good attendance and punctuality by "&amp;D14&amp;". "</f>
        <v xml:space="preserve">
Last year/at school I think that my attendance and punctuality was was good. This year I will ensure that have good attendance and punctuality by waking up earlier and attending all of my online lessons. </v>
      </c>
    </row>
    <row r="13" spans="2:18">
      <c r="B13" s="8"/>
      <c r="C13" s="97" t="s">
        <v>11</v>
      </c>
      <c r="D13" s="121" t="str">
        <f>'IA Validation'!E7&amp;"…"</f>
        <v>This year I will ensure that I have good attendance and punctuality by …</v>
      </c>
      <c r="E13" s="121"/>
      <c r="F13" s="121"/>
      <c r="G13" s="121"/>
      <c r="H13" s="121"/>
      <c r="I13" s="121"/>
      <c r="J13" s="121"/>
      <c r="K13" s="121"/>
      <c r="L13" s="121"/>
      <c r="M13" s="121"/>
      <c r="N13" s="98"/>
      <c r="O13" s="87"/>
      <c r="R13" s="131"/>
    </row>
    <row r="14" spans="2:18" ht="45" customHeight="1">
      <c r="B14" s="8"/>
      <c r="C14" s="95"/>
      <c r="D14" s="122" t="s">
        <v>12</v>
      </c>
      <c r="E14" s="123"/>
      <c r="F14" s="123"/>
      <c r="G14" s="123"/>
      <c r="H14" s="123"/>
      <c r="I14" s="123"/>
      <c r="J14" s="123"/>
      <c r="K14" s="123"/>
      <c r="L14" s="123"/>
      <c r="M14" s="124"/>
      <c r="N14" s="96"/>
      <c r="O14" s="87"/>
      <c r="R14" s="132"/>
    </row>
    <row r="15" spans="2:18" ht="15" customHeight="1">
      <c r="B15" s="8"/>
      <c r="C15" s="97" t="s">
        <v>13</v>
      </c>
      <c r="D15" s="121" t="str">
        <f>'IA Validation'!E8&amp;"…"</f>
        <v>At school/last year I think my attitude towards learning …</v>
      </c>
      <c r="E15" s="121"/>
      <c r="F15" s="121"/>
      <c r="G15" s="121"/>
      <c r="H15" s="121"/>
      <c r="I15" s="121"/>
      <c r="J15" s="121"/>
      <c r="K15" s="121"/>
      <c r="L15" s="121"/>
      <c r="M15" s="121"/>
      <c r="N15" s="98"/>
      <c r="O15" s="87"/>
    </row>
    <row r="16" spans="2:18" ht="15" customHeight="1">
      <c r="B16" s="8"/>
      <c r="C16" s="95"/>
      <c r="D16" s="122" t="s">
        <v>14</v>
      </c>
      <c r="E16" s="123"/>
      <c r="F16" s="123"/>
      <c r="G16" s="123"/>
      <c r="H16" s="123"/>
      <c r="I16" s="123"/>
      <c r="J16" s="123"/>
      <c r="K16" s="123"/>
      <c r="L16" s="123"/>
      <c r="M16" s="124"/>
      <c r="N16" s="96"/>
      <c r="O16" s="87"/>
      <c r="R16" s="133" t="str">
        <f>"Last year/school my attitude towards learning "&amp;D16&amp;" To improve or maintain this I will "&amp;D18&amp;"."</f>
        <v>Last year/school my attitude towards learning was excellent - I completed all of my work on time and to the best of my ability. To improve or maintain this I will revise more in my own time and learn extra at home using codecademy.</v>
      </c>
    </row>
    <row r="17" spans="2:18" ht="15" customHeight="1">
      <c r="B17" s="8"/>
      <c r="C17" s="97" t="s">
        <v>15</v>
      </c>
      <c r="D17" s="121" t="str">
        <f>'IA Validation'!E9&amp;"…"</f>
        <v>To improve/maintain my attitude towards learning I will …</v>
      </c>
      <c r="E17" s="121"/>
      <c r="F17" s="121"/>
      <c r="G17" s="121"/>
      <c r="H17" s="121"/>
      <c r="I17" s="121"/>
      <c r="J17" s="121"/>
      <c r="K17" s="121"/>
      <c r="L17" s="121"/>
      <c r="M17" s="121"/>
      <c r="N17" s="98"/>
      <c r="O17" s="87"/>
      <c r="R17" s="134"/>
    </row>
    <row r="18" spans="2:18" ht="45" customHeight="1">
      <c r="B18" s="8"/>
      <c r="C18" s="95"/>
      <c r="D18" s="122" t="s">
        <v>16</v>
      </c>
      <c r="E18" s="123"/>
      <c r="F18" s="123"/>
      <c r="G18" s="123"/>
      <c r="H18" s="123"/>
      <c r="I18" s="123"/>
      <c r="J18" s="123"/>
      <c r="K18" s="123"/>
      <c r="L18" s="123"/>
      <c r="M18" s="124"/>
      <c r="N18" s="96"/>
      <c r="O18" s="87"/>
      <c r="R18" s="135"/>
    </row>
    <row r="19" spans="2:18" ht="15" customHeight="1">
      <c r="B19" s="8"/>
      <c r="C19" s="97" t="s">
        <v>17</v>
      </c>
      <c r="D19" s="121" t="str">
        <f>'IA Validation'!E10</f>
        <v>What is your target grade? (ProPortal)</v>
      </c>
      <c r="E19" s="121"/>
      <c r="F19" s="121"/>
      <c r="G19" s="121"/>
      <c r="H19" s="121"/>
      <c r="I19" s="121"/>
      <c r="J19" s="121"/>
      <c r="K19" s="121"/>
      <c r="L19" s="121"/>
      <c r="M19" s="121"/>
      <c r="N19" s="98"/>
      <c r="O19" s="87"/>
    </row>
    <row r="20" spans="2:18" ht="15" customHeight="1">
      <c r="B20" s="8"/>
      <c r="C20" s="95"/>
      <c r="D20" s="122" t="s">
        <v>18</v>
      </c>
      <c r="E20" s="123" t="s">
        <v>18</v>
      </c>
      <c r="F20" s="123" t="s">
        <v>18</v>
      </c>
      <c r="G20" s="123" t="s">
        <v>18</v>
      </c>
      <c r="H20" s="123" t="s">
        <v>18</v>
      </c>
      <c r="I20" s="123" t="s">
        <v>18</v>
      </c>
      <c r="J20" s="123" t="s">
        <v>18</v>
      </c>
      <c r="K20" s="123" t="s">
        <v>18</v>
      </c>
      <c r="L20" s="123" t="s">
        <v>18</v>
      </c>
      <c r="M20" s="124" t="s">
        <v>18</v>
      </c>
      <c r="N20" s="96"/>
      <c r="O20" s="87"/>
      <c r="R20" s="133" t="str">
        <f>CHAR(10)&amp;CHAR(10)&amp;"My target grade for this year is: "&amp;D20&amp;CHAR(10)&amp;"I will achieve this by "&amp;D22&amp;"."</f>
        <v xml:space="preserve">
My target grade for this year is: D*D*D
I will achieve this by getting all distinctions by doing a lot of revision and research on my topics this year.</v>
      </c>
    </row>
    <row r="21" spans="2:18">
      <c r="B21" s="8"/>
      <c r="C21" s="97" t="s">
        <v>19</v>
      </c>
      <c r="D21" s="121" t="str">
        <f>'IA Validation'!E11&amp;"…"</f>
        <v>I will ensure that I achieve my target grade by …</v>
      </c>
      <c r="E21" s="121"/>
      <c r="F21" s="121"/>
      <c r="G21" s="121"/>
      <c r="H21" s="121"/>
      <c r="I21" s="121"/>
      <c r="J21" s="121"/>
      <c r="K21" s="121"/>
      <c r="L21" s="121"/>
      <c r="M21" s="121"/>
      <c r="N21" s="98"/>
      <c r="O21" s="87"/>
      <c r="R21" s="134"/>
    </row>
    <row r="22" spans="2:18" ht="45" customHeight="1">
      <c r="B22" s="8"/>
      <c r="C22" s="95"/>
      <c r="D22" s="122" t="s">
        <v>20</v>
      </c>
      <c r="E22" s="123"/>
      <c r="F22" s="123"/>
      <c r="G22" s="123"/>
      <c r="H22" s="123"/>
      <c r="I22" s="123"/>
      <c r="J22" s="123"/>
      <c r="K22" s="123"/>
      <c r="L22" s="123"/>
      <c r="M22" s="124"/>
      <c r="N22" s="96"/>
      <c r="O22" s="87"/>
      <c r="R22" s="135"/>
    </row>
    <row r="23" spans="2:18" ht="6" customHeight="1" thickBot="1">
      <c r="B23" s="8"/>
      <c r="C23" s="99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O23" s="87"/>
    </row>
  </sheetData>
  <sheetProtection algorithmName="SHA-512" hashValue="i9wBDEMmkyvB48c8kMBpxkZrB7MqYrrqmU7FknUgxfSq703hIsX9whyUy7lB2GJU9z2NEX3tL5w7go01xUcH/w==" saltValue="D08UVuJb/jMe9afiqpyg6g==" spinCount="100000" sheet="1" selectLockedCells="1"/>
  <mergeCells count="25">
    <mergeCell ref="R3:R6"/>
    <mergeCell ref="R8:R10"/>
    <mergeCell ref="R12:R14"/>
    <mergeCell ref="R16:R18"/>
    <mergeCell ref="R20:R22"/>
    <mergeCell ref="D11:M11"/>
    <mergeCell ref="D12:M12"/>
    <mergeCell ref="D13:M13"/>
    <mergeCell ref="D14:M14"/>
    <mergeCell ref="D19:M19"/>
    <mergeCell ref="D20:M20"/>
    <mergeCell ref="D21:M21"/>
    <mergeCell ref="D22:M22"/>
    <mergeCell ref="D15:M15"/>
    <mergeCell ref="D16:M16"/>
    <mergeCell ref="D17:M17"/>
    <mergeCell ref="D18:M18"/>
    <mergeCell ref="D6:M6"/>
    <mergeCell ref="D9:M9"/>
    <mergeCell ref="D10:M10"/>
    <mergeCell ref="D4:M4"/>
    <mergeCell ref="D3:M3"/>
    <mergeCell ref="D7:M7"/>
    <mergeCell ref="D8:M8"/>
    <mergeCell ref="D5:M5"/>
  </mergeCells>
  <pageMargins left="0.7" right="0.7" top="0.75" bottom="0.75" header="0.3" footer="0.3"/>
  <pageSetup paperSize="9" orientation="portrait" r:id="rId1"/>
  <ignoredErrors>
    <ignoredError sqref="C3:C2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showInputMessage="1" showErrorMessage="1" errorTitle="Select a value" error="Select your grade/outcome from the list" promptTitle="Select Initial Assessment" prompt="Select a value" xr:uid="{4ADF82CD-48FC-4BB1-9669-E8C5CFBD51EC}">
          <x14:formula1>
            <xm:f>'IA Validation'!$A$11:$A$14</xm:f>
          </x14:formula1>
          <xm:sqref>D6:M6</xm:sqref>
        </x14:dataValidation>
        <x14:dataValidation type="list" errorStyle="warning" allowBlank="1" showInputMessage="1" showErrorMessage="1" errorTitle="School Attendance/Punctuality" error="Choose an option from the list" xr:uid="{AD696A1B-A88F-4FFA-B171-30122C2215E2}">
          <x14:formula1>
            <xm:f>'IA Validation'!$A$17:$A$19</xm:f>
          </x14:formula1>
          <xm:sqref>D12:M12</xm:sqref>
        </x14:dataValidation>
        <x14:dataValidation type="list" errorStyle="warning" allowBlank="1" showInputMessage="1" showErrorMessage="1" errorTitle="Attitude" error="Select an option from the list" xr:uid="{064788EA-1EFC-4761-B060-0B0A73CC53EB}">
          <x14:formula1>
            <xm:f>'IA Validation'!$A$22:$A$24</xm:f>
          </x14:formula1>
          <xm:sqref>D16:M16</xm:sqref>
        </x14:dataValidation>
        <x14:dataValidation type="list" errorStyle="warning" allowBlank="1" showInputMessage="1" showErrorMessage="1" errorTitle="Target Grade" error="Your target grade is the minimum grade that you should achieve by the end of the course _x000a__x000a_It can be founf on your ProPortal Academic Information_x000a__x000a_Ask your tutor if you are unsure about this" promptTitle="Target Grade" prompt="Select a value_x000a__x000a_All possible grades for each course can be found in the drop down list" xr:uid="{920D9CEF-D2E1-4AA2-BE18-EC8C83AA2B33}">
          <x14:formula1>
            <xm:f>'IA Validation'!$B$11:$B$32</xm:f>
          </x14:formula1>
          <xm:sqref>D20:M20</xm:sqref>
        </x14:dataValidation>
        <x14:dataValidation type="list" errorStyle="warning" showInputMessage="1" showErrorMessage="1" errorTitle="Select a value" error="Select the initial assessment task that you have completed from the list" promptTitle="Select Initial Assessment" prompt="Select a value" xr:uid="{DAF357EE-2068-4B5D-9C12-D2CD26B875CE}">
          <x14:formula1>
            <xm:f>'IA Validation'!$A$2:$A$9</xm:f>
          </x14:formula1>
          <xm:sqref>D4:M4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7A35-23A5-44D4-BBCD-288204D60D7D}">
  <sheetPr>
    <tabColor theme="9" tint="0.59999389629810485"/>
  </sheetPr>
  <dimension ref="A1:Z42"/>
  <sheetViews>
    <sheetView tabSelected="1" topLeftCell="A12" workbookViewId="0">
      <selection activeCell="P25" sqref="P25:X30"/>
    </sheetView>
  </sheetViews>
  <sheetFormatPr defaultRowHeight="15"/>
  <cols>
    <col min="1" max="1" width="2" style="90" customWidth="1"/>
    <col min="2" max="2" width="4.85546875" style="7" customWidth="1"/>
    <col min="3" max="5" width="9.140625" style="3"/>
    <col min="6" max="6" width="9.140625" style="3" customWidth="1"/>
    <col min="7" max="10" width="9.140625" style="3"/>
    <col min="11" max="11" width="9.140625" style="3" hidden="1" customWidth="1"/>
    <col min="12" max="12" width="72" style="3" hidden="1" customWidth="1"/>
    <col min="13" max="13" width="4.85546875" style="3" customWidth="1"/>
    <col min="14" max="14" width="2" style="90" customWidth="1"/>
    <col min="15" max="15" width="4.85546875" style="7" customWidth="1"/>
    <col min="16" max="16" width="4.85546875" style="3" customWidth="1"/>
    <col min="17" max="24" width="9.140625" style="3"/>
    <col min="25" max="25" width="4.85546875" style="3" customWidth="1"/>
    <col min="26" max="26" width="2" style="90" customWidth="1"/>
    <col min="27" max="16384" width="9.140625" style="3"/>
  </cols>
  <sheetData>
    <row r="1" spans="2:25" ht="23.25">
      <c r="C1" s="89" t="s">
        <v>21</v>
      </c>
      <c r="D1" s="83"/>
      <c r="P1" s="89" t="s">
        <v>22</v>
      </c>
    </row>
    <row r="2" spans="2:25">
      <c r="C2" s="115"/>
      <c r="D2" s="115"/>
      <c r="E2" s="115"/>
      <c r="F2" s="115"/>
      <c r="G2" s="115"/>
      <c r="H2" s="115"/>
      <c r="I2" s="115"/>
      <c r="J2" s="115"/>
      <c r="K2" s="115"/>
      <c r="L2" s="115"/>
      <c r="P2" s="179" t="s">
        <v>23</v>
      </c>
      <c r="Q2" s="180"/>
      <c r="R2" s="180"/>
      <c r="S2" s="180"/>
      <c r="T2" s="180"/>
      <c r="U2" s="180"/>
      <c r="V2" s="180"/>
      <c r="W2" s="180"/>
      <c r="X2" s="181"/>
    </row>
    <row r="3" spans="2:25">
      <c r="B3" s="8"/>
      <c r="C3" s="139" t="str">
        <f>L3&amp;L7&amp;L10&amp;L15&amp;L20</f>
        <v>Initial Assessment Reflection:
I achieved an outcome of D = Developing.
For my initial assessment I completed a multiple choice quiz in c#. By completing the initial assessment I have learned to recap my previously learned skills and that if i run the code on another pc the file path will need to be changed. However, I could have improved this task by  using 2d arrays to hold the answers to the questions.
At school/last year I think my attendance and punctuality was good. This year I will ensure that I have good attendance and punctuality by waking up earlier and attending all of my online lessons. 
At school/last year I think my attitude towards learning  was excellent - I completed all of my work on time and to the best of my ability. To improve or maintain this I will revise more in my own time and learn extra at home using codecademy.
My target grade for this year is: D*D*D
I will achieve this by getting all distinctions by doing a lot of revision and research on my topics this year.</v>
      </c>
      <c r="D3" s="140"/>
      <c r="E3" s="140"/>
      <c r="F3" s="140"/>
      <c r="G3" s="140"/>
      <c r="H3" s="140"/>
      <c r="I3" s="140"/>
      <c r="J3" s="141"/>
      <c r="K3" s="107"/>
      <c r="L3" s="136" t="str">
        <f>"Initial Assessment Reflection:"&amp;CHAR(10)&amp;"I achieved an outcome of "&amp;'Initial Assessment'!D6&amp;CHAR(10)&amp;CHAR(10)&amp;"For my initial assessment I completed "&amp;'Initial Assessment'!D4&amp;". "</f>
        <v xml:space="preserve">Initial Assessment Reflection:
I achieved an outcome of D = Developing.
For my initial assessment I completed a multiple choice quiz in c#. </v>
      </c>
      <c r="M3" s="7"/>
      <c r="P3" s="179" t="s">
        <v>24</v>
      </c>
      <c r="Q3" s="180"/>
      <c r="R3" s="180"/>
      <c r="S3" s="180"/>
      <c r="T3" s="180"/>
      <c r="U3" s="180"/>
      <c r="V3" s="180"/>
      <c r="W3" s="180"/>
      <c r="X3" s="181"/>
    </row>
    <row r="4" spans="2:25">
      <c r="B4" s="8"/>
      <c r="C4" s="142"/>
      <c r="D4" s="143"/>
      <c r="E4" s="143"/>
      <c r="F4" s="143"/>
      <c r="G4" s="143"/>
      <c r="H4" s="143"/>
      <c r="I4" s="143"/>
      <c r="J4" s="144"/>
      <c r="K4" s="107" t="s">
        <v>25</v>
      </c>
      <c r="L4" s="137"/>
      <c r="M4" s="7"/>
      <c r="P4" s="179" t="s">
        <v>26</v>
      </c>
      <c r="Q4" s="180"/>
      <c r="R4" s="180"/>
      <c r="S4" s="180"/>
      <c r="T4" s="180"/>
      <c r="U4" s="180"/>
      <c r="V4" s="180"/>
      <c r="W4" s="180"/>
      <c r="X4" s="181"/>
    </row>
    <row r="5" spans="2:25">
      <c r="B5" s="8"/>
      <c r="C5" s="142"/>
      <c r="D5" s="143"/>
      <c r="E5" s="143"/>
      <c r="F5" s="143"/>
      <c r="G5" s="143"/>
      <c r="H5" s="143"/>
      <c r="I5" s="143"/>
      <c r="J5" s="144"/>
      <c r="K5" s="107"/>
      <c r="L5" s="137"/>
      <c r="M5" s="7"/>
      <c r="P5" s="179" t="s">
        <v>27</v>
      </c>
      <c r="Q5" s="180"/>
      <c r="R5" s="180"/>
      <c r="S5" s="180"/>
      <c r="T5" s="180"/>
      <c r="U5" s="180"/>
      <c r="V5" s="180"/>
      <c r="W5" s="180"/>
      <c r="X5" s="181"/>
    </row>
    <row r="6" spans="2:25" ht="15.75">
      <c r="B6" s="8"/>
      <c r="C6" s="142"/>
      <c r="D6" s="143"/>
      <c r="E6" s="143"/>
      <c r="F6" s="143"/>
      <c r="G6" s="143"/>
      <c r="H6" s="143"/>
      <c r="I6" s="143"/>
      <c r="J6" s="144"/>
      <c r="K6" s="107" t="s">
        <v>28</v>
      </c>
      <c r="L6" s="138"/>
      <c r="M6" s="7"/>
      <c r="P6" s="82" t="s">
        <v>29</v>
      </c>
      <c r="Q6" s="115"/>
      <c r="R6" s="115"/>
      <c r="S6" s="115"/>
      <c r="T6" s="115"/>
      <c r="U6" s="115"/>
      <c r="V6" s="115"/>
      <c r="W6" s="115"/>
      <c r="X6" s="115"/>
    </row>
    <row r="7" spans="2:25" ht="15" customHeight="1">
      <c r="B7" s="8"/>
      <c r="C7" s="142"/>
      <c r="D7" s="143"/>
      <c r="E7" s="143"/>
      <c r="F7" s="143"/>
      <c r="G7" s="143"/>
      <c r="H7" s="143"/>
      <c r="I7" s="143"/>
      <c r="J7" s="144"/>
      <c r="K7" s="107" t="s">
        <v>30</v>
      </c>
      <c r="L7" s="136" t="str">
        <f>'IA Validation'!E4&amp;" "&amp;'Initial Assessment'!D8&amp;". However, "&amp;'IA Validation'!E5&amp;" "&amp;'Initial Assessment'!D10&amp;"."</f>
        <v>By completing the initial assessment I have learned to recap my previously learned skills and that if i run the code on another pc the file path will need to be changed. However, I could have improved this task by  using 2d arrays to hold the answers to the questions.</v>
      </c>
      <c r="M7" s="7"/>
      <c r="O7" s="8"/>
      <c r="P7" s="157" t="s">
        <v>31</v>
      </c>
      <c r="Q7" s="166"/>
      <c r="R7" s="166"/>
      <c r="S7" s="166"/>
      <c r="T7" s="166"/>
      <c r="U7" s="166"/>
      <c r="V7" s="166"/>
      <c r="W7" s="166"/>
      <c r="X7" s="167"/>
      <c r="Y7" s="7"/>
    </row>
    <row r="8" spans="2:25">
      <c r="B8" s="8"/>
      <c r="C8" s="142"/>
      <c r="D8" s="143"/>
      <c r="E8" s="143"/>
      <c r="F8" s="143"/>
      <c r="G8" s="143"/>
      <c r="H8" s="143"/>
      <c r="I8" s="143"/>
      <c r="J8" s="144"/>
      <c r="K8" s="107" t="s">
        <v>32</v>
      </c>
      <c r="L8" s="137"/>
      <c r="M8" s="7"/>
      <c r="O8" s="8"/>
      <c r="P8" s="168"/>
      <c r="Q8" s="169"/>
      <c r="R8" s="169"/>
      <c r="S8" s="169"/>
      <c r="T8" s="169"/>
      <c r="U8" s="169"/>
      <c r="V8" s="169"/>
      <c r="W8" s="169"/>
      <c r="X8" s="170"/>
      <c r="Y8" s="7"/>
    </row>
    <row r="9" spans="2:25">
      <c r="B9" s="8"/>
      <c r="C9" s="142"/>
      <c r="D9" s="143"/>
      <c r="E9" s="143"/>
      <c r="F9" s="143"/>
      <c r="G9" s="143"/>
      <c r="H9" s="143"/>
      <c r="I9" s="143"/>
      <c r="J9" s="144"/>
      <c r="K9" s="107"/>
      <c r="L9" s="138"/>
      <c r="M9" s="7"/>
      <c r="O9" s="8"/>
      <c r="P9" s="168"/>
      <c r="Q9" s="169"/>
      <c r="R9" s="169"/>
      <c r="S9" s="169"/>
      <c r="T9" s="169"/>
      <c r="U9" s="169"/>
      <c r="V9" s="169"/>
      <c r="W9" s="169"/>
      <c r="X9" s="170"/>
      <c r="Y9" s="7"/>
    </row>
    <row r="10" spans="2:25" ht="15" customHeight="1">
      <c r="B10" s="8"/>
      <c r="C10" s="142"/>
      <c r="D10" s="143"/>
      <c r="E10" s="143"/>
      <c r="F10" s="143"/>
      <c r="G10" s="143"/>
      <c r="H10" s="143"/>
      <c r="I10" s="143"/>
      <c r="J10" s="144"/>
      <c r="K10" s="107" t="s">
        <v>33</v>
      </c>
      <c r="L10" s="174" t="str">
        <f>CHAR(10)&amp;CHAR(10)&amp;'IA Validation'!E6&amp;'Initial Assessment'!D12&amp;" "&amp;'IA Validation'!E7&amp;'Initial Assessment'!D14&amp;". "</f>
        <v xml:space="preserve">
At school/last year I think my attendance and punctuality was good. This year I will ensure that I have good attendance and punctuality by waking up earlier and attending all of my online lessons. </v>
      </c>
      <c r="M10" s="7"/>
      <c r="O10" s="8"/>
      <c r="P10" s="168"/>
      <c r="Q10" s="169"/>
      <c r="R10" s="169"/>
      <c r="S10" s="169"/>
      <c r="T10" s="169"/>
      <c r="U10" s="169"/>
      <c r="V10" s="169"/>
      <c r="W10" s="169"/>
      <c r="X10" s="170"/>
      <c r="Y10" s="7"/>
    </row>
    <row r="11" spans="2:25">
      <c r="B11" s="8"/>
      <c r="C11" s="142"/>
      <c r="D11" s="143"/>
      <c r="E11" s="143"/>
      <c r="F11" s="143"/>
      <c r="G11" s="143"/>
      <c r="H11" s="143"/>
      <c r="I11" s="143"/>
      <c r="J11" s="144"/>
      <c r="K11" s="107" t="s">
        <v>34</v>
      </c>
      <c r="L11" s="175"/>
      <c r="M11" s="7"/>
      <c r="O11" s="8"/>
      <c r="P11" s="168"/>
      <c r="Q11" s="169"/>
      <c r="R11" s="169"/>
      <c r="S11" s="169"/>
      <c r="T11" s="169"/>
      <c r="U11" s="169"/>
      <c r="V11" s="169"/>
      <c r="W11" s="169"/>
      <c r="X11" s="170"/>
      <c r="Y11" s="7"/>
    </row>
    <row r="12" spans="2:25" ht="15" customHeight="1">
      <c r="B12" s="8"/>
      <c r="C12" s="142"/>
      <c r="D12" s="143"/>
      <c r="E12" s="143"/>
      <c r="F12" s="143"/>
      <c r="G12" s="143"/>
      <c r="H12" s="143"/>
      <c r="I12" s="143"/>
      <c r="J12" s="144"/>
      <c r="K12" s="107"/>
      <c r="L12" s="175"/>
      <c r="M12" s="7"/>
      <c r="O12" s="8"/>
      <c r="P12" s="171"/>
      <c r="Q12" s="172"/>
      <c r="R12" s="172"/>
      <c r="S12" s="172"/>
      <c r="T12" s="172"/>
      <c r="U12" s="172"/>
      <c r="V12" s="172"/>
      <c r="W12" s="172"/>
      <c r="X12" s="173"/>
      <c r="Y12" s="7"/>
    </row>
    <row r="13" spans="2:25">
      <c r="B13" s="8"/>
      <c r="C13" s="142"/>
      <c r="D13" s="143"/>
      <c r="E13" s="143"/>
      <c r="F13" s="143"/>
      <c r="G13" s="143"/>
      <c r="H13" s="143"/>
      <c r="I13" s="143"/>
      <c r="J13" s="144"/>
      <c r="K13" s="107"/>
      <c r="L13" s="175"/>
      <c r="M13" s="7"/>
      <c r="O13" s="8"/>
      <c r="P13" s="157" t="s">
        <v>35</v>
      </c>
      <c r="Q13" s="158"/>
      <c r="R13" s="158"/>
      <c r="S13" s="158"/>
      <c r="T13" s="158"/>
      <c r="U13" s="158"/>
      <c r="V13" s="158"/>
      <c r="W13" s="158"/>
      <c r="X13" s="159"/>
      <c r="Y13" s="7"/>
    </row>
    <row r="14" spans="2:25">
      <c r="B14" s="8"/>
      <c r="C14" s="142"/>
      <c r="D14" s="143"/>
      <c r="E14" s="143"/>
      <c r="F14" s="143"/>
      <c r="G14" s="143"/>
      <c r="H14" s="143"/>
      <c r="I14" s="143"/>
      <c r="J14" s="144"/>
      <c r="K14" s="107"/>
      <c r="L14" s="110"/>
      <c r="M14" s="7"/>
      <c r="O14" s="8"/>
      <c r="P14" s="160"/>
      <c r="Q14" s="161"/>
      <c r="R14" s="161"/>
      <c r="S14" s="161"/>
      <c r="T14" s="161"/>
      <c r="U14" s="161"/>
      <c r="V14" s="161"/>
      <c r="W14" s="161"/>
      <c r="X14" s="162"/>
      <c r="Y14" s="7"/>
    </row>
    <row r="15" spans="2:25">
      <c r="B15" s="8"/>
      <c r="C15" s="142"/>
      <c r="D15" s="143"/>
      <c r="E15" s="143"/>
      <c r="F15" s="143"/>
      <c r="G15" s="143"/>
      <c r="H15" s="143"/>
      <c r="I15" s="143"/>
      <c r="J15" s="144"/>
      <c r="K15" s="107" t="s">
        <v>36</v>
      </c>
      <c r="L15" s="176" t="str">
        <f>CHAR(10)&amp;'IA Validation'!E8&amp;" "&amp;'Initial Assessment'!D16&amp;" To improve or maintain this I will "&amp;'Initial Assessment'!D18&amp;"."</f>
        <v xml:space="preserve">
At school/last year I think my attitude towards learning  was excellent - I completed all of my work on time and to the best of my ability. To improve or maintain this I will revise more in my own time and learn extra at home using codecademy.</v>
      </c>
      <c r="M15" s="7"/>
      <c r="O15" s="8"/>
      <c r="P15" s="160"/>
      <c r="Q15" s="161"/>
      <c r="R15" s="161"/>
      <c r="S15" s="161"/>
      <c r="T15" s="161"/>
      <c r="U15" s="161"/>
      <c r="V15" s="161"/>
      <c r="W15" s="161"/>
      <c r="X15" s="162"/>
      <c r="Y15" s="7"/>
    </row>
    <row r="16" spans="2:25">
      <c r="B16" s="8"/>
      <c r="C16" s="142"/>
      <c r="D16" s="143"/>
      <c r="E16" s="143"/>
      <c r="F16" s="143"/>
      <c r="G16" s="143"/>
      <c r="H16" s="143"/>
      <c r="I16" s="143"/>
      <c r="J16" s="144"/>
      <c r="K16" s="107" t="s">
        <v>37</v>
      </c>
      <c r="L16" s="177"/>
      <c r="M16" s="7"/>
      <c r="O16" s="8"/>
      <c r="P16" s="160"/>
      <c r="Q16" s="161"/>
      <c r="R16" s="161"/>
      <c r="S16" s="161"/>
      <c r="T16" s="161"/>
      <c r="U16" s="161"/>
      <c r="V16" s="161"/>
      <c r="W16" s="161"/>
      <c r="X16" s="162"/>
      <c r="Y16" s="7"/>
    </row>
    <row r="17" spans="2:25" ht="15" customHeight="1">
      <c r="B17" s="8"/>
      <c r="C17" s="142"/>
      <c r="D17" s="143"/>
      <c r="E17" s="143"/>
      <c r="F17" s="143"/>
      <c r="G17" s="143"/>
      <c r="H17" s="143"/>
      <c r="I17" s="143"/>
      <c r="J17" s="144"/>
      <c r="K17" s="107"/>
      <c r="L17" s="178"/>
      <c r="M17" s="7"/>
      <c r="O17" s="8"/>
      <c r="P17" s="160"/>
      <c r="Q17" s="161"/>
      <c r="R17" s="161"/>
      <c r="S17" s="161"/>
      <c r="T17" s="161"/>
      <c r="U17" s="161"/>
      <c r="V17" s="161"/>
      <c r="W17" s="161"/>
      <c r="X17" s="162"/>
      <c r="Y17" s="7"/>
    </row>
    <row r="18" spans="2:25">
      <c r="B18" s="8"/>
      <c r="C18" s="142"/>
      <c r="D18" s="143"/>
      <c r="E18" s="143"/>
      <c r="F18" s="143"/>
      <c r="G18" s="143"/>
      <c r="H18" s="143"/>
      <c r="I18" s="143"/>
      <c r="J18" s="144"/>
      <c r="K18" s="107"/>
      <c r="L18" s="110"/>
      <c r="M18" s="7"/>
      <c r="O18" s="8"/>
      <c r="P18" s="163"/>
      <c r="Q18" s="164"/>
      <c r="R18" s="164"/>
      <c r="S18" s="164"/>
      <c r="T18" s="164"/>
      <c r="U18" s="164"/>
      <c r="V18" s="164"/>
      <c r="W18" s="164"/>
      <c r="X18" s="165"/>
      <c r="Y18" s="7"/>
    </row>
    <row r="19" spans="2:25">
      <c r="B19" s="8"/>
      <c r="C19" s="142"/>
      <c r="D19" s="143"/>
      <c r="E19" s="143"/>
      <c r="F19" s="143"/>
      <c r="G19" s="143"/>
      <c r="H19" s="143"/>
      <c r="I19" s="143"/>
      <c r="J19" s="144"/>
      <c r="K19" s="107"/>
      <c r="L19" s="110"/>
      <c r="M19" s="7"/>
      <c r="O19" s="8"/>
      <c r="P19" s="148" t="s">
        <v>38</v>
      </c>
      <c r="Q19" s="149"/>
      <c r="R19" s="149"/>
      <c r="S19" s="149"/>
      <c r="T19" s="149"/>
      <c r="U19" s="149"/>
      <c r="V19" s="149"/>
      <c r="W19" s="149"/>
      <c r="X19" s="150"/>
      <c r="Y19" s="7"/>
    </row>
    <row r="20" spans="2:25" ht="15" customHeight="1">
      <c r="B20" s="8"/>
      <c r="C20" s="142"/>
      <c r="D20" s="143"/>
      <c r="E20" s="143"/>
      <c r="F20" s="143"/>
      <c r="G20" s="143"/>
      <c r="H20" s="143"/>
      <c r="I20" s="143"/>
      <c r="J20" s="144"/>
      <c r="K20" s="107" t="s">
        <v>39</v>
      </c>
      <c r="L20" s="136" t="str">
        <f>CHAR(10)&amp;CHAR(10)&amp;"My target grade for this year is: "&amp;'Initial Assessment'!D20&amp;CHAR(10)&amp;"I will achieve this by "&amp;'Initial Assessment'!D22&amp;"."</f>
        <v xml:space="preserve">
My target grade for this year is: D*D*D
I will achieve this by getting all distinctions by doing a lot of revision and research on my topics this year.</v>
      </c>
      <c r="M20" s="7"/>
      <c r="O20" s="8"/>
      <c r="P20" s="151"/>
      <c r="Q20" s="152"/>
      <c r="R20" s="152"/>
      <c r="S20" s="152"/>
      <c r="T20" s="152"/>
      <c r="U20" s="152"/>
      <c r="V20" s="152"/>
      <c r="W20" s="152"/>
      <c r="X20" s="153"/>
      <c r="Y20" s="7"/>
    </row>
    <row r="21" spans="2:25">
      <c r="B21" s="8"/>
      <c r="C21" s="142"/>
      <c r="D21" s="143"/>
      <c r="E21" s="143"/>
      <c r="F21" s="143"/>
      <c r="G21" s="143"/>
      <c r="H21" s="143"/>
      <c r="I21" s="143"/>
      <c r="J21" s="144"/>
      <c r="K21" s="107" t="s">
        <v>40</v>
      </c>
      <c r="L21" s="137"/>
      <c r="M21" s="7"/>
      <c r="O21" s="8"/>
      <c r="P21" s="151"/>
      <c r="Q21" s="152"/>
      <c r="R21" s="152"/>
      <c r="S21" s="152"/>
      <c r="T21" s="152"/>
      <c r="U21" s="152"/>
      <c r="V21" s="152"/>
      <c r="W21" s="152"/>
      <c r="X21" s="153"/>
      <c r="Y21" s="7"/>
    </row>
    <row r="22" spans="2:25" ht="15" customHeight="1">
      <c r="B22" s="8"/>
      <c r="C22" s="142"/>
      <c r="D22" s="143"/>
      <c r="E22" s="143"/>
      <c r="F22" s="143"/>
      <c r="G22" s="143"/>
      <c r="H22" s="143"/>
      <c r="I22" s="143"/>
      <c r="J22" s="144"/>
      <c r="K22" s="107"/>
      <c r="L22" s="137"/>
      <c r="M22" s="7"/>
      <c r="O22" s="8"/>
      <c r="P22" s="151"/>
      <c r="Q22" s="152"/>
      <c r="R22" s="152"/>
      <c r="S22" s="152"/>
      <c r="T22" s="152"/>
      <c r="U22" s="152"/>
      <c r="V22" s="152"/>
      <c r="W22" s="152"/>
      <c r="X22" s="153"/>
      <c r="Y22" s="7"/>
    </row>
    <row r="23" spans="2:25">
      <c r="B23" s="8"/>
      <c r="C23" s="142"/>
      <c r="D23" s="143"/>
      <c r="E23" s="143"/>
      <c r="F23" s="143"/>
      <c r="G23" s="143"/>
      <c r="H23" s="143"/>
      <c r="I23" s="143"/>
      <c r="J23" s="144"/>
      <c r="K23" s="108"/>
      <c r="L23" s="137"/>
      <c r="O23" s="8"/>
      <c r="P23" s="151"/>
      <c r="Q23" s="152"/>
      <c r="R23" s="152"/>
      <c r="S23" s="152"/>
      <c r="T23" s="152"/>
      <c r="U23" s="152"/>
      <c r="V23" s="152"/>
      <c r="W23" s="152"/>
      <c r="X23" s="153"/>
      <c r="Y23" s="7"/>
    </row>
    <row r="24" spans="2:25">
      <c r="B24" s="8"/>
      <c r="C24" s="142"/>
      <c r="D24" s="143"/>
      <c r="E24" s="143"/>
      <c r="F24" s="143"/>
      <c r="G24" s="143"/>
      <c r="H24" s="143"/>
      <c r="I24" s="143"/>
      <c r="J24" s="144"/>
      <c r="K24" s="7"/>
      <c r="L24" s="138"/>
      <c r="O24" s="8"/>
      <c r="P24" s="154"/>
      <c r="Q24" s="155"/>
      <c r="R24" s="155"/>
      <c r="S24" s="155"/>
      <c r="T24" s="155"/>
      <c r="U24" s="155"/>
      <c r="V24" s="155"/>
      <c r="W24" s="155"/>
      <c r="X24" s="156"/>
      <c r="Y24" s="7"/>
    </row>
    <row r="25" spans="2:25">
      <c r="B25" s="8"/>
      <c r="C25" s="142"/>
      <c r="D25" s="143"/>
      <c r="E25" s="143"/>
      <c r="F25" s="143"/>
      <c r="G25" s="143"/>
      <c r="H25" s="143"/>
      <c r="I25" s="143"/>
      <c r="J25" s="144"/>
      <c r="K25" s="7"/>
      <c r="O25" s="8"/>
      <c r="P25" s="148" t="s">
        <v>41</v>
      </c>
      <c r="Q25" s="149"/>
      <c r="R25" s="149"/>
      <c r="S25" s="149"/>
      <c r="T25" s="149"/>
      <c r="U25" s="149"/>
      <c r="V25" s="149"/>
      <c r="W25" s="149"/>
      <c r="X25" s="150"/>
      <c r="Y25" s="7"/>
    </row>
    <row r="26" spans="2:25">
      <c r="B26" s="8"/>
      <c r="C26" s="145"/>
      <c r="D26" s="146"/>
      <c r="E26" s="146"/>
      <c r="F26" s="146"/>
      <c r="G26" s="146"/>
      <c r="H26" s="146"/>
      <c r="I26" s="146"/>
      <c r="J26" s="147"/>
      <c r="K26" s="7"/>
      <c r="O26" s="8"/>
      <c r="P26" s="151"/>
      <c r="Q26" s="152"/>
      <c r="R26" s="152"/>
      <c r="S26" s="152"/>
      <c r="T26" s="152"/>
      <c r="U26" s="152"/>
      <c r="V26" s="152"/>
      <c r="W26" s="152"/>
      <c r="X26" s="153"/>
      <c r="Y26" s="7"/>
    </row>
    <row r="27" spans="2:25" ht="15" customHeight="1">
      <c r="C27" s="14"/>
      <c r="D27" s="14"/>
      <c r="E27" s="14"/>
      <c r="F27" s="14"/>
      <c r="G27" s="14"/>
      <c r="H27" s="14"/>
      <c r="I27" s="14"/>
      <c r="J27" s="14"/>
      <c r="O27" s="8"/>
      <c r="P27" s="151"/>
      <c r="Q27" s="152"/>
      <c r="R27" s="152"/>
      <c r="S27" s="152"/>
      <c r="T27" s="152"/>
      <c r="U27" s="152"/>
      <c r="V27" s="152"/>
      <c r="W27" s="152"/>
      <c r="X27" s="153"/>
      <c r="Y27" s="7"/>
    </row>
    <row r="28" spans="2:25">
      <c r="O28" s="8"/>
      <c r="P28" s="151"/>
      <c r="Q28" s="152"/>
      <c r="R28" s="152"/>
      <c r="S28" s="152"/>
      <c r="T28" s="152"/>
      <c r="U28" s="152"/>
      <c r="V28" s="152"/>
      <c r="W28" s="152"/>
      <c r="X28" s="153"/>
      <c r="Y28" s="7"/>
    </row>
    <row r="29" spans="2:25">
      <c r="O29" s="8"/>
      <c r="P29" s="151"/>
      <c r="Q29" s="152"/>
      <c r="R29" s="152"/>
      <c r="S29" s="152"/>
      <c r="T29" s="152"/>
      <c r="U29" s="152"/>
      <c r="V29" s="152"/>
      <c r="W29" s="152"/>
      <c r="X29" s="153"/>
      <c r="Y29" s="7"/>
    </row>
    <row r="30" spans="2:25">
      <c r="O30" s="8"/>
      <c r="P30" s="154"/>
      <c r="Q30" s="155"/>
      <c r="R30" s="155"/>
      <c r="S30" s="155"/>
      <c r="T30" s="155"/>
      <c r="U30" s="155"/>
      <c r="V30" s="155"/>
      <c r="W30" s="155"/>
      <c r="X30" s="156"/>
      <c r="Y30" s="7"/>
    </row>
    <row r="31" spans="2:25">
      <c r="O31" s="8"/>
      <c r="P31" s="148" t="s">
        <v>42</v>
      </c>
      <c r="Q31" s="149"/>
      <c r="R31" s="149"/>
      <c r="S31" s="149"/>
      <c r="T31" s="149"/>
      <c r="U31" s="149"/>
      <c r="V31" s="149"/>
      <c r="W31" s="149"/>
      <c r="X31" s="150"/>
      <c r="Y31" s="7"/>
    </row>
    <row r="32" spans="2:25">
      <c r="O32" s="8"/>
      <c r="P32" s="151"/>
      <c r="Q32" s="152"/>
      <c r="R32" s="152"/>
      <c r="S32" s="152"/>
      <c r="T32" s="152"/>
      <c r="U32" s="152"/>
      <c r="V32" s="152"/>
      <c r="W32" s="152"/>
      <c r="X32" s="153"/>
      <c r="Y32" s="7"/>
    </row>
    <row r="33" spans="15:25">
      <c r="O33" s="8"/>
      <c r="P33" s="151"/>
      <c r="Q33" s="152"/>
      <c r="R33" s="152"/>
      <c r="S33" s="152"/>
      <c r="T33" s="152"/>
      <c r="U33" s="152"/>
      <c r="V33" s="152"/>
      <c r="W33" s="152"/>
      <c r="X33" s="153"/>
      <c r="Y33" s="7"/>
    </row>
    <row r="34" spans="15:25">
      <c r="O34" s="8"/>
      <c r="P34" s="151"/>
      <c r="Q34" s="152"/>
      <c r="R34" s="152"/>
      <c r="S34" s="152"/>
      <c r="T34" s="152"/>
      <c r="U34" s="152"/>
      <c r="V34" s="152"/>
      <c r="W34" s="152"/>
      <c r="X34" s="153"/>
      <c r="Y34" s="7"/>
    </row>
    <row r="35" spans="15:25">
      <c r="O35" s="8"/>
      <c r="P35" s="151"/>
      <c r="Q35" s="152"/>
      <c r="R35" s="152"/>
      <c r="S35" s="152"/>
      <c r="T35" s="152"/>
      <c r="U35" s="152"/>
      <c r="V35" s="152"/>
      <c r="W35" s="152"/>
      <c r="X35" s="153"/>
      <c r="Y35" s="7"/>
    </row>
    <row r="36" spans="15:25">
      <c r="O36" s="8"/>
      <c r="P36" s="154"/>
      <c r="Q36" s="155"/>
      <c r="R36" s="155"/>
      <c r="S36" s="155"/>
      <c r="T36" s="155"/>
      <c r="U36" s="155"/>
      <c r="V36" s="155"/>
      <c r="W36" s="155"/>
      <c r="X36" s="156"/>
      <c r="Y36" s="7"/>
    </row>
    <row r="37" spans="15:25">
      <c r="P37" s="148" t="s">
        <v>43</v>
      </c>
      <c r="Q37" s="149"/>
      <c r="R37" s="149"/>
      <c r="S37" s="149"/>
      <c r="T37" s="149"/>
      <c r="U37" s="149"/>
      <c r="V37" s="149"/>
      <c r="W37" s="149"/>
      <c r="X37" s="150"/>
    </row>
    <row r="38" spans="15:25">
      <c r="P38" s="151"/>
      <c r="Q38" s="152"/>
      <c r="R38" s="152"/>
      <c r="S38" s="152"/>
      <c r="T38" s="152"/>
      <c r="U38" s="152"/>
      <c r="V38" s="152"/>
      <c r="W38" s="152"/>
      <c r="X38" s="153"/>
    </row>
    <row r="39" spans="15:25">
      <c r="P39" s="151"/>
      <c r="Q39" s="152"/>
      <c r="R39" s="152"/>
      <c r="S39" s="152"/>
      <c r="T39" s="152"/>
      <c r="U39" s="152"/>
      <c r="V39" s="152"/>
      <c r="W39" s="152"/>
      <c r="X39" s="153"/>
    </row>
    <row r="40" spans="15:25">
      <c r="P40" s="151"/>
      <c r="Q40" s="152"/>
      <c r="R40" s="152"/>
      <c r="S40" s="152"/>
      <c r="T40" s="152"/>
      <c r="U40" s="152"/>
      <c r="V40" s="152"/>
      <c r="W40" s="152"/>
      <c r="X40" s="153"/>
    </row>
    <row r="41" spans="15:25">
      <c r="P41" s="151"/>
      <c r="Q41" s="152"/>
      <c r="R41" s="152"/>
      <c r="S41" s="152"/>
      <c r="T41" s="152"/>
      <c r="U41" s="152"/>
      <c r="V41" s="152"/>
      <c r="W41" s="152"/>
      <c r="X41" s="153"/>
    </row>
    <row r="42" spans="15:25">
      <c r="P42" s="154"/>
      <c r="Q42" s="155"/>
      <c r="R42" s="155"/>
      <c r="S42" s="155"/>
      <c r="T42" s="155"/>
      <c r="U42" s="155"/>
      <c r="V42" s="155"/>
      <c r="W42" s="155"/>
      <c r="X42" s="156"/>
    </row>
  </sheetData>
  <sheetProtection algorithmName="SHA-512" hashValue="k+SsBfAh5bM/MEerlJ1zrUtnRIJS9JYSROmoiJ7k5sM70TjMdj5utnf+5mfGfE6iwvWXtKHgcGriV5o8en1Tsg==" saltValue="qyaWH7+ika7ryrTVX8N0Ow==" spinCount="100000" sheet="1" selectLockedCells="1"/>
  <mergeCells count="16">
    <mergeCell ref="P2:X2"/>
    <mergeCell ref="P3:X3"/>
    <mergeCell ref="P4:X4"/>
    <mergeCell ref="P5:X5"/>
    <mergeCell ref="P37:X42"/>
    <mergeCell ref="L20:L24"/>
    <mergeCell ref="C3:J26"/>
    <mergeCell ref="P31:X36"/>
    <mergeCell ref="P25:X30"/>
    <mergeCell ref="P19:X24"/>
    <mergeCell ref="P13:X18"/>
    <mergeCell ref="P7:X12"/>
    <mergeCell ref="L3:L6"/>
    <mergeCell ref="L7:L9"/>
    <mergeCell ref="L10:L13"/>
    <mergeCell ref="L15:L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09D5-A567-4961-B4E0-200CF49E99CB}">
  <dimension ref="A1:E32"/>
  <sheetViews>
    <sheetView zoomScale="90" zoomScaleNormal="90" workbookViewId="0">
      <selection activeCell="D20" sqref="D20"/>
    </sheetView>
  </sheetViews>
  <sheetFormatPr defaultRowHeight="15"/>
  <cols>
    <col min="1" max="1" width="73.28515625" bestFit="1" customWidth="1"/>
    <col min="2" max="2" width="13.42578125" bestFit="1" customWidth="1"/>
    <col min="3" max="3" width="3.85546875" customWidth="1"/>
    <col min="4" max="4" width="19.85546875" bestFit="1" customWidth="1"/>
    <col min="5" max="5" width="49.28515625" bestFit="1" customWidth="1"/>
    <col min="6" max="6" width="46.42578125" customWidth="1"/>
  </cols>
  <sheetData>
    <row r="1" spans="1:5">
      <c r="A1" s="1" t="s">
        <v>44</v>
      </c>
      <c r="D1" s="1" t="s">
        <v>45</v>
      </c>
    </row>
    <row r="2" spans="1:5">
      <c r="A2" t="s">
        <v>46</v>
      </c>
      <c r="D2" t="s">
        <v>47</v>
      </c>
      <c r="E2" t="s">
        <v>48</v>
      </c>
    </row>
    <row r="3" spans="1:5">
      <c r="A3" t="s">
        <v>49</v>
      </c>
      <c r="D3" t="s">
        <v>50</v>
      </c>
      <c r="E3" t="s">
        <v>51</v>
      </c>
    </row>
    <row r="4" spans="1:5">
      <c r="A4" t="s">
        <v>52</v>
      </c>
      <c r="D4" t="s">
        <v>53</v>
      </c>
      <c r="E4" t="s">
        <v>54</v>
      </c>
    </row>
    <row r="5" spans="1:5">
      <c r="A5" t="s">
        <v>55</v>
      </c>
      <c r="D5" t="s">
        <v>56</v>
      </c>
      <c r="E5" t="s">
        <v>57</v>
      </c>
    </row>
    <row r="6" spans="1:5">
      <c r="A6" t="s">
        <v>58</v>
      </c>
      <c r="D6" t="s">
        <v>59</v>
      </c>
      <c r="E6" t="s">
        <v>60</v>
      </c>
    </row>
    <row r="7" spans="1:5">
      <c r="A7" t="s">
        <v>61</v>
      </c>
      <c r="D7" t="s">
        <v>62</v>
      </c>
      <c r="E7" t="s">
        <v>63</v>
      </c>
    </row>
    <row r="8" spans="1:5">
      <c r="A8" t="s">
        <v>64</v>
      </c>
      <c r="D8" t="s">
        <v>65</v>
      </c>
      <c r="E8" t="s">
        <v>66</v>
      </c>
    </row>
    <row r="9" spans="1:5">
      <c r="A9" t="s">
        <v>67</v>
      </c>
      <c r="D9" t="s">
        <v>68</v>
      </c>
      <c r="E9" t="s">
        <v>69</v>
      </c>
    </row>
    <row r="10" spans="1:5">
      <c r="A10" s="1" t="s">
        <v>70</v>
      </c>
      <c r="B10" s="1" t="s">
        <v>71</v>
      </c>
      <c r="C10" s="1"/>
      <c r="D10" t="s">
        <v>72</v>
      </c>
      <c r="E10" t="s">
        <v>73</v>
      </c>
    </row>
    <row r="11" spans="1:5">
      <c r="A11" t="s">
        <v>74</v>
      </c>
      <c r="B11" t="s">
        <v>75</v>
      </c>
      <c r="D11" t="s">
        <v>76</v>
      </c>
      <c r="E11" t="s">
        <v>77</v>
      </c>
    </row>
    <row r="12" spans="1:5">
      <c r="A12" t="s">
        <v>4</v>
      </c>
      <c r="B12" t="s">
        <v>18</v>
      </c>
    </row>
    <row r="13" spans="1:5">
      <c r="A13" t="s">
        <v>78</v>
      </c>
      <c r="B13" t="s">
        <v>79</v>
      </c>
    </row>
    <row r="14" spans="1:5">
      <c r="A14" t="s">
        <v>80</v>
      </c>
      <c r="B14" t="s">
        <v>81</v>
      </c>
    </row>
    <row r="15" spans="1:5">
      <c r="B15" t="s">
        <v>82</v>
      </c>
    </row>
    <row r="16" spans="1:5">
      <c r="A16" s="1" t="s">
        <v>83</v>
      </c>
      <c r="B16" t="s">
        <v>84</v>
      </c>
    </row>
    <row r="17" spans="1:3">
      <c r="A17" t="s">
        <v>85</v>
      </c>
      <c r="B17" t="s">
        <v>86</v>
      </c>
    </row>
    <row r="18" spans="1:3">
      <c r="A18" t="s">
        <v>10</v>
      </c>
      <c r="B18" t="s">
        <v>87</v>
      </c>
    </row>
    <row r="19" spans="1:3">
      <c r="A19" t="s">
        <v>88</v>
      </c>
      <c r="B19" t="s">
        <v>89</v>
      </c>
    </row>
    <row r="20" spans="1:3">
      <c r="B20" t="s">
        <v>90</v>
      </c>
    </row>
    <row r="21" spans="1:3">
      <c r="A21" s="1" t="s">
        <v>91</v>
      </c>
      <c r="B21" s="73" t="s">
        <v>92</v>
      </c>
      <c r="C21" s="73"/>
    </row>
    <row r="22" spans="1:3">
      <c r="A22" t="s">
        <v>14</v>
      </c>
      <c r="B22" t="s">
        <v>93</v>
      </c>
    </row>
    <row r="23" spans="1:3">
      <c r="A23" t="s">
        <v>94</v>
      </c>
      <c r="B23" t="s">
        <v>95</v>
      </c>
    </row>
    <row r="24" spans="1:3">
      <c r="A24" t="s">
        <v>96</v>
      </c>
      <c r="B24" t="s">
        <v>97</v>
      </c>
    </row>
    <row r="25" spans="1:3">
      <c r="B25" t="s">
        <v>98</v>
      </c>
    </row>
    <row r="26" spans="1:3">
      <c r="B26" t="s">
        <v>99</v>
      </c>
    </row>
    <row r="27" spans="1:3">
      <c r="B27" t="s">
        <v>100</v>
      </c>
    </row>
    <row r="28" spans="1:3">
      <c r="A28" s="1" t="s">
        <v>101</v>
      </c>
      <c r="B28" t="s">
        <v>102</v>
      </c>
    </row>
    <row r="29" spans="1:3">
      <c r="A29" s="103" t="s">
        <v>103</v>
      </c>
      <c r="B29" s="73" t="s">
        <v>92</v>
      </c>
      <c r="C29" s="73"/>
    </row>
    <row r="30" spans="1:3">
      <c r="A30" s="104" t="s">
        <v>104</v>
      </c>
      <c r="B30" t="s">
        <v>105</v>
      </c>
    </row>
    <row r="31" spans="1:3">
      <c r="A31" s="105" t="s">
        <v>106</v>
      </c>
      <c r="B31" t="s">
        <v>107</v>
      </c>
    </row>
    <row r="32" spans="1:3">
      <c r="A32" s="106" t="s">
        <v>108</v>
      </c>
      <c r="B32" t="s">
        <v>109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210C-4419-4FC2-B232-50F665B7E90E}">
  <sheetPr>
    <tabColor theme="4" tint="0.39997558519241921"/>
  </sheetPr>
  <dimension ref="A1:T40"/>
  <sheetViews>
    <sheetView zoomScaleNormal="100" workbookViewId="0">
      <selection activeCell="F4" sqref="F4:N4"/>
    </sheetView>
  </sheetViews>
  <sheetFormatPr defaultColWidth="9.140625" defaultRowHeight="15"/>
  <cols>
    <col min="1" max="1" width="2" style="6" customWidth="1"/>
    <col min="2" max="2" width="7.140625" style="7" customWidth="1"/>
    <col min="3" max="3" width="4.85546875" style="49" customWidth="1"/>
    <col min="4" max="5" width="9.140625" style="3"/>
    <col min="6" max="6" width="7.7109375" style="3" customWidth="1"/>
    <col min="7" max="7" width="20.28515625" style="3" customWidth="1"/>
    <col min="8" max="8" width="8.140625" style="3" customWidth="1"/>
    <col min="9" max="9" width="10.42578125" style="3" customWidth="1"/>
    <col min="10" max="10" width="12.28515625" style="3" customWidth="1"/>
    <col min="11" max="11" width="7.7109375" style="3" customWidth="1"/>
    <col min="12" max="12" width="9.140625" style="3" customWidth="1"/>
    <col min="13" max="13" width="11.5703125" style="3" customWidth="1"/>
    <col min="14" max="14" width="4.85546875" style="3" customWidth="1"/>
    <col min="15" max="15" width="7.140625" style="86" customWidth="1"/>
    <col min="16" max="16" width="2" style="6" customWidth="1"/>
    <col min="17" max="17" width="7.140625" style="7" hidden="1" customWidth="1"/>
    <col min="18" max="18" width="79.42578125" style="3" hidden="1" customWidth="1"/>
    <col min="19" max="19" width="3.140625" style="3" hidden="1" customWidth="1"/>
    <col min="20" max="20" width="9.140625" style="3" hidden="1" customWidth="1"/>
    <col min="21" max="16384" width="9.140625" style="3"/>
  </cols>
  <sheetData>
    <row r="1" spans="2:20" ht="23.25">
      <c r="C1" s="83" t="s">
        <v>110</v>
      </c>
      <c r="P1" s="6">
        <v>1</v>
      </c>
      <c r="R1" s="4" t="s">
        <v>111</v>
      </c>
      <c r="T1" s="4"/>
    </row>
    <row r="2" spans="2:20">
      <c r="C2" s="187" t="s">
        <v>112</v>
      </c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P2" s="6">
        <v>1</v>
      </c>
      <c r="R2" s="188" t="s">
        <v>113</v>
      </c>
    </row>
    <row r="3" spans="2:20" ht="15.75" thickBot="1">
      <c r="C3" s="42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P3" s="6">
        <v>1</v>
      </c>
      <c r="R3" s="176"/>
    </row>
    <row r="4" spans="2:20" ht="19.5" thickBot="1">
      <c r="B4" s="8"/>
      <c r="C4" s="189" t="s">
        <v>114</v>
      </c>
      <c r="D4" s="190"/>
      <c r="E4" s="190"/>
      <c r="F4" s="212" t="s">
        <v>115</v>
      </c>
      <c r="G4" s="213"/>
      <c r="H4" s="213"/>
      <c r="I4" s="213"/>
      <c r="J4" s="213"/>
      <c r="K4" s="213"/>
      <c r="L4" s="213"/>
      <c r="M4" s="213"/>
      <c r="N4" s="214"/>
      <c r="O4" s="87" t="s">
        <v>116</v>
      </c>
      <c r="P4" s="6">
        <v>1</v>
      </c>
      <c r="Q4" s="8"/>
      <c r="R4" s="183" t="str">
        <f>O4&amp;F4&amp;CHAR(10)&amp;CHAR(10)&amp;"My total attendance is "&amp;I7&amp;J7&amp;O7&amp;O8&amp;CHAR(10)&amp;"My total punctuality is "&amp;I9&amp;J9&amp;O9&amp;O10&amp;CHAR(10)&amp;"To improve/maintain my attendance and punctuality I will "&amp;D13&amp;CHAR(10)&amp;CHAR(10)&amp;O21&amp;CHAR(10)&amp;O22&amp;CHAR(10)&amp;O23&amp;CHAR(10)&amp;O24&amp;CHAR(10)&amp;"For my work experience I need to complete "&amp;D32&amp;" days."&amp;O30&amp;CHAR(10)&amp;D34&amp;CHAR(10)&amp;D36&amp;CHAR(10)&amp;D38</f>
        <v xml:space="preserve">Reflection for Half Term 1
My total attendance is %0
My total punctuality is %0
To improve/maintain my attendance and punctuality I will 
For 1st Choice
So far I have learned 
I am aiming to achieve a 
I would like to . I will improve by 
For 2nd Choice
So far I have learned 
I am aiming to achieve a 
I would like to . I will improve by 
For my work experience I need to complete 45 (CDF) days. I have not started my work experience placement yet.
</v>
      </c>
      <c r="S4" s="7"/>
    </row>
    <row r="5" spans="2:20" ht="9" customHeight="1" thickBot="1">
      <c r="C5" s="43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P5" s="6">
        <v>1</v>
      </c>
      <c r="Q5" s="8"/>
      <c r="R5" s="184"/>
      <c r="S5" s="7"/>
    </row>
    <row r="6" spans="2:20" ht="18.75">
      <c r="B6" s="8"/>
      <c r="C6" s="242" t="s">
        <v>117</v>
      </c>
      <c r="D6" s="243"/>
      <c r="E6" s="243"/>
      <c r="F6" s="243"/>
      <c r="G6" s="243"/>
      <c r="H6" s="243"/>
      <c r="I6" s="19"/>
      <c r="J6" s="18"/>
      <c r="K6" s="18"/>
      <c r="L6" s="18"/>
      <c r="M6" s="18"/>
      <c r="N6" s="20"/>
      <c r="O6" s="87"/>
      <c r="P6" s="6">
        <v>1</v>
      </c>
      <c r="Q6" s="8"/>
      <c r="R6" s="184"/>
      <c r="S6" s="7"/>
    </row>
    <row r="7" spans="2:20">
      <c r="B7" s="8"/>
      <c r="C7" s="51" t="s">
        <v>1</v>
      </c>
      <c r="D7" s="191" t="s">
        <v>118</v>
      </c>
      <c r="E7" s="192"/>
      <c r="F7" s="192"/>
      <c r="G7" s="192"/>
      <c r="H7" s="192"/>
      <c r="I7" s="36"/>
      <c r="J7" s="7" t="s">
        <v>119</v>
      </c>
      <c r="K7" s="7"/>
      <c r="N7" s="117"/>
      <c r="O7" s="87">
        <f>VLOOKUP(I7,Validation!K2:L9,2)</f>
        <v>0</v>
      </c>
      <c r="P7" s="6">
        <v>1</v>
      </c>
      <c r="Q7" s="8"/>
      <c r="R7" s="184"/>
      <c r="S7" s="7"/>
    </row>
    <row r="8" spans="2:20">
      <c r="B8" s="8"/>
      <c r="C8" s="51" t="s">
        <v>3</v>
      </c>
      <c r="D8" s="191" t="s">
        <v>120</v>
      </c>
      <c r="E8" s="192"/>
      <c r="F8" s="192"/>
      <c r="G8" s="192"/>
      <c r="H8" s="192"/>
      <c r="I8" s="37" t="str">
        <f>IF(F4="Half Term 1","n/a","")</f>
        <v>n/a</v>
      </c>
      <c r="J8" s="7"/>
      <c r="K8" s="7"/>
      <c r="N8" s="117"/>
      <c r="O8" s="87" t="str">
        <f>IF(I8="Yes",". My Attendance has improved since my last review.",IF(I8="No",". My attendance has not improved since my last review.",IF(I8="Same",". My attendance is the same as it was for my last review.","")))</f>
        <v/>
      </c>
      <c r="P8" s="6">
        <v>1</v>
      </c>
      <c r="Q8" s="8"/>
      <c r="R8" s="184"/>
      <c r="S8" s="7"/>
    </row>
    <row r="9" spans="2:20">
      <c r="B9" s="8"/>
      <c r="C9" s="51" t="s">
        <v>5</v>
      </c>
      <c r="D9" s="191" t="s">
        <v>121</v>
      </c>
      <c r="E9" s="192"/>
      <c r="F9" s="192"/>
      <c r="G9" s="192"/>
      <c r="H9" s="192"/>
      <c r="I9" s="36"/>
      <c r="J9" s="7" t="s">
        <v>119</v>
      </c>
      <c r="K9" s="7"/>
      <c r="N9" s="117"/>
      <c r="O9" s="87">
        <f>VLOOKUP(I9,Validation!K2:L9,2)</f>
        <v>0</v>
      </c>
      <c r="P9" s="6">
        <v>1</v>
      </c>
      <c r="Q9" s="8"/>
      <c r="R9" s="184"/>
      <c r="S9" s="7"/>
    </row>
    <row r="10" spans="2:20">
      <c r="B10" s="8"/>
      <c r="C10" s="51" t="s">
        <v>7</v>
      </c>
      <c r="D10" s="191" t="s">
        <v>120</v>
      </c>
      <c r="E10" s="192"/>
      <c r="F10" s="192"/>
      <c r="G10" s="192"/>
      <c r="H10" s="192"/>
      <c r="I10" s="37" t="str">
        <f>IF(F4="Half Term 1","n/a","")</f>
        <v>n/a</v>
      </c>
      <c r="J10" s="9"/>
      <c r="K10" s="9"/>
      <c r="L10" s="115"/>
      <c r="M10" s="115"/>
      <c r="N10" s="117"/>
      <c r="O10" s="87" t="str">
        <f>IF(I10="Yes",". My punctuality has improved since my last review.",IF(I10="No",". My punctuality has not improved since my last review.",IF(I10="Same",". My punctuailty is the same as it was for my last review.","")))</f>
        <v/>
      </c>
      <c r="P10" s="6">
        <v>1</v>
      </c>
      <c r="Q10" s="8"/>
      <c r="R10" s="184"/>
      <c r="S10" s="7"/>
    </row>
    <row r="11" spans="2:20">
      <c r="B11" s="8"/>
      <c r="C11" s="51" t="s">
        <v>9</v>
      </c>
      <c r="D11" s="244" t="s">
        <v>122</v>
      </c>
      <c r="E11" s="244"/>
      <c r="F11" s="244"/>
      <c r="G11" s="244"/>
      <c r="H11" s="244"/>
      <c r="I11" s="121"/>
      <c r="J11" s="244"/>
      <c r="K11" s="244"/>
      <c r="L11" s="244"/>
      <c r="M11" s="244"/>
      <c r="N11" s="245"/>
      <c r="O11" s="87"/>
      <c r="P11" s="6">
        <v>1</v>
      </c>
      <c r="Q11" s="8"/>
      <c r="R11" s="184"/>
      <c r="S11" s="7"/>
    </row>
    <row r="12" spans="2:20">
      <c r="B12" s="8"/>
      <c r="C12" s="50"/>
      <c r="D12" s="197" t="s">
        <v>123</v>
      </c>
      <c r="E12" s="198"/>
      <c r="F12" s="198"/>
      <c r="G12" s="198"/>
      <c r="H12" s="198"/>
      <c r="I12" s="198"/>
      <c r="J12" s="198"/>
      <c r="K12" s="198"/>
      <c r="L12" s="198"/>
      <c r="M12" s="199"/>
      <c r="N12" s="35"/>
      <c r="O12" s="87"/>
      <c r="Q12" s="8"/>
      <c r="R12" s="184"/>
      <c r="S12" s="7"/>
    </row>
    <row r="13" spans="2:20" ht="28.5" customHeight="1">
      <c r="B13" s="8"/>
      <c r="C13" s="50"/>
      <c r="D13" s="193"/>
      <c r="E13" s="194"/>
      <c r="F13" s="194"/>
      <c r="G13" s="194"/>
      <c r="H13" s="194"/>
      <c r="I13" s="194"/>
      <c r="J13" s="194"/>
      <c r="K13" s="194"/>
      <c r="L13" s="194"/>
      <c r="M13" s="195"/>
      <c r="N13" s="21"/>
      <c r="O13" s="87"/>
      <c r="P13" s="6">
        <v>1</v>
      </c>
      <c r="Q13" s="8"/>
      <c r="R13" s="184"/>
      <c r="S13" s="7"/>
    </row>
    <row r="14" spans="2:20" ht="18" customHeight="1" thickBot="1">
      <c r="B14" s="8"/>
      <c r="C14" s="44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4"/>
      <c r="O14" s="87"/>
      <c r="P14" s="6">
        <v>1</v>
      </c>
      <c r="Q14" s="8"/>
      <c r="R14" s="184"/>
      <c r="S14" s="7"/>
    </row>
    <row r="15" spans="2:20" ht="9" customHeight="1" thickBot="1">
      <c r="C15" s="43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2"/>
      <c r="P15" s="6">
        <v>1</v>
      </c>
      <c r="Q15" s="8"/>
      <c r="R15" s="184"/>
      <c r="S15" s="7"/>
    </row>
    <row r="16" spans="2:20" ht="18.75">
      <c r="B16" s="8"/>
      <c r="C16" s="246" t="s">
        <v>124</v>
      </c>
      <c r="D16" s="247"/>
      <c r="E16" s="247"/>
      <c r="F16" s="34"/>
      <c r="G16" s="34"/>
      <c r="H16" s="25"/>
      <c r="I16" s="25"/>
      <c r="J16" s="25"/>
      <c r="K16" s="25"/>
      <c r="L16" s="25"/>
      <c r="M16" s="25"/>
      <c r="N16" s="26"/>
      <c r="O16" s="87"/>
      <c r="P16" s="6">
        <v>1</v>
      </c>
      <c r="Q16" s="8"/>
      <c r="R16" s="184"/>
      <c r="S16" s="7"/>
    </row>
    <row r="17" spans="2:19">
      <c r="B17" s="8"/>
      <c r="C17" s="55" t="s">
        <v>11</v>
      </c>
      <c r="D17" s="116" t="s">
        <v>125</v>
      </c>
      <c r="E17" s="116"/>
      <c r="F17" s="116"/>
      <c r="G17" s="116"/>
      <c r="H17" s="116"/>
      <c r="I17" s="116"/>
      <c r="J17" s="116"/>
      <c r="K17" s="116"/>
      <c r="L17" s="115"/>
      <c r="M17" s="116"/>
      <c r="N17" s="27"/>
      <c r="O17" s="87"/>
      <c r="P17" s="6">
        <v>1</v>
      </c>
      <c r="Q17" s="8"/>
      <c r="R17" s="184"/>
      <c r="S17" s="7"/>
    </row>
    <row r="18" spans="2:19" ht="31.5" customHeight="1">
      <c r="B18" s="8"/>
      <c r="C18" s="56"/>
      <c r="D18" s="196" t="s">
        <v>126</v>
      </c>
      <c r="E18" s="196"/>
      <c r="F18" s="38"/>
      <c r="G18" s="113" t="s">
        <v>127</v>
      </c>
      <c r="H18" s="39"/>
      <c r="I18" s="196" t="s">
        <v>128</v>
      </c>
      <c r="J18" s="196"/>
      <c r="K18" s="8"/>
      <c r="L18" s="196" t="s">
        <v>129</v>
      </c>
      <c r="M18" s="196"/>
      <c r="N18" s="32"/>
      <c r="O18" s="87"/>
      <c r="P18" s="6">
        <v>1</v>
      </c>
      <c r="Q18" s="8"/>
      <c r="R18" s="184"/>
      <c r="S18" s="7"/>
    </row>
    <row r="19" spans="2:19">
      <c r="B19" s="8"/>
      <c r="C19" s="57" t="s">
        <v>13</v>
      </c>
      <c r="D19" s="116" t="s">
        <v>130</v>
      </c>
      <c r="E19" s="116"/>
      <c r="F19" s="116"/>
      <c r="G19" s="116"/>
      <c r="H19" s="15"/>
      <c r="I19" s="116"/>
      <c r="J19" s="116"/>
      <c r="K19" s="116"/>
      <c r="L19" s="33"/>
      <c r="M19" s="116"/>
      <c r="N19" s="28"/>
      <c r="O19" s="87"/>
      <c r="P19" s="6">
        <v>1</v>
      </c>
      <c r="Q19" s="8"/>
      <c r="R19" s="184"/>
      <c r="S19" s="7"/>
    </row>
    <row r="20" spans="2:19" ht="81.75" customHeight="1" thickBot="1">
      <c r="B20" s="8"/>
      <c r="C20" s="52"/>
      <c r="D20" s="202" t="s">
        <v>131</v>
      </c>
      <c r="E20" s="202"/>
      <c r="F20" s="203" t="s">
        <v>132</v>
      </c>
      <c r="G20" s="204"/>
      <c r="H20" s="71" t="s">
        <v>133</v>
      </c>
      <c r="I20" s="205" t="s">
        <v>134</v>
      </c>
      <c r="J20" s="205"/>
      <c r="K20" s="206" t="s">
        <v>135</v>
      </c>
      <c r="L20" s="207"/>
      <c r="M20" s="204"/>
      <c r="N20" s="29"/>
      <c r="O20" s="87"/>
      <c r="P20" s="6">
        <v>1</v>
      </c>
      <c r="Q20" s="8"/>
      <c r="R20" s="184"/>
      <c r="S20" s="7"/>
    </row>
    <row r="21" spans="2:19" ht="69.95" customHeight="1">
      <c r="B21" s="8"/>
      <c r="C21" s="45"/>
      <c r="D21" s="208" t="str">
        <f>D18</f>
        <v>1st Choice</v>
      </c>
      <c r="E21" s="209"/>
      <c r="F21" s="210"/>
      <c r="G21" s="210"/>
      <c r="H21" s="114"/>
      <c r="I21" s="210"/>
      <c r="J21" s="210"/>
      <c r="K21" s="210"/>
      <c r="L21" s="210"/>
      <c r="M21" s="211"/>
      <c r="N21" s="29"/>
      <c r="O21" s="88" t="str">
        <f>"For "&amp;D21&amp;CHAR(10)&amp;"So far I have learned "&amp;F21&amp;CHAR(10)&amp;"I am aiming to achieve a "&amp;H21&amp;CHAR(10)&amp;"I would like to "&amp;I21&amp;". I will improve by "&amp;K21&amp;CHAR(10)</f>
        <v xml:space="preserve">For 1st Choice
So far I have learned 
I am aiming to achieve a 
I would like to . I will improve by 
</v>
      </c>
      <c r="P21" s="6">
        <v>1</v>
      </c>
      <c r="Q21" s="8"/>
      <c r="R21" s="184"/>
      <c r="S21" s="7"/>
    </row>
    <row r="22" spans="2:19" ht="69.95" customHeight="1">
      <c r="B22" s="8"/>
      <c r="C22" s="45"/>
      <c r="D22" s="219" t="str">
        <f>G18</f>
        <v>2nd Choice</v>
      </c>
      <c r="E22" s="220"/>
      <c r="F22" s="200"/>
      <c r="G22" s="200"/>
      <c r="H22" s="112"/>
      <c r="I22" s="200"/>
      <c r="J22" s="200"/>
      <c r="K22" s="200"/>
      <c r="L22" s="200"/>
      <c r="M22" s="201"/>
      <c r="N22" s="29"/>
      <c r="O22" s="88" t="str">
        <f t="shared" ref="O22" si="0">"For "&amp;D22&amp;CHAR(10)&amp;"So far I have learned "&amp;F22&amp;CHAR(10)&amp;"I am aiming to achieve a "&amp;H22&amp;CHAR(10)&amp;"I would like to "&amp;I22&amp;". I will improve by "&amp;K22&amp;CHAR(10)</f>
        <v xml:space="preserve">For 2nd Choice
So far I have learned 
I am aiming to achieve a 
I would like to . I will improve by 
</v>
      </c>
      <c r="P22" s="6">
        <v>1</v>
      </c>
      <c r="Q22" s="8"/>
      <c r="R22" s="184"/>
      <c r="S22" s="7"/>
    </row>
    <row r="23" spans="2:19" ht="69.95" customHeight="1">
      <c r="B23" s="8"/>
      <c r="C23" s="45"/>
      <c r="D23" s="219" t="str">
        <f>I18</f>
        <v>3rd Choice</v>
      </c>
      <c r="E23" s="220"/>
      <c r="F23" s="200"/>
      <c r="G23" s="200"/>
      <c r="H23" s="112"/>
      <c r="I23" s="200"/>
      <c r="J23" s="200"/>
      <c r="K23" s="200"/>
      <c r="L23" s="200"/>
      <c r="M23" s="201"/>
      <c r="N23" s="29"/>
      <c r="O23" s="88" t="str">
        <f>IF(ISBLANK(F23),"","For "&amp;D23&amp;CHAR(10)&amp;"So far I have learned "&amp;F23&amp;CHAR(10)&amp;"I am aiming to achieve a "&amp;H23&amp;CHAR(10)&amp;"I would like to "&amp;I23&amp;". I will improve by "&amp;K23&amp;CHAR(10))</f>
        <v/>
      </c>
      <c r="P23" s="6">
        <v>1</v>
      </c>
      <c r="Q23" s="8"/>
      <c r="R23" s="184"/>
      <c r="S23" s="7"/>
    </row>
    <row r="24" spans="2:19" ht="69.95" customHeight="1">
      <c r="B24" s="8"/>
      <c r="C24" s="45"/>
      <c r="D24" s="215" t="str">
        <f>L18</f>
        <v>4th Choice</v>
      </c>
      <c r="E24" s="216"/>
      <c r="F24" s="217"/>
      <c r="G24" s="217"/>
      <c r="H24" s="111"/>
      <c r="I24" s="217"/>
      <c r="J24" s="217"/>
      <c r="K24" s="217"/>
      <c r="L24" s="217"/>
      <c r="M24" s="218"/>
      <c r="N24" s="29"/>
      <c r="O24" s="88" t="str">
        <f>IF(ISBLANK(F24),"","For "&amp;D24&amp;CHAR(10)&amp;"So far I have learned "&amp;F24&amp;CHAR(10)&amp;"I am aiming to achieve a "&amp;H24&amp;CHAR(10)&amp;"I would like to "&amp;I24&amp;". I will improve by "&amp;K24&amp;CHAR(10))</f>
        <v/>
      </c>
      <c r="P24" s="6">
        <v>1</v>
      </c>
      <c r="Q24" s="8"/>
      <c r="R24" s="184"/>
      <c r="S24" s="7"/>
    </row>
    <row r="25" spans="2:19" ht="15.75" thickBot="1">
      <c r="B25" s="8"/>
      <c r="C25" s="46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1"/>
      <c r="O25" s="87"/>
      <c r="P25" s="6">
        <v>1</v>
      </c>
      <c r="Q25" s="8"/>
      <c r="R25" s="185"/>
      <c r="S25" s="7"/>
    </row>
    <row r="26" spans="2:19" ht="9" customHeight="1" thickBot="1">
      <c r="C26" s="47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6">
        <v>1</v>
      </c>
      <c r="Q26" s="8"/>
      <c r="R26" s="59"/>
      <c r="S26" s="7"/>
    </row>
    <row r="27" spans="2:19" ht="18.75">
      <c r="B27" s="8"/>
      <c r="C27" s="248" t="s">
        <v>136</v>
      </c>
      <c r="D27" s="249"/>
      <c r="E27" s="249"/>
      <c r="F27" s="69"/>
      <c r="G27" s="69"/>
      <c r="H27" s="70"/>
      <c r="I27" s="70"/>
      <c r="J27" s="70"/>
      <c r="K27" s="70"/>
      <c r="L27" s="70"/>
      <c r="M27" s="70"/>
      <c r="N27" s="13"/>
      <c r="O27" s="87"/>
      <c r="P27" s="6">
        <v>1</v>
      </c>
      <c r="Q27" s="8"/>
      <c r="R27" s="4" t="s">
        <v>22</v>
      </c>
      <c r="S27" s="7"/>
    </row>
    <row r="28" spans="2:19" ht="18.75">
      <c r="B28" s="8"/>
      <c r="C28" s="62"/>
      <c r="D28" s="182" t="s">
        <v>137</v>
      </c>
      <c r="E28" s="182"/>
      <c r="F28" s="182"/>
      <c r="G28" s="182"/>
      <c r="H28" s="182"/>
      <c r="I28" s="182"/>
      <c r="J28" s="182"/>
      <c r="K28" s="182"/>
      <c r="L28" s="182"/>
      <c r="M28" s="182"/>
      <c r="N28" s="63"/>
      <c r="O28" s="87"/>
      <c r="Q28" s="8"/>
      <c r="R28" s="4"/>
      <c r="S28" s="7"/>
    </row>
    <row r="29" spans="2:19" ht="18.75">
      <c r="B29" s="8"/>
      <c r="C29" s="64" t="s">
        <v>15</v>
      </c>
      <c r="D29" s="65" t="s">
        <v>138</v>
      </c>
      <c r="E29" s="60"/>
      <c r="F29" s="60"/>
      <c r="G29" s="60"/>
      <c r="H29" s="116"/>
      <c r="I29" s="116"/>
      <c r="J29" s="116"/>
      <c r="K29" s="116"/>
      <c r="L29" s="116"/>
      <c r="M29" s="116"/>
      <c r="N29" s="61"/>
      <c r="O29" s="87"/>
      <c r="Q29" s="8"/>
      <c r="R29" s="4"/>
      <c r="S29" s="7"/>
    </row>
    <row r="30" spans="2:19" ht="18.75">
      <c r="B30" s="8"/>
      <c r="C30" s="62"/>
      <c r="D30" s="186" t="s">
        <v>139</v>
      </c>
      <c r="E30" s="186"/>
      <c r="F30" s="186"/>
      <c r="G30" s="186"/>
      <c r="H30" s="186"/>
      <c r="I30" s="186"/>
      <c r="J30" s="186"/>
      <c r="K30" s="186"/>
      <c r="L30" s="186"/>
      <c r="M30" s="186"/>
      <c r="N30" s="63"/>
      <c r="O30" s="87" t="str">
        <f>IF(D30="No"," I have not started my work experience placement yet.",IF(D30="Started"," I have started my work experience placement",IF(D30="Complete"," I have now completed my work experience for this year.","")))</f>
        <v xml:space="preserve"> I have not started my work experience placement yet.</v>
      </c>
      <c r="P30" s="6" t="s">
        <v>140</v>
      </c>
      <c r="Q30" s="8"/>
      <c r="R30" s="4"/>
      <c r="S30" s="7"/>
    </row>
    <row r="31" spans="2:19">
      <c r="B31" s="8"/>
      <c r="C31" s="53" t="s">
        <v>17</v>
      </c>
      <c r="D31" s="65" t="str">
        <f>VLOOKUP(wexLookUpValue,WexQuestions,2)</f>
        <v>How many days work experience will you need to complete this year? (Ask tutor if unsure)</v>
      </c>
      <c r="E31" s="116"/>
      <c r="F31" s="116"/>
      <c r="G31" s="116"/>
      <c r="H31" s="116"/>
      <c r="I31" s="116"/>
      <c r="J31" s="116"/>
      <c r="K31" s="116"/>
      <c r="L31" s="116"/>
      <c r="M31" s="116"/>
      <c r="N31" s="16"/>
      <c r="O31" s="87"/>
      <c r="P31" s="6">
        <v>1</v>
      </c>
      <c r="Q31" s="8"/>
      <c r="R31" s="58"/>
      <c r="S31" s="7"/>
    </row>
    <row r="32" spans="2:19">
      <c r="B32" s="8"/>
      <c r="C32" s="54"/>
      <c r="D32" s="186" t="s">
        <v>141</v>
      </c>
      <c r="E32" s="186"/>
      <c r="F32" s="186"/>
      <c r="G32" s="186"/>
      <c r="H32" s="186"/>
      <c r="I32" s="186"/>
      <c r="J32" s="186"/>
      <c r="K32" s="186"/>
      <c r="L32" s="186"/>
      <c r="M32" s="186"/>
      <c r="N32" s="40"/>
      <c r="O32" s="87"/>
      <c r="P32" s="6">
        <v>1</v>
      </c>
      <c r="Q32" s="8"/>
      <c r="R32" s="58"/>
      <c r="S32" s="7"/>
    </row>
    <row r="33" spans="2:19">
      <c r="B33" s="8"/>
      <c r="C33" s="53" t="s">
        <v>19</v>
      </c>
      <c r="D33" s="65" t="str">
        <f>VLOOKUP(wexLookUpValue,WexQuestions,3)</f>
        <v>Have you ever participated in work experience? Where? When? Could this place be used again?</v>
      </c>
      <c r="E33" s="116"/>
      <c r="F33" s="116"/>
      <c r="G33" s="116"/>
      <c r="H33" s="116"/>
      <c r="I33" s="116"/>
      <c r="J33" s="116"/>
      <c r="K33" s="116"/>
      <c r="L33" s="116"/>
      <c r="M33" s="116"/>
      <c r="N33" s="16"/>
      <c r="O33" s="87"/>
      <c r="P33" s="6">
        <v>1</v>
      </c>
      <c r="Q33" s="8"/>
      <c r="R33" s="58"/>
      <c r="S33" s="7"/>
    </row>
    <row r="34" spans="2:19" ht="39.950000000000003" customHeight="1">
      <c r="B34" s="8"/>
      <c r="C34" s="54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40"/>
      <c r="O34" s="87"/>
      <c r="P34" s="6">
        <v>1</v>
      </c>
      <c r="Q34" s="8"/>
      <c r="R34" s="58"/>
      <c r="S34" s="7"/>
    </row>
    <row r="35" spans="2:19">
      <c r="B35" s="8"/>
      <c r="C35" s="53" t="s">
        <v>142</v>
      </c>
      <c r="D35" s="65" t="str">
        <f>VLOOKUP(wexLookUpValue,WexQuestions,4)</f>
        <v>Ideally, What type of work experience would you like to do?</v>
      </c>
      <c r="E35" s="116"/>
      <c r="F35" s="116"/>
      <c r="G35" s="116"/>
      <c r="H35" s="116"/>
      <c r="I35" s="116"/>
      <c r="J35" s="116"/>
      <c r="K35" s="116"/>
      <c r="L35" s="116"/>
      <c r="M35" s="116"/>
      <c r="N35" s="16"/>
      <c r="O35" s="87"/>
      <c r="P35" s="6">
        <v>1</v>
      </c>
      <c r="Q35" s="8"/>
      <c r="R35" s="58"/>
      <c r="S35" s="7"/>
    </row>
    <row r="36" spans="2:19" ht="66" customHeight="1">
      <c r="B36" s="8"/>
      <c r="C36" s="54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40"/>
      <c r="O36" s="87"/>
      <c r="P36" s="6">
        <v>1</v>
      </c>
      <c r="Q36" s="8"/>
      <c r="R36" s="58"/>
      <c r="S36" s="7"/>
    </row>
    <row r="37" spans="2:19">
      <c r="B37" s="8"/>
      <c r="C37" s="53" t="s">
        <v>143</v>
      </c>
      <c r="D37" s="65" t="str">
        <f>VLOOKUP(wexLookUpValue,WexQuestions,5)</f>
        <v>How are you going to find a work experience placement?</v>
      </c>
      <c r="E37" s="116"/>
      <c r="F37" s="116"/>
      <c r="G37" s="116"/>
      <c r="H37" s="116"/>
      <c r="I37" s="116"/>
      <c r="J37" s="116"/>
      <c r="K37" s="116"/>
      <c r="L37" s="116"/>
      <c r="M37" s="116"/>
      <c r="N37" s="16"/>
      <c r="O37" s="87"/>
      <c r="P37" s="6">
        <v>1</v>
      </c>
      <c r="Q37" s="8"/>
      <c r="R37" s="58"/>
      <c r="S37" s="7"/>
    </row>
    <row r="38" spans="2:19" ht="39.950000000000003" customHeight="1">
      <c r="B38" s="8"/>
      <c r="C38" s="54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40"/>
      <c r="O38" s="87"/>
      <c r="P38" s="6">
        <v>1</v>
      </c>
      <c r="Q38" s="8"/>
      <c r="R38" s="58"/>
      <c r="S38" s="7"/>
    </row>
    <row r="39" spans="2:19" ht="15.75" thickBot="1">
      <c r="B39" s="8"/>
      <c r="C39" s="48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17"/>
      <c r="O39" s="87"/>
      <c r="P39" s="6">
        <v>1</v>
      </c>
      <c r="Q39" s="8"/>
      <c r="R39" s="58"/>
      <c r="S39" s="7"/>
    </row>
    <row r="40" spans="2:19">
      <c r="R40" s="14"/>
    </row>
  </sheetData>
  <sheetProtection algorithmName="SHA-512" hashValue="JVmVK1va90QGawFKoQxANKpI10bDp7RWI8vrIy7d8p88nyiSfUQI28kS336M89k/0u8K0VUo1s6bynL1MlJcTQ==" saltValue="i8D6HGajx+ocBPEEpljUCw==" spinCount="100000" sheet="1" selectLockedCells="1"/>
  <mergeCells count="44">
    <mergeCell ref="F4:N4"/>
    <mergeCell ref="D34:M34"/>
    <mergeCell ref="D36:M36"/>
    <mergeCell ref="D38:M38"/>
    <mergeCell ref="D24:E24"/>
    <mergeCell ref="F24:G24"/>
    <mergeCell ref="I24:J24"/>
    <mergeCell ref="K24:M24"/>
    <mergeCell ref="C27:E27"/>
    <mergeCell ref="D32:M32"/>
    <mergeCell ref="D22:E22"/>
    <mergeCell ref="F22:G22"/>
    <mergeCell ref="I22:J22"/>
    <mergeCell ref="K22:M22"/>
    <mergeCell ref="D23:E23"/>
    <mergeCell ref="F23:G23"/>
    <mergeCell ref="L18:M18"/>
    <mergeCell ref="D12:M12"/>
    <mergeCell ref="I23:J23"/>
    <mergeCell ref="K23:M23"/>
    <mergeCell ref="D20:E20"/>
    <mergeCell ref="F20:G20"/>
    <mergeCell ref="I20:J20"/>
    <mergeCell ref="K20:M20"/>
    <mergeCell ref="D21:E21"/>
    <mergeCell ref="F21:G21"/>
    <mergeCell ref="I21:J21"/>
    <mergeCell ref="K21:M21"/>
    <mergeCell ref="D28:M28"/>
    <mergeCell ref="R4:R25"/>
    <mergeCell ref="D30:M30"/>
    <mergeCell ref="C2:N2"/>
    <mergeCell ref="R2:R3"/>
    <mergeCell ref="C4:E4"/>
    <mergeCell ref="C6:H6"/>
    <mergeCell ref="D7:H7"/>
    <mergeCell ref="D8:H8"/>
    <mergeCell ref="D9:H9"/>
    <mergeCell ref="D10:H10"/>
    <mergeCell ref="D11:N11"/>
    <mergeCell ref="D13:M13"/>
    <mergeCell ref="C16:E16"/>
    <mergeCell ref="D18:E18"/>
    <mergeCell ref="I18:J18"/>
  </mergeCells>
  <pageMargins left="0.7" right="0.7" top="0.75" bottom="0.75" header="0.3" footer="0.3"/>
  <pageSetup paperSize="9" orientation="portrait" r:id="rId1"/>
  <ignoredErrors>
    <ignoredError sqref="I8 I10" unlockedFormula="1"/>
    <ignoredError sqref="O8" formula="1"/>
    <ignoredError sqref="C7:C11 C17:C19 C32 C34 C36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Yes/No" error="Select an appropriate option from the list" promptTitle="Yes/No/Same" prompt="Select from the list" xr:uid="{032FAAD1-1C00-466F-A9DB-CB917A140824}">
          <x14:formula1>
            <xm:f>Validation!$C$2:$C$4</xm:f>
          </x14:formula1>
          <xm:sqref>I8 I10</xm:sqref>
        </x14:dataValidation>
        <x14:dataValidation type="list" allowBlank="1" showInputMessage="1" showErrorMessage="1" errorTitle="Grades" error="Select a grade from the list" promptTitle="Target Grade" prompt="Select from the list" xr:uid="{EE00AB2B-EA53-4C22-B2A1-99F4989C11B9}">
          <x14:formula1>
            <xm:f>Validation!$A$2:$A$10</xm:f>
          </x14:formula1>
          <xm:sqref>H21:H24</xm:sqref>
        </x14:dataValidation>
        <x14:dataValidation type="list" allowBlank="1" showInputMessage="1" showErrorMessage="1" promptTitle="Units/Subjects" prompt="Select from the list" xr:uid="{5FD05690-E569-43A5-AD58-811B5AF5CA1C}">
          <x14:formula1>
            <xm:f>Validation!$I$2:$I$50</xm:f>
          </x14:formula1>
          <xm:sqref>F18</xm:sqref>
        </x14:dataValidation>
        <x14:dataValidation type="list" showInputMessage="1" showErrorMessage="1" errorTitle="Select a value" error="Select a value from the drop down list" promptTitle="Reflection Period" prompt="Select a value" xr:uid="{67B32BFD-FF1B-446B-B67E-F208C64CADD1}">
          <x14:formula1>
            <xm:f>Validation!$G$2:$G$7</xm:f>
          </x14:formula1>
          <xm:sqref>F4</xm:sqref>
        </x14:dataValidation>
        <x14:dataValidation type="list" allowBlank="1" showInputMessage="1" showErrorMessage="1" xr:uid="{E1F980C6-272B-4A1D-9BCB-7179F36470E1}">
          <x14:formula1>
            <xm:f>Validation!$E$2:$E$3</xm:f>
          </x14:formula1>
          <xm:sqref>D32:M32</xm:sqref>
        </x14:dataValidation>
        <x14:dataValidation type="list" allowBlank="1" showErrorMessage="1" errorTitle="WEX" error="Select a value from the list." promptTitle="Select a value" prompt="Select a value from the list" xr:uid="{2F83141A-7A1D-454E-A206-28DBF06E6786}">
          <x14:formula1>
            <xm:f>Validation!$C$8:$C$10</xm:f>
          </x14:formula1>
          <xm:sqref>D30:M30</xm:sqref>
        </x14:dataValidation>
        <x14:dataValidation type="list" allowBlank="1" showInputMessage="1" showErrorMessage="1" errorTitle="Unit/Topic/Subject" error="Select an option from the list" promptTitle="Unit/Topic/Subject" prompt="Select and option" xr:uid="{76663F11-99F1-4EA6-8DF1-A96D11FCD940}">
          <x14:formula1>
            <xm:f>Validation!$I$2:$I$53</xm:f>
          </x14:formula1>
          <xm:sqref>D18:E18 G18 I18:J18 L18:M18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FA0D-E43F-4D37-BC19-E480BDA23D2A}">
  <sheetPr>
    <tabColor theme="4" tint="0.79998168889431442"/>
  </sheetPr>
  <dimension ref="A1:S49"/>
  <sheetViews>
    <sheetView zoomScaleNormal="100" workbookViewId="0">
      <selection activeCell="C5" sqref="C5:C41"/>
    </sheetView>
  </sheetViews>
  <sheetFormatPr defaultColWidth="9.140625" defaultRowHeight="15"/>
  <cols>
    <col min="1" max="1" width="2" style="6" customWidth="1"/>
    <col min="2" max="2" width="5.7109375" style="7" customWidth="1"/>
    <col min="3" max="3" width="83.140625" style="3" customWidth="1"/>
    <col min="4" max="4" width="5.7109375" style="5" customWidth="1"/>
    <col min="5" max="5" width="2" style="6" customWidth="1"/>
    <col min="6" max="6" width="5.7109375" style="7" customWidth="1"/>
    <col min="7" max="7" width="3.7109375" style="3" customWidth="1"/>
    <col min="8" max="16" width="9.140625" style="3"/>
    <col min="17" max="17" width="5.7109375" style="5" customWidth="1"/>
    <col min="18" max="18" width="2" style="6" customWidth="1"/>
    <col min="19" max="19" width="9.140625" style="7"/>
    <col min="20" max="16384" width="9.140625" style="3"/>
  </cols>
  <sheetData>
    <row r="1" spans="2:17" ht="23.25">
      <c r="C1" s="84" t="s">
        <v>111</v>
      </c>
      <c r="G1" s="84" t="s">
        <v>22</v>
      </c>
    </row>
    <row r="2" spans="2:17" ht="15" customHeight="1">
      <c r="C2" s="176" t="s">
        <v>144</v>
      </c>
      <c r="G2" s="3" t="s">
        <v>145</v>
      </c>
    </row>
    <row r="3" spans="2:17" ht="15" customHeight="1">
      <c r="C3" s="177"/>
      <c r="G3" s="3" t="s">
        <v>146</v>
      </c>
    </row>
    <row r="4" spans="2:17" ht="15" customHeight="1" thickBot="1">
      <c r="C4" s="223"/>
      <c r="G4" s="3" t="s">
        <v>147</v>
      </c>
    </row>
    <row r="5" spans="2:17">
      <c r="B5" s="8"/>
      <c r="C5" s="224" t="str">
        <f>'Reflection Builder'!R4</f>
        <v xml:space="preserve">Reflection for Half Term 1
My total attendance is %0
My total punctuality is %0
To improve/maintain my attendance and punctuality I will 
For 1st Choice
So far I have learned 
I am aiming to achieve a 
I would like to . I will improve by 
For 2nd Choice
So far I have learned 
I am aiming to achieve a 
I would like to . I will improve by 
For my work experience I need to complete 45 (CDF) days. I have not started my work experience placement yet.
</v>
      </c>
      <c r="D5" s="8"/>
    </row>
    <row r="6" spans="2:17" ht="15.75">
      <c r="B6" s="8"/>
      <c r="C6" s="225"/>
      <c r="D6" s="8"/>
      <c r="F6" s="7" t="s">
        <v>148</v>
      </c>
      <c r="G6" s="82" t="s">
        <v>149</v>
      </c>
      <c r="H6" s="115"/>
      <c r="I6" s="115"/>
      <c r="J6" s="115"/>
      <c r="K6" s="115"/>
      <c r="L6" s="115"/>
      <c r="M6" s="115"/>
      <c r="N6" s="115"/>
      <c r="O6" s="115"/>
      <c r="P6" s="115"/>
    </row>
    <row r="7" spans="2:17" ht="15" customHeight="1">
      <c r="B7" s="8"/>
      <c r="C7" s="225"/>
      <c r="D7" s="8"/>
      <c r="F7" s="8"/>
      <c r="G7" s="240"/>
      <c r="H7" s="227" t="str">
        <f>VLOOKUP(SMART!B1,SMART!B5:G6,6)</f>
        <v>My current attendance is 0%
SMART ACTION:- 
WHAT?: Improve my attendance. (to be above 95% for the last 28 days data)-- HOW?: By attending every lesson between now and my next review/1to1. -- BY WHEN?: This will be reviewed at my next 1to1 meeting.</v>
      </c>
      <c r="I7" s="228"/>
      <c r="J7" s="228"/>
      <c r="K7" s="228"/>
      <c r="L7" s="228"/>
      <c r="M7" s="228"/>
      <c r="N7" s="228"/>
      <c r="O7" s="228"/>
      <c r="P7" s="229"/>
      <c r="Q7" s="8"/>
    </row>
    <row r="8" spans="2:17">
      <c r="B8" s="8"/>
      <c r="C8" s="225"/>
      <c r="D8" s="8"/>
      <c r="F8" s="8"/>
      <c r="G8" s="241"/>
      <c r="H8" s="230"/>
      <c r="I8" s="231"/>
      <c r="J8" s="231"/>
      <c r="K8" s="231"/>
      <c r="L8" s="231"/>
      <c r="M8" s="231"/>
      <c r="N8" s="231"/>
      <c r="O8" s="231"/>
      <c r="P8" s="232"/>
      <c r="Q8" s="8"/>
    </row>
    <row r="9" spans="2:17">
      <c r="B9" s="8"/>
      <c r="C9" s="225"/>
      <c r="D9" s="8"/>
      <c r="F9" s="8"/>
      <c r="G9" s="241"/>
      <c r="H9" s="230"/>
      <c r="I9" s="231"/>
      <c r="J9" s="231"/>
      <c r="K9" s="231"/>
      <c r="L9" s="231"/>
      <c r="M9" s="231"/>
      <c r="N9" s="231"/>
      <c r="O9" s="231"/>
      <c r="P9" s="232"/>
      <c r="Q9" s="8"/>
    </row>
    <row r="10" spans="2:17">
      <c r="B10" s="8"/>
      <c r="C10" s="225"/>
      <c r="D10" s="8"/>
      <c r="F10" s="8"/>
      <c r="G10" s="241"/>
      <c r="H10" s="230"/>
      <c r="I10" s="231"/>
      <c r="J10" s="231"/>
      <c r="K10" s="231"/>
      <c r="L10" s="231"/>
      <c r="M10" s="231"/>
      <c r="N10" s="231"/>
      <c r="O10" s="231"/>
      <c r="P10" s="232"/>
      <c r="Q10" s="8"/>
    </row>
    <row r="11" spans="2:17">
      <c r="B11" s="8"/>
      <c r="C11" s="225"/>
      <c r="D11" s="8"/>
      <c r="F11" s="8"/>
      <c r="G11" s="241"/>
      <c r="H11" s="233"/>
      <c r="I11" s="234"/>
      <c r="J11" s="234"/>
      <c r="K11" s="234"/>
      <c r="L11" s="234"/>
      <c r="M11" s="234"/>
      <c r="N11" s="234"/>
      <c r="O11" s="234"/>
      <c r="P11" s="235"/>
      <c r="Q11" s="8"/>
    </row>
    <row r="12" spans="2:17">
      <c r="B12" s="8"/>
      <c r="C12" s="225"/>
      <c r="D12" s="8"/>
      <c r="F12" s="8"/>
      <c r="G12" s="237"/>
      <c r="H12" s="236" t="str">
        <f>VLOOKUP(SMART!B2,SMART!B7:G8,6)</f>
        <v>My current punctuality is 0%
SMART ACTION:- 
WHAT?: Improve my punctuality.-- HOW?: By attending every lesson between now and my next review/1to1. -- BY WHEN?: This will be reviewed at my next 1to1 meeting.</v>
      </c>
      <c r="I12" s="236"/>
      <c r="J12" s="236"/>
      <c r="K12" s="236"/>
      <c r="L12" s="236"/>
      <c r="M12" s="236"/>
      <c r="N12" s="236"/>
      <c r="O12" s="236"/>
      <c r="P12" s="236"/>
      <c r="Q12" s="8"/>
    </row>
    <row r="13" spans="2:17">
      <c r="B13" s="8"/>
      <c r="C13" s="225"/>
      <c r="D13" s="8"/>
      <c r="F13" s="8"/>
      <c r="G13" s="238"/>
      <c r="H13" s="236"/>
      <c r="I13" s="236"/>
      <c r="J13" s="236"/>
      <c r="K13" s="236"/>
      <c r="L13" s="236"/>
      <c r="M13" s="236"/>
      <c r="N13" s="236"/>
      <c r="O13" s="236"/>
      <c r="P13" s="236"/>
      <c r="Q13" s="8"/>
    </row>
    <row r="14" spans="2:17">
      <c r="B14" s="8"/>
      <c r="C14" s="225"/>
      <c r="D14" s="8"/>
      <c r="F14" s="8"/>
      <c r="G14" s="238"/>
      <c r="H14" s="236"/>
      <c r="I14" s="236"/>
      <c r="J14" s="236"/>
      <c r="K14" s="236"/>
      <c r="L14" s="236"/>
      <c r="M14" s="236"/>
      <c r="N14" s="236"/>
      <c r="O14" s="236"/>
      <c r="P14" s="236"/>
      <c r="Q14" s="8"/>
    </row>
    <row r="15" spans="2:17">
      <c r="B15" s="8"/>
      <c r="C15" s="225"/>
      <c r="D15" s="8"/>
      <c r="F15" s="8"/>
      <c r="G15" s="238"/>
      <c r="H15" s="236"/>
      <c r="I15" s="236"/>
      <c r="J15" s="236"/>
      <c r="K15" s="236"/>
      <c r="L15" s="236"/>
      <c r="M15" s="236"/>
      <c r="N15" s="236"/>
      <c r="O15" s="236"/>
      <c r="P15" s="236"/>
      <c r="Q15" s="8"/>
    </row>
    <row r="16" spans="2:17">
      <c r="B16" s="8"/>
      <c r="C16" s="225"/>
      <c r="D16" s="8"/>
      <c r="F16" s="8"/>
      <c r="G16" s="239"/>
      <c r="H16" s="236"/>
      <c r="I16" s="236"/>
      <c r="J16" s="236"/>
      <c r="K16" s="236"/>
      <c r="L16" s="236"/>
      <c r="M16" s="236"/>
      <c r="N16" s="236"/>
      <c r="O16" s="236"/>
      <c r="P16" s="236"/>
      <c r="Q16" s="8"/>
    </row>
    <row r="17" spans="2:17" ht="15.75">
      <c r="B17" s="8"/>
      <c r="C17" s="225"/>
      <c r="D17" s="8"/>
      <c r="G17" s="85" t="s">
        <v>150</v>
      </c>
      <c r="H17" s="116"/>
      <c r="I17" s="116"/>
      <c r="J17" s="116"/>
      <c r="K17" s="116"/>
      <c r="L17" s="116"/>
      <c r="M17" s="116"/>
      <c r="N17" s="116"/>
      <c r="O17" s="116"/>
      <c r="P17" s="116"/>
    </row>
    <row r="18" spans="2:17">
      <c r="B18" s="8"/>
      <c r="C18" s="225"/>
      <c r="D18" s="8"/>
      <c r="F18" s="8"/>
      <c r="G18" s="221"/>
      <c r="H18" s="222" t="str">
        <f>SMART!G9</f>
        <v>This SMART ACTION is for 1st Choice
WHAT?: -- HOW?: -- BY WHEN?: This will be reviewed at my next 1to1 meeting.</v>
      </c>
      <c r="I18" s="222"/>
      <c r="J18" s="222"/>
      <c r="K18" s="222"/>
      <c r="L18" s="222"/>
      <c r="M18" s="222"/>
      <c r="N18" s="222"/>
      <c r="O18" s="222"/>
      <c r="P18" s="222"/>
      <c r="Q18" s="8"/>
    </row>
    <row r="19" spans="2:17">
      <c r="B19" s="8"/>
      <c r="C19" s="225"/>
      <c r="D19" s="8"/>
      <c r="F19" s="8"/>
      <c r="G19" s="221"/>
      <c r="H19" s="222"/>
      <c r="I19" s="222"/>
      <c r="J19" s="222"/>
      <c r="K19" s="222"/>
      <c r="L19" s="222"/>
      <c r="M19" s="222"/>
      <c r="N19" s="222"/>
      <c r="O19" s="222"/>
      <c r="P19" s="222"/>
      <c r="Q19" s="8"/>
    </row>
    <row r="20" spans="2:17">
      <c r="B20" s="8"/>
      <c r="C20" s="225"/>
      <c r="D20" s="8"/>
      <c r="F20" s="8"/>
      <c r="G20" s="221"/>
      <c r="H20" s="222"/>
      <c r="I20" s="222"/>
      <c r="J20" s="222"/>
      <c r="K20" s="222"/>
      <c r="L20" s="222"/>
      <c r="M20" s="222"/>
      <c r="N20" s="222"/>
      <c r="O20" s="222"/>
      <c r="P20" s="222"/>
      <c r="Q20" s="8"/>
    </row>
    <row r="21" spans="2:17">
      <c r="B21" s="8"/>
      <c r="C21" s="225"/>
      <c r="D21" s="8"/>
      <c r="F21" s="8"/>
      <c r="G21" s="221"/>
      <c r="H21" s="222"/>
      <c r="I21" s="222"/>
      <c r="J21" s="222"/>
      <c r="K21" s="222"/>
      <c r="L21" s="222"/>
      <c r="M21" s="222"/>
      <c r="N21" s="222"/>
      <c r="O21" s="222"/>
      <c r="P21" s="222"/>
      <c r="Q21" s="8"/>
    </row>
    <row r="22" spans="2:17">
      <c r="B22" s="8"/>
      <c r="C22" s="225"/>
      <c r="D22" s="8"/>
      <c r="F22" s="8"/>
      <c r="G22" s="221"/>
      <c r="H22" s="222"/>
      <c r="I22" s="222"/>
      <c r="J22" s="222"/>
      <c r="K22" s="222"/>
      <c r="L22" s="222"/>
      <c r="M22" s="222"/>
      <c r="N22" s="222"/>
      <c r="O22" s="222"/>
      <c r="P22" s="222"/>
      <c r="Q22" s="8"/>
    </row>
    <row r="23" spans="2:17">
      <c r="B23" s="8"/>
      <c r="C23" s="225"/>
      <c r="D23" s="8"/>
      <c r="F23" s="8"/>
      <c r="G23" s="221"/>
      <c r="H23" s="222" t="str">
        <f>SMART!G10</f>
        <v>This SMART ACTION is for 2nd Choice
WHAT?: -- HOW?: -- BY WHEN?: This will be reviewed at my next 1to1 meeting.</v>
      </c>
      <c r="I23" s="222"/>
      <c r="J23" s="222"/>
      <c r="K23" s="222"/>
      <c r="L23" s="222"/>
      <c r="M23" s="222"/>
      <c r="N23" s="222"/>
      <c r="O23" s="222"/>
      <c r="P23" s="222"/>
      <c r="Q23" s="8"/>
    </row>
    <row r="24" spans="2:17">
      <c r="B24" s="8"/>
      <c r="C24" s="225"/>
      <c r="D24" s="8"/>
      <c r="F24" s="8"/>
      <c r="G24" s="221"/>
      <c r="H24" s="222"/>
      <c r="I24" s="222"/>
      <c r="J24" s="222"/>
      <c r="K24" s="222"/>
      <c r="L24" s="222"/>
      <c r="M24" s="222"/>
      <c r="N24" s="222"/>
      <c r="O24" s="222"/>
      <c r="P24" s="222"/>
      <c r="Q24" s="8"/>
    </row>
    <row r="25" spans="2:17">
      <c r="B25" s="8"/>
      <c r="C25" s="225"/>
      <c r="D25" s="8"/>
      <c r="F25" s="8"/>
      <c r="G25" s="221"/>
      <c r="H25" s="222"/>
      <c r="I25" s="222"/>
      <c r="J25" s="222"/>
      <c r="K25" s="222"/>
      <c r="L25" s="222"/>
      <c r="M25" s="222"/>
      <c r="N25" s="222"/>
      <c r="O25" s="222"/>
      <c r="P25" s="222"/>
      <c r="Q25" s="8"/>
    </row>
    <row r="26" spans="2:17">
      <c r="B26" s="8"/>
      <c r="C26" s="225"/>
      <c r="D26" s="8"/>
      <c r="F26" s="8"/>
      <c r="G26" s="221"/>
      <c r="H26" s="222"/>
      <c r="I26" s="222"/>
      <c r="J26" s="222"/>
      <c r="K26" s="222"/>
      <c r="L26" s="222"/>
      <c r="M26" s="222"/>
      <c r="N26" s="222"/>
      <c r="O26" s="222"/>
      <c r="P26" s="222"/>
      <c r="Q26" s="8"/>
    </row>
    <row r="27" spans="2:17">
      <c r="B27" s="8"/>
      <c r="C27" s="225"/>
      <c r="D27" s="8"/>
      <c r="F27" s="8"/>
      <c r="G27" s="221"/>
      <c r="H27" s="222"/>
      <c r="I27" s="222"/>
      <c r="J27" s="222"/>
      <c r="K27" s="222"/>
      <c r="L27" s="222"/>
      <c r="M27" s="222"/>
      <c r="N27" s="222"/>
      <c r="O27" s="222"/>
      <c r="P27" s="222"/>
      <c r="Q27" s="8"/>
    </row>
    <row r="28" spans="2:17">
      <c r="B28" s="8"/>
      <c r="C28" s="225"/>
      <c r="D28" s="8"/>
      <c r="F28" s="8"/>
      <c r="G28" s="221"/>
      <c r="H28" s="222" t="str">
        <f>SMART!G11</f>
        <v>This SMART ACTION is for 3rd Choice
WHAT?: -- HOW?: -- BY WHEN?: This will be reviewed at my next 1to1 meeting.</v>
      </c>
      <c r="I28" s="222"/>
      <c r="J28" s="222"/>
      <c r="K28" s="222"/>
      <c r="L28" s="222"/>
      <c r="M28" s="222"/>
      <c r="N28" s="222"/>
      <c r="O28" s="222"/>
      <c r="P28" s="222"/>
      <c r="Q28" s="8"/>
    </row>
    <row r="29" spans="2:17">
      <c r="B29" s="8"/>
      <c r="C29" s="225"/>
      <c r="D29" s="8"/>
      <c r="F29" s="8"/>
      <c r="G29" s="221"/>
      <c r="H29" s="222"/>
      <c r="I29" s="222"/>
      <c r="J29" s="222"/>
      <c r="K29" s="222"/>
      <c r="L29" s="222"/>
      <c r="M29" s="222"/>
      <c r="N29" s="222"/>
      <c r="O29" s="222"/>
      <c r="P29" s="222"/>
      <c r="Q29" s="8"/>
    </row>
    <row r="30" spans="2:17">
      <c r="B30" s="8"/>
      <c r="C30" s="225"/>
      <c r="D30" s="8"/>
      <c r="F30" s="8"/>
      <c r="G30" s="221"/>
      <c r="H30" s="222"/>
      <c r="I30" s="222"/>
      <c r="J30" s="222"/>
      <c r="K30" s="222"/>
      <c r="L30" s="222"/>
      <c r="M30" s="222"/>
      <c r="N30" s="222"/>
      <c r="O30" s="222"/>
      <c r="P30" s="222"/>
      <c r="Q30" s="8"/>
    </row>
    <row r="31" spans="2:17">
      <c r="B31" s="8"/>
      <c r="C31" s="225"/>
      <c r="D31" s="8"/>
      <c r="F31" s="8"/>
      <c r="G31" s="221"/>
      <c r="H31" s="222"/>
      <c r="I31" s="222"/>
      <c r="J31" s="222"/>
      <c r="K31" s="222"/>
      <c r="L31" s="222"/>
      <c r="M31" s="222"/>
      <c r="N31" s="222"/>
      <c r="O31" s="222"/>
      <c r="P31" s="222"/>
      <c r="Q31" s="8"/>
    </row>
    <row r="32" spans="2:17">
      <c r="B32" s="8"/>
      <c r="C32" s="225"/>
      <c r="D32" s="8"/>
      <c r="F32" s="8"/>
      <c r="G32" s="221"/>
      <c r="H32" s="222"/>
      <c r="I32" s="222"/>
      <c r="J32" s="222"/>
      <c r="K32" s="222"/>
      <c r="L32" s="222"/>
      <c r="M32" s="222"/>
      <c r="N32" s="222"/>
      <c r="O32" s="222"/>
      <c r="P32" s="222"/>
      <c r="Q32" s="8"/>
    </row>
    <row r="33" spans="2:17">
      <c r="B33" s="8"/>
      <c r="C33" s="225"/>
      <c r="D33" s="8"/>
      <c r="F33" s="8"/>
      <c r="G33" s="221"/>
      <c r="H33" s="222" t="str">
        <f>SMART!G12</f>
        <v>This SMART ACTION is for 4th Choice
WHAT?: -- HOW?: -- BY WHEN?: This will be reviewed at my next 1to1 meeting.</v>
      </c>
      <c r="I33" s="222"/>
      <c r="J33" s="222"/>
      <c r="K33" s="222"/>
      <c r="L33" s="222"/>
      <c r="M33" s="222"/>
      <c r="N33" s="222"/>
      <c r="O33" s="222"/>
      <c r="P33" s="222"/>
      <c r="Q33" s="8"/>
    </row>
    <row r="34" spans="2:17">
      <c r="B34" s="8"/>
      <c r="C34" s="225"/>
      <c r="D34" s="8"/>
      <c r="F34" s="8"/>
      <c r="G34" s="221"/>
      <c r="H34" s="222"/>
      <c r="I34" s="222"/>
      <c r="J34" s="222"/>
      <c r="K34" s="222"/>
      <c r="L34" s="222"/>
      <c r="M34" s="222"/>
      <c r="N34" s="222"/>
      <c r="O34" s="222"/>
      <c r="P34" s="222"/>
      <c r="Q34" s="8"/>
    </row>
    <row r="35" spans="2:17">
      <c r="B35" s="8"/>
      <c r="C35" s="225"/>
      <c r="D35" s="8"/>
      <c r="F35" s="8"/>
      <c r="G35" s="221"/>
      <c r="H35" s="222"/>
      <c r="I35" s="222"/>
      <c r="J35" s="222"/>
      <c r="K35" s="222"/>
      <c r="L35" s="222"/>
      <c r="M35" s="222"/>
      <c r="N35" s="222"/>
      <c r="O35" s="222"/>
      <c r="P35" s="222"/>
      <c r="Q35" s="8"/>
    </row>
    <row r="36" spans="2:17">
      <c r="B36" s="8"/>
      <c r="C36" s="225"/>
      <c r="D36" s="8"/>
      <c r="F36" s="8"/>
      <c r="G36" s="221"/>
      <c r="H36" s="222"/>
      <c r="I36" s="222"/>
      <c r="J36" s="222"/>
      <c r="K36" s="222"/>
      <c r="L36" s="222"/>
      <c r="M36" s="222"/>
      <c r="N36" s="222"/>
      <c r="O36" s="222"/>
      <c r="P36" s="222"/>
      <c r="Q36" s="8"/>
    </row>
    <row r="37" spans="2:17">
      <c r="B37" s="8"/>
      <c r="C37" s="225"/>
      <c r="D37" s="8"/>
      <c r="F37" s="8"/>
      <c r="G37" s="221"/>
      <c r="H37" s="222"/>
      <c r="I37" s="222"/>
      <c r="J37" s="222"/>
      <c r="K37" s="222"/>
      <c r="L37" s="222"/>
      <c r="M37" s="222"/>
      <c r="N37" s="222"/>
      <c r="O37" s="222"/>
      <c r="P37" s="222"/>
      <c r="Q37" s="8"/>
    </row>
    <row r="38" spans="2:17" ht="15.75">
      <c r="B38" s="8"/>
      <c r="C38" s="225"/>
      <c r="D38" s="8"/>
      <c r="G38" s="85" t="s">
        <v>151</v>
      </c>
      <c r="H38" s="14"/>
      <c r="I38" s="14"/>
      <c r="J38" s="14"/>
      <c r="K38" s="14"/>
      <c r="L38" s="14"/>
      <c r="M38" s="14"/>
      <c r="N38" s="14"/>
      <c r="O38" s="14"/>
      <c r="P38" s="14"/>
    </row>
    <row r="39" spans="2:17">
      <c r="B39" s="8"/>
      <c r="C39" s="225"/>
      <c r="D39" s="8"/>
      <c r="F39" s="8"/>
      <c r="G39" s="221"/>
      <c r="H39" s="222" t="str">
        <f>IF('Reflection Builder'!D30="No",SMART!G13,"")</f>
        <v>WHAT?: Find a work experience placement
-- HOW?: [1] Visit the work experience hub in millenium for advice/guidence, [2] research possible work expience placements using the Internet/Friends/Family, [3] apply/contact possible companies, [4] Complete work experience placement paperwork and give it to the work experience hub 
-- BY WHEN?: This will be reviewed at my next 1to1 meeting.</v>
      </c>
      <c r="I39" s="222"/>
      <c r="J39" s="222"/>
      <c r="K39" s="222"/>
      <c r="L39" s="222"/>
      <c r="M39" s="222"/>
      <c r="N39" s="222"/>
      <c r="O39" s="222"/>
      <c r="P39" s="222"/>
    </row>
    <row r="40" spans="2:17">
      <c r="B40" s="8"/>
      <c r="C40" s="225"/>
      <c r="D40" s="8"/>
      <c r="F40" s="8"/>
      <c r="G40" s="221"/>
      <c r="H40" s="222"/>
      <c r="I40" s="222"/>
      <c r="J40" s="222"/>
      <c r="K40" s="222"/>
      <c r="L40" s="222"/>
      <c r="M40" s="222"/>
      <c r="N40" s="222"/>
      <c r="O40" s="222"/>
      <c r="P40" s="222"/>
    </row>
    <row r="41" spans="2:17" ht="15.75" thickBot="1">
      <c r="B41" s="8"/>
      <c r="C41" s="226"/>
      <c r="D41" s="8"/>
      <c r="F41" s="8"/>
      <c r="G41" s="221"/>
      <c r="H41" s="222"/>
      <c r="I41" s="222"/>
      <c r="J41" s="222"/>
      <c r="K41" s="222"/>
      <c r="L41" s="222"/>
      <c r="M41" s="222"/>
      <c r="N41" s="222"/>
      <c r="O41" s="222"/>
      <c r="P41" s="222"/>
    </row>
    <row r="42" spans="2:17">
      <c r="C42" s="14"/>
      <c r="F42" s="8"/>
      <c r="G42" s="221"/>
      <c r="H42" s="222"/>
      <c r="I42" s="222"/>
      <c r="J42" s="222"/>
      <c r="K42" s="222"/>
      <c r="L42" s="222"/>
      <c r="M42" s="222"/>
      <c r="N42" s="222"/>
      <c r="O42" s="222"/>
      <c r="P42" s="222"/>
    </row>
    <row r="43" spans="2:17">
      <c r="C43" s="14"/>
      <c r="F43" s="8"/>
      <c r="G43" s="221"/>
      <c r="H43" s="222"/>
      <c r="I43" s="222"/>
      <c r="J43" s="222"/>
      <c r="K43" s="222"/>
      <c r="L43" s="222"/>
      <c r="M43" s="222"/>
      <c r="N43" s="222"/>
      <c r="O43" s="222"/>
      <c r="P43" s="222"/>
    </row>
    <row r="44" spans="2:17">
      <c r="F44" s="8"/>
      <c r="G44" s="221"/>
      <c r="H44" s="222"/>
      <c r="I44" s="222"/>
      <c r="J44" s="222"/>
      <c r="K44" s="222"/>
      <c r="L44" s="222"/>
      <c r="M44" s="222"/>
      <c r="N44" s="222"/>
      <c r="O44" s="222"/>
      <c r="P44" s="222"/>
    </row>
    <row r="45" spans="2:17">
      <c r="F45" s="8"/>
      <c r="G45" s="221"/>
      <c r="H45" s="222" t="str">
        <f>IF('Reflection Builder'!D30="No",SMART!G14,"")</f>
        <v>WHAT?: Start my work experience placement.
-- HOW?: [1] Comfirm/agree a start date and the days you will be out on placement, [2] Complete work experience placement paperwork and give it to the work experience hub 
-- BY WHEN?: This will be reviewed at my next 1to1 meeting.</v>
      </c>
      <c r="I45" s="222"/>
      <c r="J45" s="222"/>
      <c r="K45" s="222"/>
      <c r="L45" s="222"/>
      <c r="M45" s="222"/>
      <c r="N45" s="222"/>
      <c r="O45" s="222"/>
      <c r="P45" s="222"/>
    </row>
    <row r="46" spans="2:17">
      <c r="F46" s="8"/>
      <c r="G46" s="221"/>
      <c r="H46" s="222"/>
      <c r="I46" s="222"/>
      <c r="J46" s="222"/>
      <c r="K46" s="222"/>
      <c r="L46" s="222"/>
      <c r="M46" s="222"/>
      <c r="N46" s="222"/>
      <c r="O46" s="222"/>
      <c r="P46" s="222"/>
    </row>
    <row r="47" spans="2:17">
      <c r="F47" s="8"/>
      <c r="G47" s="221"/>
      <c r="H47" s="222"/>
      <c r="I47" s="222"/>
      <c r="J47" s="222"/>
      <c r="K47" s="222"/>
      <c r="L47" s="222"/>
      <c r="M47" s="222"/>
      <c r="N47" s="222"/>
      <c r="O47" s="222"/>
      <c r="P47" s="222"/>
    </row>
    <row r="48" spans="2:17">
      <c r="F48" s="8"/>
      <c r="G48" s="221"/>
      <c r="H48" s="222"/>
      <c r="I48" s="222"/>
      <c r="J48" s="222"/>
      <c r="K48" s="222"/>
      <c r="L48" s="222"/>
      <c r="M48" s="222"/>
      <c r="N48" s="222"/>
      <c r="O48" s="222"/>
      <c r="P48" s="222"/>
    </row>
    <row r="49" spans="7:7">
      <c r="G49" s="14"/>
    </row>
  </sheetData>
  <sheetProtection algorithmName="SHA-512" hashValue="0cZZWV8sy7ryw3zNDol5bPkHj4GYRSsmnnnWgATInOqMq6u23pqFUcf8HlhFk0fUq9pWyM2dz9ntiZhi+czGZA==" saltValue="+PvlWN9MUrygO1fJpqmUwg==" spinCount="100000" sheet="1" objects="1" scenarios="1" selectLockedCells="1"/>
  <mergeCells count="18">
    <mergeCell ref="C2:C4"/>
    <mergeCell ref="C5:C41"/>
    <mergeCell ref="H7:P11"/>
    <mergeCell ref="H12:P16"/>
    <mergeCell ref="G12:G16"/>
    <mergeCell ref="G7:G11"/>
    <mergeCell ref="G18:G22"/>
    <mergeCell ref="H18:P22"/>
    <mergeCell ref="G23:G27"/>
    <mergeCell ref="H23:P27"/>
    <mergeCell ref="G45:G48"/>
    <mergeCell ref="H45:P48"/>
    <mergeCell ref="G28:G32"/>
    <mergeCell ref="H28:P32"/>
    <mergeCell ref="G33:G37"/>
    <mergeCell ref="H33:P37"/>
    <mergeCell ref="G39:G44"/>
    <mergeCell ref="H39:P44"/>
  </mergeCells>
  <pageMargins left="0.7" right="0.7" top="0.75" bottom="0.75" header="0.3" footer="0.3"/>
  <pageSetup paperSize="9" orientation="portrait" r:id="rId1"/>
  <ignoredErrors>
    <ignoredError sqref="H7:P16 H18:P37 H39:P48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6831-A519-46B2-BBA6-C36877054AA7}">
  <dimension ref="A1:G18"/>
  <sheetViews>
    <sheetView topLeftCell="B1" zoomScale="80" zoomScaleNormal="80" workbookViewId="0">
      <selection activeCell="E38" sqref="E38"/>
    </sheetView>
  </sheetViews>
  <sheetFormatPr defaultRowHeight="15"/>
  <cols>
    <col min="1" max="1" width="11.7109375" style="1" bestFit="1" customWidth="1"/>
    <col min="2" max="2" width="9.140625" customWidth="1"/>
    <col min="3" max="3" width="10.28515625" bestFit="1" customWidth="1"/>
    <col min="4" max="4" width="44" customWidth="1"/>
    <col min="5" max="5" width="75.42578125" customWidth="1"/>
    <col min="6" max="6" width="44.140625" bestFit="1" customWidth="1"/>
    <col min="7" max="7" width="45.42578125" customWidth="1"/>
  </cols>
  <sheetData>
    <row r="1" spans="1:7">
      <c r="A1" s="75" t="s">
        <v>152</v>
      </c>
      <c r="B1" s="76">
        <f>IF(C5&gt;98,1,2)</f>
        <v>2</v>
      </c>
    </row>
    <row r="2" spans="1:7">
      <c r="A2" s="77" t="s">
        <v>153</v>
      </c>
      <c r="B2" s="78">
        <f>IF(C7&gt;98,3,4)</f>
        <v>4</v>
      </c>
    </row>
    <row r="3" spans="1:7" ht="15.75" thickBot="1">
      <c r="A3" s="79" t="s">
        <v>154</v>
      </c>
      <c r="B3" s="80"/>
    </row>
    <row r="4" spans="1:7" s="1" customFormat="1">
      <c r="A4" s="1" t="s">
        <v>155</v>
      </c>
      <c r="B4" s="1" t="s">
        <v>156</v>
      </c>
      <c r="C4" s="1" t="s">
        <v>157</v>
      </c>
      <c r="D4" s="1" t="s">
        <v>158</v>
      </c>
      <c r="E4" s="74" t="s">
        <v>159</v>
      </c>
      <c r="F4" s="74" t="s">
        <v>160</v>
      </c>
      <c r="G4" s="1" t="s">
        <v>161</v>
      </c>
    </row>
    <row r="5" spans="1:7">
      <c r="B5">
        <v>1</v>
      </c>
      <c r="C5">
        <f>'Reflection Builder'!I7</f>
        <v>0</v>
      </c>
      <c r="D5" t="s">
        <v>162</v>
      </c>
      <c r="E5" s="73" t="s">
        <v>163</v>
      </c>
      <c r="F5" s="73" t="s">
        <v>164</v>
      </c>
      <c r="G5" t="str">
        <f>"My current attendance is "&amp;C5&amp;"%"&amp;CHAR(10)&amp;"SMART ACTION:- "&amp;CHAR(10)&amp;D5&amp;E5&amp;F5</f>
        <v>My current attendance is 0%
SMART ACTION:- 
WHAT?: Maintain my attendance of 99-100%. -- HOW?: By continuing to attend every lesson.-- BY WHEN?: This will be reviewed at my next 1to1 meeting.</v>
      </c>
    </row>
    <row r="6" spans="1:7">
      <c r="B6">
        <v>2</v>
      </c>
      <c r="C6">
        <f>C5</f>
        <v>0</v>
      </c>
      <c r="D6" t="s">
        <v>165</v>
      </c>
      <c r="E6" s="73" t="s">
        <v>166</v>
      </c>
      <c r="F6" s="73" t="s">
        <v>164</v>
      </c>
      <c r="G6" t="str">
        <f>"My current attendance is "&amp;C6&amp;"%"&amp;CHAR(10)&amp;"SMART ACTION:- "&amp;CHAR(10)&amp;D6&amp;E6&amp;F6</f>
        <v>My current attendance is 0%
SMART ACTION:- 
WHAT?: Improve my attendance. (to be above 95% for the last 28 days data)-- HOW?: By attending every lesson between now and my next review/1to1. -- BY WHEN?: This will be reviewed at my next 1to1 meeting.</v>
      </c>
    </row>
    <row r="7" spans="1:7">
      <c r="A7" s="1" t="s">
        <v>167</v>
      </c>
      <c r="B7">
        <v>3</v>
      </c>
      <c r="C7">
        <f>'Reflection Builder'!I9</f>
        <v>0</v>
      </c>
      <c r="D7" t="s">
        <v>168</v>
      </c>
      <c r="E7" s="73" t="s">
        <v>169</v>
      </c>
      <c r="F7" s="73" t="s">
        <v>164</v>
      </c>
      <c r="G7" t="str">
        <f>"My current punctuality is "&amp;C7&amp;"%"&amp;CHAR(10)&amp;"SMART ACTION:- "&amp;CHAR(10)&amp;D7&amp;E7&amp;F7</f>
        <v>My current punctuality is 0%
SMART ACTION:- 
WHAT?: Maintain my punctuality of 99-100%.-- HOW?: By continuing to be on time for lessons. -- BY WHEN?: This will be reviewed at my next 1to1 meeting.</v>
      </c>
    </row>
    <row r="8" spans="1:7">
      <c r="B8">
        <v>4</v>
      </c>
      <c r="C8">
        <f>C7</f>
        <v>0</v>
      </c>
      <c r="D8" t="s">
        <v>170</v>
      </c>
      <c r="E8" s="73" t="s">
        <v>166</v>
      </c>
      <c r="F8" s="73" t="s">
        <v>164</v>
      </c>
      <c r="G8" t="str">
        <f>"My current punctuality is "&amp;C8&amp;"%"&amp;CHAR(10)&amp;"SMART ACTION:- "&amp;CHAR(10)&amp;D8&amp;E8&amp;F8</f>
        <v>My current punctuality is 0%
SMART ACTION:- 
WHAT?: Improve my punctuality.-- HOW?: By attending every lesson between now and my next review/1to1. -- BY WHEN?: This will be reviewed at my next 1to1 meeting.</v>
      </c>
    </row>
    <row r="9" spans="1:7">
      <c r="A9" s="1" t="s">
        <v>171</v>
      </c>
      <c r="C9" t="str">
        <f>'Reflection Builder'!D21</f>
        <v>1st Choice</v>
      </c>
      <c r="D9" t="str">
        <f>D4&amp;'Reflection Builder'!I21</f>
        <v xml:space="preserve">WHAT?: </v>
      </c>
      <c r="E9" t="str">
        <f>E4&amp;'Reflection Builder'!K21</f>
        <v xml:space="preserve">-- HOW?: </v>
      </c>
      <c r="F9" s="73" t="s">
        <v>164</v>
      </c>
      <c r="G9" t="str">
        <f>"This SMART ACTION is for "&amp;C9&amp;CHAR(10)&amp;D9&amp;E9&amp;F9</f>
        <v>This SMART ACTION is for 1st Choice
WHAT?: -- HOW?: -- BY WHEN?: This will be reviewed at my next 1to1 meeting.</v>
      </c>
    </row>
    <row r="10" spans="1:7">
      <c r="A10" s="1" t="s">
        <v>172</v>
      </c>
      <c r="C10" t="str">
        <f>'Reflection Builder'!D22</f>
        <v>2nd Choice</v>
      </c>
      <c r="D10" t="str">
        <f>D4&amp;'Reflection Builder'!I22</f>
        <v xml:space="preserve">WHAT?: </v>
      </c>
      <c r="E10" t="str">
        <f>E4&amp;'Reflection Builder'!K22</f>
        <v xml:space="preserve">-- HOW?: </v>
      </c>
      <c r="F10" s="73" t="s">
        <v>164</v>
      </c>
      <c r="G10" t="str">
        <f t="shared" ref="G10:G12" si="0">"This SMART ACTION is for "&amp;C10&amp;CHAR(10)&amp;D10&amp;E10&amp;F10</f>
        <v>This SMART ACTION is for 2nd Choice
WHAT?: -- HOW?: -- BY WHEN?: This will be reviewed at my next 1to1 meeting.</v>
      </c>
    </row>
    <row r="11" spans="1:7">
      <c r="A11" s="1" t="s">
        <v>173</v>
      </c>
      <c r="C11" t="str">
        <f>'Reflection Builder'!D23</f>
        <v>3rd Choice</v>
      </c>
      <c r="D11" t="str">
        <f>D4&amp;'Reflection Builder'!I23</f>
        <v xml:space="preserve">WHAT?: </v>
      </c>
      <c r="E11" t="str">
        <f>E4&amp;'Reflection Builder'!K23</f>
        <v xml:space="preserve">-- HOW?: </v>
      </c>
      <c r="F11" s="73" t="s">
        <v>164</v>
      </c>
      <c r="G11" t="str">
        <f t="shared" si="0"/>
        <v>This SMART ACTION is for 3rd Choice
WHAT?: -- HOW?: -- BY WHEN?: This will be reviewed at my next 1to1 meeting.</v>
      </c>
    </row>
    <row r="12" spans="1:7">
      <c r="A12" s="1" t="s">
        <v>174</v>
      </c>
      <c r="C12" t="str">
        <f>'Reflection Builder'!D24</f>
        <v>4th Choice</v>
      </c>
      <c r="D12" t="str">
        <f>D4&amp;'Reflection Builder'!I24</f>
        <v xml:space="preserve">WHAT?: </v>
      </c>
      <c r="E12" t="str">
        <f>E4&amp;'Reflection Builder'!K24</f>
        <v xml:space="preserve">-- HOW?: </v>
      </c>
      <c r="F12" s="73" t="s">
        <v>164</v>
      </c>
      <c r="G12" t="str">
        <f t="shared" si="0"/>
        <v>This SMART ACTION is for 4th Choice
WHAT?: -- HOW?: -- BY WHEN?: This will be reviewed at my next 1to1 meeting.</v>
      </c>
    </row>
    <row r="13" spans="1:7">
      <c r="A13" s="1" t="s">
        <v>175</v>
      </c>
      <c r="B13">
        <v>1</v>
      </c>
      <c r="D13" t="s">
        <v>176</v>
      </c>
      <c r="E13" s="81" t="s">
        <v>177</v>
      </c>
      <c r="F13" s="73" t="s">
        <v>164</v>
      </c>
      <c r="G13" t="str">
        <f>D13&amp;CHAR(10)&amp;E13&amp;CHAR(10)&amp;F13</f>
        <v>WHAT?: Find a work experience placement
-- HOW?: [1] Visit the work experience hub in millenium for advice/guidence, [2] research possible work expience placements using the Internet/Friends/Family, [3] apply/contact possible companies, [4] Complete work experience placement paperwork and give it to the work experience hub 
-- BY WHEN?: This will be reviewed at my next 1to1 meeting.</v>
      </c>
    </row>
    <row r="14" spans="1:7">
      <c r="B14">
        <v>2</v>
      </c>
      <c r="D14" t="s">
        <v>178</v>
      </c>
      <c r="E14" s="81" t="s">
        <v>179</v>
      </c>
      <c r="F14" s="73" t="s">
        <v>164</v>
      </c>
      <c r="G14" t="str">
        <f>D14&amp;CHAR(10)&amp;E14&amp;CHAR(10)&amp;F14</f>
        <v>WHAT?: Start my work experience placement.
-- HOW?: [1] Comfirm/agree a start date and the days you will be out on placement, [2] Complete work experience placement paperwork and give it to the work experience hub 
-- BY WHEN?: This will be reviewed at my next 1to1 meeting.</v>
      </c>
    </row>
    <row r="15" spans="1:7">
      <c r="B15">
        <v>3</v>
      </c>
      <c r="E15" s="72"/>
    </row>
    <row r="16" spans="1:7">
      <c r="E16" s="72"/>
    </row>
    <row r="17" spans="5:5">
      <c r="E17" s="72"/>
    </row>
    <row r="18" spans="5:5">
      <c r="E18" s="72"/>
    </row>
  </sheetData>
  <pageMargins left="0.7" right="0.7" top="0.75" bottom="0.75" header="0.3" footer="0.3"/>
  <pageSetup paperSize="9" orientation="portrait" r:id="rId1"/>
  <ignoredErrors>
    <ignoredError sqref="C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DE57-DEFB-4810-8B98-6A4DA62E6AB7}">
  <dimension ref="A1:R53"/>
  <sheetViews>
    <sheetView workbookViewId="0">
      <selection activeCell="G2" sqref="G2"/>
    </sheetView>
  </sheetViews>
  <sheetFormatPr defaultRowHeight="15"/>
  <cols>
    <col min="1" max="1" width="12.42578125" bestFit="1" customWidth="1"/>
    <col min="2" max="2" width="3.5703125" customWidth="1"/>
    <col min="4" max="4" width="3.5703125" customWidth="1"/>
    <col min="5" max="5" width="9.42578125" bestFit="1" customWidth="1"/>
    <col min="6" max="6" width="3.5703125" customWidth="1"/>
    <col min="7" max="7" width="16.5703125" bestFit="1" customWidth="1"/>
    <col min="8" max="8" width="3.5703125" customWidth="1"/>
    <col min="9" max="9" width="31.140625" bestFit="1" customWidth="1"/>
    <col min="10" max="10" width="3.5703125" customWidth="1"/>
    <col min="11" max="11" width="9.5703125" customWidth="1"/>
    <col min="12" max="12" width="56.85546875" customWidth="1"/>
    <col min="13" max="15" width="3.5703125" customWidth="1"/>
    <col min="16" max="16" width="85.42578125" customWidth="1"/>
    <col min="17" max="17" width="97" bestFit="1" customWidth="1"/>
    <col min="18" max="18" width="83.140625" bestFit="1" customWidth="1"/>
  </cols>
  <sheetData>
    <row r="1" spans="1:18" s="1" customFormat="1">
      <c r="A1" s="1" t="s">
        <v>180</v>
      </c>
      <c r="C1" s="1" t="s">
        <v>181</v>
      </c>
      <c r="E1" s="1" t="s">
        <v>175</v>
      </c>
      <c r="G1" s="1" t="s">
        <v>114</v>
      </c>
      <c r="I1" s="1" t="s">
        <v>182</v>
      </c>
      <c r="P1" s="1" t="s">
        <v>183</v>
      </c>
      <c r="Q1" s="1" t="s">
        <v>184</v>
      </c>
      <c r="R1" s="1" t="s">
        <v>185</v>
      </c>
    </row>
    <row r="2" spans="1:18">
      <c r="A2" s="2" t="s">
        <v>186</v>
      </c>
      <c r="C2" t="s">
        <v>187</v>
      </c>
      <c r="E2" s="2">
        <v>5</v>
      </c>
      <c r="G2" t="s">
        <v>115</v>
      </c>
      <c r="I2" t="s">
        <v>188</v>
      </c>
      <c r="K2">
        <v>0</v>
      </c>
      <c r="P2" t="s">
        <v>189</v>
      </c>
      <c r="Q2" t="s">
        <v>189</v>
      </c>
      <c r="R2" t="s">
        <v>190</v>
      </c>
    </row>
    <row r="3" spans="1:18">
      <c r="A3" s="2" t="s">
        <v>191</v>
      </c>
      <c r="C3" t="s">
        <v>139</v>
      </c>
      <c r="E3" s="2" t="s">
        <v>141</v>
      </c>
      <c r="G3" t="s">
        <v>192</v>
      </c>
      <c r="I3" t="s">
        <v>193</v>
      </c>
      <c r="K3">
        <v>50</v>
      </c>
      <c r="L3" t="s">
        <v>194</v>
      </c>
      <c r="P3" t="s">
        <v>195</v>
      </c>
      <c r="Q3" t="s">
        <v>196</v>
      </c>
      <c r="R3" t="s">
        <v>197</v>
      </c>
    </row>
    <row r="4" spans="1:18">
      <c r="A4" s="2" t="s">
        <v>198</v>
      </c>
      <c r="C4" t="s">
        <v>199</v>
      </c>
      <c r="G4" t="s">
        <v>200</v>
      </c>
      <c r="I4" t="s">
        <v>201</v>
      </c>
      <c r="K4">
        <v>60</v>
      </c>
      <c r="L4" t="s">
        <v>194</v>
      </c>
      <c r="P4" t="s">
        <v>202</v>
      </c>
      <c r="Q4" t="s">
        <v>203</v>
      </c>
      <c r="R4" t="s">
        <v>204</v>
      </c>
    </row>
    <row r="5" spans="1:18">
      <c r="A5" s="2">
        <v>1</v>
      </c>
      <c r="G5" t="s">
        <v>205</v>
      </c>
      <c r="I5" t="s">
        <v>206</v>
      </c>
      <c r="K5">
        <v>70</v>
      </c>
      <c r="L5" t="s">
        <v>194</v>
      </c>
      <c r="P5" t="s">
        <v>207</v>
      </c>
      <c r="Q5" t="s">
        <v>208</v>
      </c>
      <c r="R5" t="s">
        <v>209</v>
      </c>
    </row>
    <row r="6" spans="1:18">
      <c r="A6" s="2">
        <v>2</v>
      </c>
      <c r="G6" t="s">
        <v>210</v>
      </c>
      <c r="I6" t="s">
        <v>211</v>
      </c>
      <c r="K6">
        <v>80</v>
      </c>
      <c r="L6" t="s">
        <v>212</v>
      </c>
    </row>
    <row r="7" spans="1:18">
      <c r="A7" s="2">
        <v>3</v>
      </c>
      <c r="G7" t="s">
        <v>213</v>
      </c>
      <c r="I7" t="s">
        <v>214</v>
      </c>
      <c r="K7">
        <v>90</v>
      </c>
      <c r="L7" t="s">
        <v>215</v>
      </c>
    </row>
    <row r="8" spans="1:18">
      <c r="A8" s="2">
        <v>4</v>
      </c>
      <c r="C8" t="s">
        <v>216</v>
      </c>
      <c r="I8" t="s">
        <v>217</v>
      </c>
      <c r="K8">
        <v>95</v>
      </c>
      <c r="L8" t="s">
        <v>218</v>
      </c>
    </row>
    <row r="9" spans="1:18">
      <c r="A9" s="2">
        <v>5</v>
      </c>
      <c r="C9" t="s">
        <v>219</v>
      </c>
      <c r="I9" t="s">
        <v>220</v>
      </c>
      <c r="K9">
        <v>100</v>
      </c>
      <c r="L9" t="s">
        <v>221</v>
      </c>
    </row>
    <row r="10" spans="1:18">
      <c r="A10" s="2" t="s">
        <v>222</v>
      </c>
      <c r="C10" t="s">
        <v>139</v>
      </c>
      <c r="I10" t="s">
        <v>223</v>
      </c>
    </row>
    <row r="11" spans="1:18">
      <c r="A11" s="2"/>
      <c r="I11" t="s">
        <v>224</v>
      </c>
    </row>
    <row r="12" spans="1:18">
      <c r="A12" s="2"/>
      <c r="I12" t="s">
        <v>225</v>
      </c>
    </row>
    <row r="13" spans="1:18">
      <c r="A13" s="2"/>
      <c r="I13" t="s">
        <v>226</v>
      </c>
    </row>
    <row r="14" spans="1:18">
      <c r="A14" s="2"/>
      <c r="I14" t="s">
        <v>227</v>
      </c>
    </row>
    <row r="15" spans="1:18">
      <c r="A15" s="2"/>
      <c r="I15" t="s">
        <v>228</v>
      </c>
    </row>
    <row r="16" spans="1:18">
      <c r="A16" s="2"/>
      <c r="I16" t="s">
        <v>229</v>
      </c>
    </row>
    <row r="17" spans="1:9">
      <c r="A17" s="2"/>
      <c r="I17" t="s">
        <v>230</v>
      </c>
    </row>
    <row r="18" spans="1:9">
      <c r="A18" s="2"/>
      <c r="I18" t="s">
        <v>231</v>
      </c>
    </row>
    <row r="19" spans="1:9">
      <c r="A19" s="2"/>
      <c r="I19" t="s">
        <v>232</v>
      </c>
    </row>
    <row r="20" spans="1:9">
      <c r="A20" s="2"/>
      <c r="I20" t="s">
        <v>233</v>
      </c>
    </row>
    <row r="21" spans="1:9">
      <c r="A21" s="2"/>
      <c r="I21" t="s">
        <v>234</v>
      </c>
    </row>
    <row r="22" spans="1:9">
      <c r="I22" t="s">
        <v>235</v>
      </c>
    </row>
    <row r="23" spans="1:9">
      <c r="I23" t="s">
        <v>236</v>
      </c>
    </row>
    <row r="24" spans="1:9">
      <c r="I24" t="s">
        <v>237</v>
      </c>
    </row>
    <row r="25" spans="1:9">
      <c r="I25" t="s">
        <v>238</v>
      </c>
    </row>
    <row r="26" spans="1:9">
      <c r="I26" t="s">
        <v>239</v>
      </c>
    </row>
    <row r="27" spans="1:9">
      <c r="I27" t="s">
        <v>240</v>
      </c>
    </row>
    <row r="28" spans="1:9">
      <c r="I28" t="s">
        <v>241</v>
      </c>
    </row>
    <row r="29" spans="1:9">
      <c r="I29" t="s">
        <v>242</v>
      </c>
    </row>
    <row r="30" spans="1:9">
      <c r="I30" t="s">
        <v>243</v>
      </c>
    </row>
    <row r="31" spans="1:9">
      <c r="I31" t="s">
        <v>244</v>
      </c>
    </row>
    <row r="32" spans="1:9">
      <c r="I32" t="s">
        <v>245</v>
      </c>
    </row>
    <row r="33" spans="9:9">
      <c r="I33" t="s">
        <v>246</v>
      </c>
    </row>
    <row r="34" spans="9:9">
      <c r="I34" t="s">
        <v>247</v>
      </c>
    </row>
    <row r="35" spans="9:9">
      <c r="I35" t="s">
        <v>248</v>
      </c>
    </row>
    <row r="36" spans="9:9">
      <c r="I36" t="s">
        <v>249</v>
      </c>
    </row>
    <row r="37" spans="9:9">
      <c r="I37" t="s">
        <v>250</v>
      </c>
    </row>
    <row r="38" spans="9:9">
      <c r="I38" t="s">
        <v>251</v>
      </c>
    </row>
    <row r="39" spans="9:9">
      <c r="I39" t="s">
        <v>252</v>
      </c>
    </row>
    <row r="40" spans="9:9">
      <c r="I40" t="s">
        <v>253</v>
      </c>
    </row>
    <row r="41" spans="9:9">
      <c r="I41" t="s">
        <v>254</v>
      </c>
    </row>
    <row r="42" spans="9:9">
      <c r="I42" t="s">
        <v>255</v>
      </c>
    </row>
    <row r="43" spans="9:9">
      <c r="I43" t="s">
        <v>256</v>
      </c>
    </row>
    <row r="44" spans="9:9">
      <c r="I44" t="s">
        <v>257</v>
      </c>
    </row>
    <row r="45" spans="9:9">
      <c r="I45" t="s">
        <v>258</v>
      </c>
    </row>
    <row r="46" spans="9:9">
      <c r="I46" t="s">
        <v>259</v>
      </c>
    </row>
    <row r="47" spans="9:9">
      <c r="I47" t="s">
        <v>260</v>
      </c>
    </row>
    <row r="48" spans="9:9">
      <c r="I48" t="s">
        <v>261</v>
      </c>
    </row>
    <row r="49" spans="9:9">
      <c r="I49" t="s">
        <v>262</v>
      </c>
    </row>
    <row r="50" spans="9:9">
      <c r="I50" t="s">
        <v>263</v>
      </c>
    </row>
    <row r="51" spans="9:9">
      <c r="I51" t="s">
        <v>264</v>
      </c>
    </row>
    <row r="52" spans="9:9">
      <c r="I52" t="s">
        <v>265</v>
      </c>
    </row>
    <row r="53" spans="9:9">
      <c r="I53" t="s">
        <v>266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FB17-FED8-49DB-873B-508518A7062D}">
  <dimension ref="A1:F8"/>
  <sheetViews>
    <sheetView workbookViewId="0">
      <selection activeCell="C23" sqref="C23"/>
    </sheetView>
  </sheetViews>
  <sheetFormatPr defaultRowHeight="15"/>
  <cols>
    <col min="1" max="1" width="17.42578125" bestFit="1" customWidth="1"/>
    <col min="2" max="2" width="12.42578125" bestFit="1" customWidth="1"/>
    <col min="3" max="3" width="56.5703125" customWidth="1"/>
    <col min="4" max="4" width="65.7109375" customWidth="1"/>
    <col min="5" max="5" width="62" customWidth="1"/>
    <col min="6" max="6" width="51.28515625" customWidth="1"/>
  </cols>
  <sheetData>
    <row r="1" spans="1:6" ht="15.75" thickBot="1"/>
    <row r="2" spans="1:6" ht="15.75" thickBot="1">
      <c r="A2" s="67" t="s">
        <v>267</v>
      </c>
      <c r="B2" s="68">
        <f>IF('Reflection Builder'!F4="Half Term 1",1,IF('Reflection Builder'!D30="No",2,IF('Reflection Builder'!D30="Started",3,IF('Reflection Builder'!D30="Complete",4,0))))</f>
        <v>1</v>
      </c>
    </row>
    <row r="4" spans="1:6">
      <c r="A4" t="s">
        <v>268</v>
      </c>
      <c r="B4" t="s">
        <v>269</v>
      </c>
      <c r="C4" t="s">
        <v>28</v>
      </c>
      <c r="D4" t="s">
        <v>25</v>
      </c>
      <c r="E4" t="s">
        <v>30</v>
      </c>
      <c r="F4" t="s">
        <v>32</v>
      </c>
    </row>
    <row r="5" spans="1:6">
      <c r="A5" t="s">
        <v>270</v>
      </c>
      <c r="B5" s="66">
        <v>1</v>
      </c>
      <c r="C5" s="66" t="s">
        <v>189</v>
      </c>
      <c r="D5" s="66" t="s">
        <v>195</v>
      </c>
      <c r="E5" s="66" t="s">
        <v>202</v>
      </c>
      <c r="F5" s="66" t="s">
        <v>207</v>
      </c>
    </row>
    <row r="6" spans="1:6">
      <c r="A6" t="s">
        <v>271</v>
      </c>
      <c r="B6" s="66">
        <v>2</v>
      </c>
      <c r="C6" t="s">
        <v>189</v>
      </c>
      <c r="D6" s="66" t="s">
        <v>202</v>
      </c>
      <c r="E6" s="66" t="s">
        <v>272</v>
      </c>
      <c r="F6" s="66" t="s">
        <v>273</v>
      </c>
    </row>
    <row r="7" spans="1:6">
      <c r="A7" t="s">
        <v>274</v>
      </c>
      <c r="B7" s="66">
        <v>3</v>
      </c>
      <c r="C7" s="66" t="s">
        <v>275</v>
      </c>
      <c r="D7" s="66" t="s">
        <v>276</v>
      </c>
      <c r="E7" s="66" t="s">
        <v>277</v>
      </c>
      <c r="F7" s="66" t="s">
        <v>278</v>
      </c>
    </row>
    <row r="8" spans="1:6">
      <c r="A8" t="s">
        <v>279</v>
      </c>
      <c r="B8" s="66">
        <v>4</v>
      </c>
      <c r="C8" s="66" t="s">
        <v>280</v>
      </c>
      <c r="D8" s="66" t="s">
        <v>197</v>
      </c>
      <c r="E8" s="66" t="s">
        <v>281</v>
      </c>
      <c r="F8" s="66" t="s">
        <v>209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5C2B167CA114EB4BBB43319D36682" ma:contentTypeVersion="9" ma:contentTypeDescription="Create a new document." ma:contentTypeScope="" ma:versionID="b1c83fe7957b9ac885e3c5f6a963009f">
  <xsd:schema xmlns:xsd="http://www.w3.org/2001/XMLSchema" xmlns:xs="http://www.w3.org/2001/XMLSchema" xmlns:p="http://schemas.microsoft.com/office/2006/metadata/properties" xmlns:ns2="8c2cc664-fad9-4aae-96c6-7fc74567f3a7" xmlns:ns3="80568169-331a-47d9-baa9-a00a58dec7a2" targetNamespace="http://schemas.microsoft.com/office/2006/metadata/properties" ma:root="true" ma:fieldsID="197973285fce3f3bbb98f2e7a3803803" ns2:_="" ns3:_="">
    <xsd:import namespace="8c2cc664-fad9-4aae-96c6-7fc74567f3a7"/>
    <xsd:import namespace="80568169-331a-47d9-baa9-a00a58dec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cc664-fad9-4aae-96c6-7fc74567f3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68169-331a-47d9-baa9-a00a58dec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1FE033-3096-40E9-9B06-D4608AF97ACD}"/>
</file>

<file path=customXml/itemProps2.xml><?xml version="1.0" encoding="utf-8"?>
<ds:datastoreItem xmlns:ds="http://schemas.openxmlformats.org/officeDocument/2006/customXml" ds:itemID="{BCB67AFC-F871-4C5D-B6C7-32A5C88E691D}"/>
</file>

<file path=customXml/itemProps3.xml><?xml version="1.0" encoding="utf-8"?>
<ds:datastoreItem xmlns:ds="http://schemas.openxmlformats.org/officeDocument/2006/customXml" ds:itemID="{C2F22251-0AA5-423D-B5B2-DD9CCC5AB6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HUSNAIN AHMED</cp:lastModifiedBy>
  <cp:revision/>
  <dcterms:created xsi:type="dcterms:W3CDTF">2015-06-05T18:17:20Z</dcterms:created>
  <dcterms:modified xsi:type="dcterms:W3CDTF">2020-09-14T09:57:58Z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0x0101006885C2B167CA114EB4BBB43319D36682</vt:lpwstr>
  </property>
</Properties>
</file>