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BC-FS-001\chris.livesey$\Desktop\BTEC Computing\"/>
    </mc:Choice>
  </mc:AlternateContent>
  <xr:revisionPtr revIDLastSave="2" documentId="13_ncr:1_{2B73373A-783E-48F4-B7DF-F8421203FEDD}" xr6:coauthVersionLast="45" xr6:coauthVersionMax="45" xr10:uidLastSave="{317F9BF6-727E-4E9A-979E-09FEC78F4547}"/>
  <workbookProtection workbookAlgorithmName="SHA-512" workbookHashValue="+9RzunjuEyT2vvZFsKLojccdn0HG9fycgd3oZsQkny78dViH7o3AGWKOGmZIe7zDooW0bCvGiV+mkycCMDALxg==" workbookSaltValue="wezHrj0sQKKfed0IdOpYtA==" workbookSpinCount="100000" lockStructure="1"/>
  <bookViews>
    <workbookView xWindow="0" yWindow="0" windowWidth="20490" windowHeight="7545" xr2:uid="{D43A3679-43D9-48EB-8A9A-5CF00F99ABE3}"/>
  </bookViews>
  <sheets>
    <sheet name="Y1 FoDip (510 GLH)" sheetId="3" r:id="rId1"/>
    <sheet name="Y2 ExDip (1080 GLH)" sheetId="1" r:id="rId2"/>
    <sheet name="Sheet1" sheetId="2" state="hidden" r:id="rId3"/>
  </sheets>
  <externalReferences>
    <externalReference r:id="rId4"/>
  </externalReferences>
  <definedNames>
    <definedName name="fDip">Sheet1!$D$8:$E$12</definedName>
    <definedName name="FoundationPoints2">[1]Sheet2!$D$18:$E$25</definedName>
    <definedName name="OCRpoints">[1]Sheet2!$A$1:$C$3</definedName>
    <definedName name="outcomeGrade">Sheet1!$A$8:$B$18</definedName>
    <definedName name="points">Sheet1!$A$1:$E$6</definedName>
    <definedName name="points2">Sheet1!$A$2:$E$6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3" l="1"/>
  <c r="F16" i="3"/>
  <c r="F15" i="3"/>
  <c r="F11" i="3"/>
  <c r="F10" i="3"/>
  <c r="F6" i="3"/>
  <c r="F5" i="3"/>
  <c r="F12" i="3" l="1"/>
  <c r="F7" i="3"/>
  <c r="F17" i="3"/>
  <c r="C29" i="1"/>
  <c r="C28" i="1"/>
  <c r="C30" i="1" l="1"/>
  <c r="F19" i="3"/>
  <c r="F20" i="3" s="1"/>
  <c r="F19" i="1"/>
  <c r="F20" i="1"/>
  <c r="F21" i="1" l="1"/>
  <c r="F22" i="1"/>
  <c r="F23" i="1"/>
  <c r="F18" i="1"/>
  <c r="F13" i="1"/>
  <c r="F14" i="1"/>
  <c r="F12" i="1"/>
  <c r="F8" i="1"/>
  <c r="F7" i="1"/>
  <c r="F5" i="1"/>
  <c r="F6" i="1" l="1"/>
  <c r="F24" i="1" l="1"/>
  <c r="F15" i="1"/>
  <c r="F9" i="1" l="1"/>
  <c r="F25" i="1" s="1"/>
  <c r="F26" i="1" s="1"/>
</calcChain>
</file>

<file path=xl/sharedStrings.xml><?xml version="1.0" encoding="utf-8"?>
<sst xmlns="http://schemas.openxmlformats.org/spreadsheetml/2006/main" count="119" uniqueCount="45">
  <si>
    <t>Name</t>
  </si>
  <si>
    <t>Target</t>
  </si>
  <si>
    <t>L3 BTEC Computing Grade Predictor</t>
  </si>
  <si>
    <t>Exam/External Units</t>
  </si>
  <si>
    <t>P</t>
  </si>
  <si>
    <t>Unit No.</t>
  </si>
  <si>
    <t>Unit Size</t>
  </si>
  <si>
    <t>Unit Name</t>
  </si>
  <si>
    <t>Grade</t>
  </si>
  <si>
    <t>Points</t>
  </si>
  <si>
    <t>M</t>
  </si>
  <si>
    <t>Principles of Computer Science</t>
  </si>
  <si>
    <t>D</t>
  </si>
  <si>
    <t>Fundamentals of Computer Systems</t>
  </si>
  <si>
    <t>N</t>
  </si>
  <si>
    <t>Mandatory/Internal Units</t>
  </si>
  <si>
    <t>IT Systems Security and Encryption</t>
  </si>
  <si>
    <t>Business Applications of Social Media</t>
  </si>
  <si>
    <t>Assignment/Internal Units</t>
  </si>
  <si>
    <t>Digital Graphics and Animation</t>
  </si>
  <si>
    <t>Systems Analysis and Design</t>
  </si>
  <si>
    <t>Total Points</t>
  </si>
  <si>
    <t>Final Grade</t>
  </si>
  <si>
    <t>Year 1</t>
  </si>
  <si>
    <t>Year 2</t>
  </si>
  <si>
    <t>Planning &amp; Management of Computing Projects</t>
  </si>
  <si>
    <t>U</t>
  </si>
  <si>
    <t>Software Design and Development Project</t>
  </si>
  <si>
    <t>The Impact of Computing</t>
  </si>
  <si>
    <t>Computer Game Development</t>
  </si>
  <si>
    <t>Object-Oriented Programming</t>
  </si>
  <si>
    <t>Mobile App Development</t>
  </si>
  <si>
    <t xml:space="preserve">Systems Methodology </t>
  </si>
  <si>
    <t>90 exam</t>
  </si>
  <si>
    <t>PPP</t>
  </si>
  <si>
    <t>MPP</t>
  </si>
  <si>
    <t>MMP</t>
  </si>
  <si>
    <t>MMM</t>
  </si>
  <si>
    <t>D*</t>
  </si>
  <si>
    <t>DMM</t>
  </si>
  <si>
    <t>DDM</t>
  </si>
  <si>
    <t>DDD</t>
  </si>
  <si>
    <t>Ds DD</t>
  </si>
  <si>
    <t>Ds Ds D</t>
  </si>
  <si>
    <t>Ds Ds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</si>
</sst>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1" fillId="0" borderId="0" xfId="0" applyFont="1" applyFill="1" applyBorder="1"/>
    <xf numFmtId="0" fontId="0" fillId="3" borderId="8" xfId="0" applyFill="1" applyBorder="1" applyAlignment="1">
      <alignment horizontal="center" vertical="center"/>
    </xf>
    <xf numFmtId="0" fontId="5" fillId="0" borderId="0" xfId="0" applyFont="1"/>
    <xf numFmtId="0" fontId="0" fillId="2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OCR%20L3%20Grade%20Predi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3 Intro Dip (Year 1)"/>
      <sheetName val="L3 Foundation Dip (Year 1)"/>
      <sheetName val="L3 Extended Dip (Year 2)"/>
      <sheetName val="Sheet2"/>
    </sheetNames>
    <sheetDataSet>
      <sheetData sheetId="0"/>
      <sheetData sheetId="1"/>
      <sheetData sheetId="2"/>
      <sheetData sheetId="3">
        <row r="1">
          <cell r="A1" t="str">
            <v>D</v>
          </cell>
          <cell r="B1">
            <v>18</v>
          </cell>
          <cell r="C1">
            <v>27</v>
          </cell>
        </row>
        <row r="2">
          <cell r="A2" t="str">
            <v>M</v>
          </cell>
          <cell r="B2">
            <v>16</v>
          </cell>
          <cell r="C2">
            <v>24</v>
          </cell>
        </row>
        <row r="3">
          <cell r="A3" t="str">
            <v>N</v>
          </cell>
          <cell r="B3">
            <v>12</v>
          </cell>
          <cell r="C3">
            <v>18</v>
          </cell>
        </row>
        <row r="18">
          <cell r="D18">
            <v>0</v>
          </cell>
          <cell r="E18" t="str">
            <v>U</v>
          </cell>
        </row>
        <row r="19">
          <cell r="D19">
            <v>108</v>
          </cell>
          <cell r="E19" t="str">
            <v>PP</v>
          </cell>
        </row>
        <row r="20">
          <cell r="D20">
            <v>132</v>
          </cell>
          <cell r="E20" t="str">
            <v>MP</v>
          </cell>
        </row>
        <row r="21">
          <cell r="D21">
            <v>138</v>
          </cell>
          <cell r="E21" t="str">
            <v>MM</v>
          </cell>
        </row>
        <row r="22">
          <cell r="D22">
            <v>144</v>
          </cell>
          <cell r="E22" t="str">
            <v>DM</v>
          </cell>
        </row>
        <row r="23">
          <cell r="D23">
            <v>150</v>
          </cell>
          <cell r="E23" t="str">
            <v>DD</v>
          </cell>
        </row>
        <row r="24">
          <cell r="D24">
            <v>153</v>
          </cell>
          <cell r="E24" t="str">
            <v>Ds D</v>
          </cell>
        </row>
        <row r="25">
          <cell r="D25">
            <v>156</v>
          </cell>
          <cell r="E25" t="str">
            <v>Ds 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4A40-361A-4742-B9FE-4E143C3DBA0C}">
  <dimension ref="B1:J23"/>
  <sheetViews>
    <sheetView tabSelected="1" zoomScaleNormal="100" workbookViewId="0">
      <selection activeCell="E5" sqref="E5"/>
    </sheetView>
  </sheetViews>
  <sheetFormatPr defaultRowHeight="15"/>
  <cols>
    <col min="1" max="1" width="5.42578125" customWidth="1"/>
    <col min="4" max="4" width="43" customWidth="1"/>
    <col min="7" max="7" width="5.42578125" customWidth="1"/>
  </cols>
  <sheetData>
    <row r="1" spans="2:10" ht="18.75">
      <c r="B1" s="1" t="s">
        <v>0</v>
      </c>
      <c r="C1" s="35"/>
      <c r="D1" s="35"/>
      <c r="E1" s="1" t="s">
        <v>1</v>
      </c>
      <c r="F1" s="22"/>
    </row>
    <row r="2" spans="2:10" ht="26.25">
      <c r="B2" s="36" t="s">
        <v>2</v>
      </c>
      <c r="C2" s="36"/>
      <c r="D2" s="36"/>
      <c r="E2" s="36"/>
      <c r="F2" s="36"/>
    </row>
    <row r="3" spans="2:10" ht="15.75">
      <c r="B3" s="2" t="s">
        <v>3</v>
      </c>
      <c r="J3" s="18" t="s">
        <v>4</v>
      </c>
    </row>
    <row r="4" spans="2:10" ht="15.75" thickBot="1"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J4" s="18" t="s">
        <v>10</v>
      </c>
    </row>
    <row r="5" spans="2:10">
      <c r="B5" s="27">
        <v>1</v>
      </c>
      <c r="C5" s="27">
        <v>120</v>
      </c>
      <c r="D5" s="32" t="s">
        <v>11</v>
      </c>
      <c r="E5" s="33" t="s">
        <v>12</v>
      </c>
      <c r="F5" s="27">
        <f>IF(E5="",0,VLOOKUP(E5,points2,5))</f>
        <v>32</v>
      </c>
      <c r="J5" s="18" t="s">
        <v>12</v>
      </c>
    </row>
    <row r="6" spans="2:10">
      <c r="B6" s="27">
        <v>2</v>
      </c>
      <c r="C6" s="27">
        <v>90</v>
      </c>
      <c r="D6" s="32" t="s">
        <v>13</v>
      </c>
      <c r="E6" s="33" t="s">
        <v>12</v>
      </c>
      <c r="F6" s="27">
        <f>IF(E6="",0,VLOOKUP(E6,points2,4))</f>
        <v>24</v>
      </c>
      <c r="J6" s="18" t="s">
        <v>14</v>
      </c>
    </row>
    <row r="7" spans="2:10">
      <c r="F7" s="8">
        <f>SUM(F5:F6)</f>
        <v>56</v>
      </c>
    </row>
    <row r="8" spans="2:10" ht="15.75">
      <c r="B8" s="37" t="s">
        <v>15</v>
      </c>
      <c r="C8" s="37"/>
      <c r="D8" s="37"/>
    </row>
    <row r="9" spans="2:10" ht="15.75" thickBot="1"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I9" s="16"/>
    </row>
    <row r="10" spans="2:10">
      <c r="B10" s="27">
        <v>7</v>
      </c>
      <c r="C10" s="27">
        <v>90</v>
      </c>
      <c r="D10" s="32" t="s">
        <v>16</v>
      </c>
      <c r="E10" s="33" t="s">
        <v>12</v>
      </c>
      <c r="F10" s="27">
        <f>IF(E10="",0,VLOOKUP(E10,points2,3))</f>
        <v>24</v>
      </c>
    </row>
    <row r="11" spans="2:10">
      <c r="B11" s="24">
        <v>8</v>
      </c>
      <c r="C11" s="24">
        <v>90</v>
      </c>
      <c r="D11" s="25" t="s">
        <v>17</v>
      </c>
      <c r="E11" s="26" t="s">
        <v>12</v>
      </c>
      <c r="F11" s="27">
        <f>IF(E11="",0,VLOOKUP(E11,points2,3))</f>
        <v>24</v>
      </c>
    </row>
    <row r="12" spans="2:10">
      <c r="F12" s="8">
        <f>SUM(F10:F11)</f>
        <v>48</v>
      </c>
    </row>
    <row r="13" spans="2:10" ht="15.75">
      <c r="B13" s="37" t="s">
        <v>18</v>
      </c>
      <c r="C13" s="37"/>
      <c r="D13" s="37"/>
    </row>
    <row r="14" spans="2:10" ht="15.75" thickBot="1">
      <c r="B14" s="3" t="s">
        <v>5</v>
      </c>
      <c r="C14" s="3" t="s">
        <v>6</v>
      </c>
      <c r="D14" s="3" t="s">
        <v>7</v>
      </c>
      <c r="E14" s="3" t="s">
        <v>8</v>
      </c>
      <c r="F14" s="3" t="s">
        <v>9</v>
      </c>
    </row>
    <row r="15" spans="2:10">
      <c r="B15" s="24">
        <v>11</v>
      </c>
      <c r="C15" s="24">
        <v>60</v>
      </c>
      <c r="D15" s="25" t="s">
        <v>19</v>
      </c>
      <c r="E15" s="26" t="s">
        <v>12</v>
      </c>
      <c r="F15" s="27">
        <f t="shared" ref="F15:F16" si="0">IF(E15="",0,VLOOKUP(E15,points2,2))</f>
        <v>16</v>
      </c>
    </row>
    <row r="16" spans="2:10">
      <c r="B16" s="24">
        <v>22</v>
      </c>
      <c r="C16" s="24">
        <v>60</v>
      </c>
      <c r="D16" s="25" t="s">
        <v>20</v>
      </c>
      <c r="E16" s="26" t="s">
        <v>12</v>
      </c>
      <c r="F16" s="27">
        <f t="shared" si="0"/>
        <v>16</v>
      </c>
    </row>
    <row r="17" spans="2:6">
      <c r="F17" s="8">
        <f>SUM(F15:F16)</f>
        <v>32</v>
      </c>
    </row>
    <row r="18" spans="2:6" ht="15.75" thickBot="1"/>
    <row r="19" spans="2:6" ht="30.75" thickBot="1">
      <c r="E19" s="9" t="s">
        <v>21</v>
      </c>
      <c r="F19" s="10">
        <f>F7+F12+F17</f>
        <v>136</v>
      </c>
    </row>
    <row r="20" spans="2:6" ht="30.75" thickBot="1">
      <c r="E20" s="11" t="s">
        <v>22</v>
      </c>
      <c r="F20" s="17" t="str">
        <f>VLOOKUP(F19,fDip,2)</f>
        <v>D*</v>
      </c>
    </row>
    <row r="21" spans="2:6">
      <c r="B21" t="s">
        <v>23</v>
      </c>
      <c r="C21">
        <v>510</v>
      </c>
    </row>
    <row r="22" spans="2:6">
      <c r="B22" t="s">
        <v>24</v>
      </c>
      <c r="C22">
        <v>570</v>
      </c>
    </row>
    <row r="23" spans="2:6">
      <c r="C23">
        <f>SUM(C21:C22)</f>
        <v>1080</v>
      </c>
    </row>
  </sheetData>
  <sheetProtection algorithmName="SHA-512" hashValue="BNW63qebvr57Mupxm1USEaZGaB/45HvG28ZDn0hkmmK9BdaZwYq1pMpGXmMnQ2GhrBe7cLFBm3mw4SXQUAwXLA==" saltValue="usiMRI7ZMZgIz+TtgmqP8Q==" spinCount="100000" sheet="1" objects="1" scenarios="1" selectLockedCells="1"/>
  <mergeCells count="4">
    <mergeCell ref="C1:D1"/>
    <mergeCell ref="B2:F2"/>
    <mergeCell ref="B8:D8"/>
    <mergeCell ref="B13:D13"/>
  </mergeCells>
  <dataValidations count="1">
    <dataValidation type="list" allowBlank="1" showInputMessage="1" showErrorMessage="1" sqref="E10:E11 E5:E6 E15:E16" xr:uid="{9F06FF4D-B030-4A64-8005-FDED9FB09084}">
      <formula1>$J$3:$J$6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5998-85CF-481C-99D3-6B67F1F1B172}">
  <dimension ref="B1:J30"/>
  <sheetViews>
    <sheetView zoomScaleNormal="100" workbookViewId="0">
      <selection activeCell="C1" sqref="C1:D1"/>
    </sheetView>
  </sheetViews>
  <sheetFormatPr defaultRowHeight="15"/>
  <cols>
    <col min="1" max="1" width="5.42578125" customWidth="1"/>
    <col min="4" max="4" width="43" customWidth="1"/>
    <col min="7" max="7" width="5.42578125" customWidth="1"/>
  </cols>
  <sheetData>
    <row r="1" spans="2:10" ht="18.75">
      <c r="B1" s="1" t="s">
        <v>0</v>
      </c>
      <c r="C1" s="35"/>
      <c r="D1" s="35"/>
      <c r="E1" s="1" t="s">
        <v>1</v>
      </c>
      <c r="F1" s="22"/>
    </row>
    <row r="2" spans="2:10" ht="26.25">
      <c r="B2" s="36" t="s">
        <v>2</v>
      </c>
      <c r="C2" s="36"/>
      <c r="D2" s="36"/>
      <c r="E2" s="36"/>
      <c r="F2" s="36"/>
    </row>
    <row r="3" spans="2:10" ht="15.75">
      <c r="B3" s="2" t="s">
        <v>3</v>
      </c>
      <c r="J3" s="18" t="s">
        <v>4</v>
      </c>
    </row>
    <row r="4" spans="2:10" ht="15.75" thickBot="1"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J4" s="18" t="s">
        <v>10</v>
      </c>
    </row>
    <row r="5" spans="2:10">
      <c r="B5" s="12">
        <v>1</v>
      </c>
      <c r="C5" s="12">
        <v>120</v>
      </c>
      <c r="D5" s="13" t="s">
        <v>11</v>
      </c>
      <c r="E5" s="19" t="s">
        <v>12</v>
      </c>
      <c r="F5" s="12">
        <f>IF(E5="",0,VLOOKUP(E5,points2,5))</f>
        <v>32</v>
      </c>
      <c r="J5" s="18" t="s">
        <v>12</v>
      </c>
    </row>
    <row r="6" spans="2:10">
      <c r="B6" s="12">
        <v>2</v>
      </c>
      <c r="C6" s="12">
        <v>90</v>
      </c>
      <c r="D6" s="13" t="s">
        <v>13</v>
      </c>
      <c r="E6" s="19" t="s">
        <v>10</v>
      </c>
      <c r="F6" s="12">
        <f>IF(E6="",0,VLOOKUP(E6,points2,4))</f>
        <v>15</v>
      </c>
      <c r="J6" s="18" t="s">
        <v>14</v>
      </c>
    </row>
    <row r="7" spans="2:10">
      <c r="B7" s="4">
        <v>3</v>
      </c>
      <c r="C7" s="4">
        <v>120</v>
      </c>
      <c r="D7" s="5" t="s">
        <v>25</v>
      </c>
      <c r="E7" s="20" t="s">
        <v>12</v>
      </c>
      <c r="F7" s="4">
        <f>IF(E7="",0,VLOOKUP(E7,points2,5))</f>
        <v>32</v>
      </c>
      <c r="J7" s="18" t="s">
        <v>26</v>
      </c>
    </row>
    <row r="8" spans="2:10">
      <c r="B8" s="6">
        <v>4</v>
      </c>
      <c r="C8" s="6">
        <v>120</v>
      </c>
      <c r="D8" s="7" t="s">
        <v>27</v>
      </c>
      <c r="E8" s="21" t="s">
        <v>12</v>
      </c>
      <c r="F8" s="4">
        <f>IF(E8="",0,VLOOKUP(E8,points2,5))</f>
        <v>32</v>
      </c>
    </row>
    <row r="9" spans="2:10">
      <c r="F9" s="8">
        <f>SUM(F5:F8)</f>
        <v>111</v>
      </c>
    </row>
    <row r="10" spans="2:10" ht="15.75">
      <c r="B10" s="37" t="s">
        <v>15</v>
      </c>
      <c r="C10" s="37"/>
      <c r="D10" s="37"/>
    </row>
    <row r="11" spans="2:10" ht="15.75" thickBot="1"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I11" s="16"/>
    </row>
    <row r="12" spans="2:10">
      <c r="B12" s="12">
        <v>7</v>
      </c>
      <c r="C12" s="12">
        <v>90</v>
      </c>
      <c r="D12" s="13" t="s">
        <v>16</v>
      </c>
      <c r="E12" s="19" t="s">
        <v>12</v>
      </c>
      <c r="F12" s="12">
        <f>IF(E12="",0,VLOOKUP(E12,points2,3))</f>
        <v>24</v>
      </c>
    </row>
    <row r="13" spans="2:10">
      <c r="B13" s="14">
        <v>8</v>
      </c>
      <c r="C13" s="14">
        <v>90</v>
      </c>
      <c r="D13" s="15" t="s">
        <v>17</v>
      </c>
      <c r="E13" s="23" t="s">
        <v>12</v>
      </c>
      <c r="F13" s="12">
        <f>IF(E13="",0,VLOOKUP(E13,points2,3))</f>
        <v>24</v>
      </c>
    </row>
    <row r="14" spans="2:10">
      <c r="B14" s="6">
        <v>9</v>
      </c>
      <c r="C14" s="6">
        <v>90</v>
      </c>
      <c r="D14" s="7" t="s">
        <v>28</v>
      </c>
      <c r="E14" s="21" t="s">
        <v>12</v>
      </c>
      <c r="F14" s="4">
        <f>IF(E14="",0,VLOOKUP(E14,points2,3))</f>
        <v>24</v>
      </c>
    </row>
    <row r="15" spans="2:10">
      <c r="F15" s="8">
        <f>SUM(F12:F14)</f>
        <v>72</v>
      </c>
    </row>
    <row r="16" spans="2:10" ht="15.75">
      <c r="B16" s="37" t="s">
        <v>18</v>
      </c>
      <c r="C16" s="37"/>
      <c r="D16" s="37"/>
    </row>
    <row r="17" spans="2:6" ht="15.75" thickBot="1">
      <c r="B17" s="3" t="s">
        <v>5</v>
      </c>
      <c r="C17" s="3" t="s">
        <v>6</v>
      </c>
      <c r="D17" s="3" t="s">
        <v>7</v>
      </c>
      <c r="E17" s="3" t="s">
        <v>8</v>
      </c>
      <c r="F17" s="3" t="s">
        <v>9</v>
      </c>
    </row>
    <row r="18" spans="2:6">
      <c r="B18" s="14">
        <v>11</v>
      </c>
      <c r="C18" s="14">
        <v>60</v>
      </c>
      <c r="D18" s="15" t="s">
        <v>19</v>
      </c>
      <c r="E18" s="23" t="s">
        <v>12</v>
      </c>
      <c r="F18" s="12">
        <f t="shared" ref="F18:F23" si="0">IF(E18="",0,VLOOKUP(E18,points2,2))</f>
        <v>16</v>
      </c>
    </row>
    <row r="19" spans="2:6">
      <c r="B19" s="6">
        <v>14</v>
      </c>
      <c r="C19" s="6">
        <v>60</v>
      </c>
      <c r="D19" s="7" t="s">
        <v>29</v>
      </c>
      <c r="E19" s="21" t="s">
        <v>12</v>
      </c>
      <c r="F19" s="4">
        <f t="shared" si="0"/>
        <v>16</v>
      </c>
    </row>
    <row r="20" spans="2:6">
      <c r="B20" s="24">
        <v>16</v>
      </c>
      <c r="C20" s="24">
        <v>60</v>
      </c>
      <c r="D20" s="25" t="s">
        <v>30</v>
      </c>
      <c r="E20" s="26" t="s">
        <v>12</v>
      </c>
      <c r="F20" s="27">
        <f t="shared" si="0"/>
        <v>16</v>
      </c>
    </row>
    <row r="21" spans="2:6">
      <c r="B21" s="6">
        <v>17</v>
      </c>
      <c r="C21" s="6">
        <v>60</v>
      </c>
      <c r="D21" s="7" t="s">
        <v>31</v>
      </c>
      <c r="E21" s="21" t="s">
        <v>12</v>
      </c>
      <c r="F21" s="4">
        <f t="shared" si="0"/>
        <v>16</v>
      </c>
    </row>
    <row r="22" spans="2:6">
      <c r="B22" s="28">
        <v>22</v>
      </c>
      <c r="C22" s="28">
        <v>60</v>
      </c>
      <c r="D22" s="29" t="s">
        <v>20</v>
      </c>
      <c r="E22" s="30" t="s">
        <v>12</v>
      </c>
      <c r="F22" s="31">
        <f t="shared" si="0"/>
        <v>16</v>
      </c>
    </row>
    <row r="23" spans="2:6">
      <c r="B23" s="24">
        <v>23</v>
      </c>
      <c r="C23" s="24">
        <v>60</v>
      </c>
      <c r="D23" s="25" t="s">
        <v>32</v>
      </c>
      <c r="E23" s="21" t="s">
        <v>12</v>
      </c>
      <c r="F23" s="4">
        <f t="shared" si="0"/>
        <v>16</v>
      </c>
    </row>
    <row r="24" spans="2:6" ht="15.75" thickBot="1">
      <c r="F24" s="8">
        <f>SUM(F18:F23)</f>
        <v>96</v>
      </c>
    </row>
    <row r="25" spans="2:6" ht="30.75" thickBot="1">
      <c r="E25" s="9" t="s">
        <v>21</v>
      </c>
      <c r="F25" s="10">
        <f>F9+F15+F24</f>
        <v>279</v>
      </c>
    </row>
    <row r="26" spans="2:6" ht="30.75" thickBot="1">
      <c r="E26" s="34" t="s">
        <v>22</v>
      </c>
      <c r="F26" s="17" t="str">
        <f>VLOOKUP(F25,outcomeGrade,2)</f>
        <v>Ds Ds Ds</v>
      </c>
    </row>
    <row r="28" spans="2:6">
      <c r="B28" t="s">
        <v>23</v>
      </c>
      <c r="C28">
        <f>C5+C6+C12+C13+C18+C20</f>
        <v>510</v>
      </c>
    </row>
    <row r="29" spans="2:6">
      <c r="B29" t="s">
        <v>24</v>
      </c>
      <c r="C29">
        <f>C7+C8+C14+C19+C21+C22+C23</f>
        <v>570</v>
      </c>
    </row>
    <row r="30" spans="2:6">
      <c r="C30">
        <f>SUM(C28:C29)</f>
        <v>1080</v>
      </c>
    </row>
  </sheetData>
  <sheetProtection algorithmName="SHA-512" hashValue="kZz8bvioxME+BDu9JQns1biUbceVhefl/4bm41YSc3TL0Qhj7Qr0oWXs1l2yaPVqkTICSetVFNT2U50dajd9WA==" saltValue="R1KeZxhHWa/EXOC4t0298g==" spinCount="100000" sheet="1" objects="1" scenarios="1" selectLockedCells="1"/>
  <mergeCells count="4">
    <mergeCell ref="C1:D1"/>
    <mergeCell ref="B2:F2"/>
    <mergeCell ref="B10:D10"/>
    <mergeCell ref="B16:D16"/>
  </mergeCells>
  <dataValidations count="1">
    <dataValidation type="list" allowBlank="1" showInputMessage="1" showErrorMessage="1" sqref="E5:E8 E12:E14 E18:E23" xr:uid="{41E1284C-1721-421B-BC53-693AC93FBE86}">
      <formula1>$J$3:$J$7</formula1>
    </dataValidation>
  </dataValidations>
  <pageMargins left="0.7" right="0.7" top="0.75" bottom="0.75" header="0.3" footer="0.3"/>
  <pageSetup paperSize="9" orientation="portrait" r:id="rId1"/>
  <ignoredErrors>
    <ignoredError sqref="F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0EFD-96DF-4D9F-AF81-615C0FF89A46}">
  <dimension ref="A1:E18"/>
  <sheetViews>
    <sheetView workbookViewId="0">
      <selection activeCell="D17" sqref="D17"/>
    </sheetView>
  </sheetViews>
  <sheetFormatPr defaultRowHeight="15"/>
  <cols>
    <col min="6" max="6" width="4.85546875" customWidth="1"/>
  </cols>
  <sheetData>
    <row r="1" spans="1:5">
      <c r="B1">
        <v>60</v>
      </c>
      <c r="C1">
        <v>90</v>
      </c>
      <c r="D1" t="s">
        <v>33</v>
      </c>
      <c r="E1">
        <v>120</v>
      </c>
    </row>
    <row r="2" spans="1:5">
      <c r="A2" t="s">
        <v>12</v>
      </c>
      <c r="B2">
        <v>16</v>
      </c>
      <c r="C2">
        <v>24</v>
      </c>
      <c r="D2">
        <v>24</v>
      </c>
      <c r="E2">
        <v>32</v>
      </c>
    </row>
    <row r="3" spans="1:5">
      <c r="A3" t="s">
        <v>10</v>
      </c>
      <c r="B3">
        <v>10</v>
      </c>
      <c r="C3">
        <v>15</v>
      </c>
      <c r="D3">
        <v>15</v>
      </c>
      <c r="E3">
        <v>20</v>
      </c>
    </row>
    <row r="4" spans="1:5">
      <c r="A4" t="s">
        <v>14</v>
      </c>
      <c r="B4">
        <v>0</v>
      </c>
      <c r="C4">
        <v>0</v>
      </c>
      <c r="D4">
        <v>6</v>
      </c>
      <c r="E4">
        <v>8</v>
      </c>
    </row>
    <row r="5" spans="1:5">
      <c r="A5" t="s">
        <v>4</v>
      </c>
      <c r="B5">
        <v>6</v>
      </c>
      <c r="C5">
        <v>9</v>
      </c>
      <c r="D5">
        <v>9</v>
      </c>
      <c r="E5">
        <v>12</v>
      </c>
    </row>
    <row r="6" spans="1:5">
      <c r="A6" t="s">
        <v>26</v>
      </c>
      <c r="B6">
        <v>0</v>
      </c>
      <c r="C6">
        <v>0</v>
      </c>
      <c r="D6">
        <v>0</v>
      </c>
      <c r="E6">
        <v>0</v>
      </c>
    </row>
    <row r="8" spans="1:5">
      <c r="A8">
        <v>0</v>
      </c>
      <c r="B8" t="s">
        <v>26</v>
      </c>
      <c r="D8">
        <v>0</v>
      </c>
      <c r="E8" t="s">
        <v>26</v>
      </c>
    </row>
    <row r="9" spans="1:5">
      <c r="A9">
        <v>108</v>
      </c>
      <c r="B9" t="s">
        <v>34</v>
      </c>
      <c r="D9">
        <v>51</v>
      </c>
      <c r="E9" t="s">
        <v>4</v>
      </c>
    </row>
    <row r="10" spans="1:5">
      <c r="A10">
        <v>124</v>
      </c>
      <c r="B10" t="s">
        <v>35</v>
      </c>
      <c r="D10">
        <v>73</v>
      </c>
      <c r="E10" t="s">
        <v>10</v>
      </c>
    </row>
    <row r="11" spans="1:5">
      <c r="A11">
        <v>140</v>
      </c>
      <c r="B11" t="s">
        <v>36</v>
      </c>
      <c r="D11">
        <v>104</v>
      </c>
      <c r="E11" t="s">
        <v>12</v>
      </c>
    </row>
    <row r="12" spans="1:5">
      <c r="A12">
        <v>156</v>
      </c>
      <c r="B12" t="s">
        <v>37</v>
      </c>
      <c r="D12">
        <v>130</v>
      </c>
      <c r="E12" t="s">
        <v>38</v>
      </c>
    </row>
    <row r="13" spans="1:5">
      <c r="A13">
        <v>176</v>
      </c>
      <c r="B13" t="s">
        <v>39</v>
      </c>
    </row>
    <row r="14" spans="1:5">
      <c r="A14">
        <v>196</v>
      </c>
      <c r="B14" t="s">
        <v>40</v>
      </c>
    </row>
    <row r="15" spans="1:5">
      <c r="A15">
        <v>216</v>
      </c>
      <c r="B15" t="s">
        <v>41</v>
      </c>
    </row>
    <row r="16" spans="1:5">
      <c r="A16">
        <v>234</v>
      </c>
      <c r="B16" t="s">
        <v>42</v>
      </c>
    </row>
    <row r="17" spans="1:2">
      <c r="A17">
        <v>252</v>
      </c>
      <c r="B17" t="s">
        <v>43</v>
      </c>
    </row>
    <row r="18" spans="1:2">
      <c r="A18">
        <v>270</v>
      </c>
      <c r="B18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5C2B167CA114EB4BBB43319D36682" ma:contentTypeVersion="9" ma:contentTypeDescription="Create a new document." ma:contentTypeScope="" ma:versionID="b1c83fe7957b9ac885e3c5f6a963009f">
  <xsd:schema xmlns:xsd="http://www.w3.org/2001/XMLSchema" xmlns:xs="http://www.w3.org/2001/XMLSchema" xmlns:p="http://schemas.microsoft.com/office/2006/metadata/properties" xmlns:ns2="8c2cc664-fad9-4aae-96c6-7fc74567f3a7" xmlns:ns3="80568169-331a-47d9-baa9-a00a58dec7a2" targetNamespace="http://schemas.microsoft.com/office/2006/metadata/properties" ma:root="true" ma:fieldsID="197973285fce3f3bbb98f2e7a3803803" ns2:_="" ns3:_="">
    <xsd:import namespace="8c2cc664-fad9-4aae-96c6-7fc74567f3a7"/>
    <xsd:import namespace="80568169-331a-47d9-baa9-a00a58dec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cc664-fad9-4aae-96c6-7fc74567f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68169-331a-47d9-baa9-a00a58dec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00F335-962E-4552-8B79-BA0377FF376E}"/>
</file>

<file path=customXml/itemProps2.xml><?xml version="1.0" encoding="utf-8"?>
<ds:datastoreItem xmlns:ds="http://schemas.openxmlformats.org/officeDocument/2006/customXml" ds:itemID="{ADF268B3-216F-45BB-AE8C-B245B7006A06}"/>
</file>

<file path=customXml/itemProps3.xml><?xml version="1.0" encoding="utf-8"?>
<ds:datastoreItem xmlns:ds="http://schemas.openxmlformats.org/officeDocument/2006/customXml" ds:itemID="{49721750-36D5-4596-9459-2385ABDC8F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Bury College IT Services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Livesey</dc:creator>
  <cp:keywords/>
  <dc:description/>
  <cp:lastModifiedBy>Chris Livesey</cp:lastModifiedBy>
  <cp:revision/>
  <dcterms:created xsi:type="dcterms:W3CDTF">2019-09-21T14:32:42Z</dcterms:created>
  <dcterms:modified xsi:type="dcterms:W3CDTF">2020-09-07T15:15:12Z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0x0101006885C2B167CA114EB4BBB43319D36682</vt:lpwstr>
  </property>
</Properties>
</file>