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E:\02_Excel_Dashboard\"/>
    </mc:Choice>
  </mc:AlternateContent>
  <xr:revisionPtr revIDLastSave="0" documentId="13_ncr:1_{64778D63-390B-4789-A475-20CB8CE40B16}" xr6:coauthVersionLast="47" xr6:coauthVersionMax="47" xr10:uidLastSave="{00000000-0000-0000-0000-000000000000}"/>
  <bookViews>
    <workbookView xWindow="-110" yWindow="-110" windowWidth="19420" windowHeight="10300" activeTab="2" xr2:uid="{8B5764E1-6C36-456F-B0F7-7F2272A1F9A7}"/>
  </bookViews>
  <sheets>
    <sheet name="KPI" sheetId="2" r:id="rId1"/>
    <sheet name="Main Sheet" sheetId="1" r:id="rId2"/>
    <sheet name="Dashboard" sheetId="4" r:id="rId3"/>
  </sheets>
  <definedNames>
    <definedName name="_xlchart.v1.0" hidden="1">KPI!$AB$10:$AB$13</definedName>
    <definedName name="_xlchart.v1.1" hidden="1">KPI!$AC$10:$AC$13</definedName>
    <definedName name="_xlchart.v1.2" hidden="1">KPI!$Q$11:$Q$14</definedName>
    <definedName name="_xlchart.v1.3" hidden="1">KPI!$R$10</definedName>
    <definedName name="_xlchart.v1.4" hidden="1">KPI!$R$11:$R$14</definedName>
    <definedName name="_xlchart.v1.5" hidden="1">KPI!$Q$11:$Q$14</definedName>
    <definedName name="_xlchart.v1.6" hidden="1">KPI!$R$10</definedName>
    <definedName name="_xlchart.v1.7" hidden="1">KPI!$R$11:$R$14</definedName>
    <definedName name="_xlchart.v1.8" hidden="1">KPI!$AB$10:$AB$13</definedName>
    <definedName name="_xlchart.v1.9" hidden="1">KPI!$AC$10:$AC$13</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L2" i="2" l="1"/>
  <c r="R12" i="2"/>
  <c r="AC11" i="2"/>
  <c r="F15" i="2"/>
  <c r="G15" i="2"/>
  <c r="J27" i="2"/>
  <c r="K25" i="2"/>
  <c r="K23" i="2"/>
  <c r="K35" i="2"/>
  <c r="R13" i="2"/>
  <c r="R14" i="2"/>
  <c r="K37" i="2"/>
  <c r="J31" i="2"/>
  <c r="G16" i="2"/>
  <c r="J24" i="2"/>
  <c r="J30" i="2"/>
  <c r="F16" i="2"/>
  <c r="K31" i="2"/>
  <c r="C2" i="2"/>
  <c r="J34" i="2"/>
  <c r="A10" i="2"/>
  <c r="K26" i="2"/>
  <c r="K28" i="2"/>
  <c r="J35" i="2"/>
  <c r="A2" i="2"/>
  <c r="J32" i="2"/>
  <c r="F14" i="2"/>
  <c r="K34" i="2"/>
  <c r="J25" i="2"/>
  <c r="R11" i="2"/>
  <c r="J33" i="2"/>
  <c r="AC12" i="2"/>
  <c r="AC13" i="2"/>
  <c r="K32" i="2"/>
  <c r="G13" i="2"/>
  <c r="F17" i="2"/>
  <c r="C10" i="2"/>
  <c r="J36" i="2"/>
  <c r="K30" i="2"/>
  <c r="AC10" i="2"/>
  <c r="K29" i="2"/>
  <c r="G14" i="2"/>
  <c r="K36" i="2"/>
  <c r="K24" i="2"/>
  <c r="K27" i="2"/>
  <c r="J29" i="2"/>
  <c r="J37" i="2"/>
  <c r="J23" i="2"/>
  <c r="G17" i="2"/>
  <c r="J28" i="2"/>
  <c r="K33" i="2"/>
  <c r="F13" i="2"/>
  <c r="J26" i="2"/>
  <c r="AG27" i="2"/>
  <c r="AG26" i="2"/>
  <c r="AG24" i="2"/>
  <c r="AG23" i="2"/>
  <c r="AG22" i="2"/>
  <c r="AG30" i="2"/>
  <c r="AG20" i="2"/>
  <c r="AG29" i="2"/>
  <c r="AG28" i="2"/>
  <c r="AG25" i="2"/>
  <c r="AG21" i="2"/>
  <c r="AG19" i="2"/>
  <c r="AG31" i="2" l="1"/>
</calcChain>
</file>

<file path=xl/sharedStrings.xml><?xml version="1.0" encoding="utf-8"?>
<sst xmlns="http://schemas.openxmlformats.org/spreadsheetml/2006/main" count="120186" uniqueCount="32990">
  <si>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</si>
  <si>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</si>
  <si>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</si>
  <si>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</si>
  <si>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</si>
  <si>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</si>
  <si>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</si>
  <si>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</si>
  <si>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</si>
  <si>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</si>
  <si>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</si>
  <si>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</si>
  <si>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</si>
  <si>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</si>
  <si>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</si>
  <si>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</si>
  <si>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</si>
  <si>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</si>
  <si>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</si>
  <si>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</si>
  <si>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</si>
  <si>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</si>
  <si>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</si>
  <si>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</si>
  <si>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</si>
  <si>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</si>
  <si>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</si>
  <si>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</si>
  <si>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</si>
  <si>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</si>
  <si>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</si>
  <si>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</si>
  <si>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</si>
  <si>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</si>
  <si>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</si>
  <si>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</si>
  <si>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</si>
  <si>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</si>
  <si>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</si>
  <si>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</si>
  <si>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</si>
  <si>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</si>
  <si>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</si>
  <si>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</si>
  <si>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</si>
  <si>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</si>
  <si>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</si>
  <si>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</si>
  <si>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</si>
  <si>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</si>
  <si>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</si>
  <si>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</si>
  <si>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</si>
  <si>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</si>
  <si>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</si>
  <si>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</si>
  <si>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</si>
  <si>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</si>
  <si>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</si>
  <si>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</si>
  <si>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</si>
  <si>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</si>
  <si>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</si>
  <si>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</si>
  <si>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</si>
  <si>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</si>
  <si>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</si>
  <si>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</si>
  <si>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</si>
  <si>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</si>
  <si>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</si>
  <si>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</si>
  <si>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</si>
  <si>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</si>
  <si>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</si>
  <si>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</si>
  <si>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</si>
  <si>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</si>
  <si>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</si>
  <si>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</si>
  <si>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</si>
  <si>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</si>
  <si>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</si>
  <si>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</si>
  <si>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</si>
  <si>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</si>
  <si>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</si>
  <si>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</si>
  <si>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</si>
  <si>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</si>
  <si>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</si>
  <si>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</si>
  <si>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</si>
  <si>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</si>
  <si>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</si>
  <si>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</si>
  <si>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</si>
  <si>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</si>
  <si>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</si>
  <si>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</si>
  <si>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</si>
  <si>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</si>
  <si>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</si>
  <si>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</si>
  <si>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</si>
  <si>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</si>
  <si>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</si>
  <si>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</si>
  <si>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</si>
  <si>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</si>
  <si>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</si>
  <si>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</si>
  <si>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</si>
  <si>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</si>
  <si>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</si>
  <si>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</si>
  <si>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</si>
  <si>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</si>
  <si>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</si>
  <si>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</si>
  <si>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</si>
  <si>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</si>
  <si>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</si>
  <si>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</si>
  <si>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</si>
  <si>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</si>
  <si>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</si>
  <si>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</si>
  <si>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</si>
  <si>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</si>
  <si>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</si>
  <si>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</si>
  <si>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</si>
  <si>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</si>
  <si>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</si>
  <si>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</si>
  <si>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</si>
  <si>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</si>
  <si>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</si>
  <si>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</si>
  <si>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</si>
  <si>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</si>
  <si>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</si>
  <si>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</si>
  <si>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</si>
  <si>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</si>
  <si>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</si>
  <si>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</si>
  <si>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</si>
  <si>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</si>
  <si>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</si>
  <si>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</si>
  <si>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</si>
  <si>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</si>
  <si>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</si>
  <si>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</si>
  <si>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</si>
  <si>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</si>
  <si>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</si>
  <si>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</si>
  <si>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</si>
  <si>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</si>
  <si>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</si>
  <si>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</si>
  <si>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</si>
  <si>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</si>
  <si>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</si>
  <si>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</si>
  <si>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</si>
  <si>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</si>
  <si>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</si>
  <si>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</si>
  <si>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</si>
  <si>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</si>
  <si>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</si>
  <si>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</si>
  <si>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</si>
  <si>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</si>
  <si>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</si>
  <si>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</si>
  <si>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</si>
  <si>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</si>
  <si>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</si>
  <si>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</si>
  <si>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</si>
  <si>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</si>
  <si>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</si>
  <si>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</si>
  <si>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</si>
  <si>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</si>
  <si>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</si>
  <si>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</si>
  <si>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</si>
  <si>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</si>
  <si>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</si>
  <si>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</si>
  <si>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</si>
  <si>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</si>
  <si>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</si>
  <si>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</si>
  <si>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</si>
  <si>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</si>
  <si>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</si>
  <si>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</si>
  <si>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</si>
  <si>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</si>
  <si>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</si>
  <si>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</si>
  <si>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</si>
  <si>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</si>
  <si>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</si>
  <si>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</si>
  <si>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</si>
  <si>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</si>
  <si>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</si>
  <si>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</si>
  <si>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</si>
  <si>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</si>
  <si>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</si>
  <si>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</si>
  <si>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</si>
  <si>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</si>
  <si>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</si>
  <si>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</si>
  <si>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</si>
  <si>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</si>
  <si>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</si>
  <si>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</si>
  <si>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</si>
  <si>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</si>
  <si>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</si>
  <si>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</si>
  <si>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</si>
  <si>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</si>
  <si>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</si>
  <si>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</si>
  <si>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</si>
  <si>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</si>
  <si>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</si>
  <si>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</si>
  <si>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</si>
  <si>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</si>
  <si>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</si>
  <si>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</si>
  <si>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</si>
  <si>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</si>
  <si>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</si>
  <si>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</si>
  <si>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</si>
  <si>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</si>
  <si>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</si>
  <si>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</si>
  <si>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</si>
  <si>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</si>
  <si>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</si>
  <si>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</si>
  <si>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</si>
  <si>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</si>
  <si>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</si>
  <si>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</si>
  <si>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</si>
  <si>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</si>
  <si>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</si>
  <si>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</si>
  <si>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</si>
  <si>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</si>
  <si>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</si>
  <si>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</si>
  <si>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</si>
  <si>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</si>
  <si>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</si>
  <si>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</si>
  <si>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</si>
  <si>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</si>
  <si>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</si>
  <si>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</si>
  <si>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</si>
  <si>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</si>
  <si>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</si>
  <si>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</si>
  <si>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</si>
  <si>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</si>
  <si>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</si>
  <si>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</si>
  <si>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</si>
  <si>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</si>
  <si>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</si>
  <si>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</si>
  <si>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</si>
  <si>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</si>
  <si>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</si>
  <si>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</si>
  <si>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</si>
  <si>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</si>
  <si>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</si>
  <si>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</si>
  <si>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</si>
  <si>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</si>
  <si>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</si>
  <si>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</si>
  <si>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</si>
  <si>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</si>
  <si>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</si>
  <si>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</si>
  <si>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</si>
  <si>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</si>
  <si>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</si>
  <si>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</si>
  <si>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</si>
  <si>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</si>
  <si>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</si>
  <si>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</si>
  <si>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</si>
  <si>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</si>
  <si>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</si>
  <si>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</si>
  <si>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</si>
  <si>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</si>
  <si>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</si>
  <si>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</si>
  <si>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</si>
  <si>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</si>
  <si>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</si>
  <si>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</si>
  <si>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</si>
  <si>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</si>
  <si>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</si>
  <si>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</si>
  <si>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</si>
  <si>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</si>
  <si>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</si>
  <si>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</si>
  <si>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</si>
  <si>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</si>
  <si>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</si>
  <si>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</si>
  <si>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</si>
  <si>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</si>
  <si>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</si>
  <si>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</si>
  <si>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</si>
  <si>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</si>
  <si>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</si>
  <si>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</si>
  <si>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</si>
  <si>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</si>
  <si>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</si>
  <si>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</si>
  <si>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</si>
  <si>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</si>
  <si>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</si>
  <si>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</si>
  <si>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</si>
  <si>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</si>
  <si>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</si>
  <si>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</si>
  <si>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</si>
  <si>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</si>
  <si>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</si>
  <si>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</si>
  <si>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</si>
  <si>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</si>
  <si>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</si>
  <si>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</si>
  <si>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</si>
  <si>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</si>
  <si>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</si>
  <si>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</si>
  <si>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</si>
  <si>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</si>
  <si>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</si>
  <si>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</si>
  <si>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</si>
  <si>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</si>
  <si>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</si>
  <si>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</si>
  <si>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</si>
  <si>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</si>
  <si>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</si>
  <si>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</si>
  <si>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</si>
  <si>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</si>
  <si>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</si>
  <si>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</si>
  <si>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</si>
  <si>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</si>
  <si>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</si>
  <si>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</si>
  <si>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</si>
  <si>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</si>
  <si>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</si>
  <si>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</si>
  <si>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</si>
  <si>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</si>
  <si>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</si>
  <si>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</si>
  <si>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</si>
  <si>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</si>
  <si>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</si>
  <si>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</si>
  <si>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</si>
  <si>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</si>
  <si>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</si>
  <si>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</si>
  <si>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</si>
  <si>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</si>
  <si>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</si>
  <si>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</si>
  <si>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</si>
  <si>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</si>
  <si>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</si>
  <si>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</si>
  <si>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</si>
  <si>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</si>
  <si>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</si>
  <si>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</si>
  <si>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</si>
  <si>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</si>
  <si>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</si>
  <si>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</si>
  <si>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</si>
  <si>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</si>
  <si>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</si>
  <si>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</si>
  <si>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</si>
  <si>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</si>
  <si>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</si>
  <si>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</si>
  <si>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</si>
  <si>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</si>
  <si>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</si>
  <si>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</si>
  <si>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</si>
  <si>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</si>
  <si>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</si>
  <si>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</si>
  <si>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</si>
  <si>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</si>
  <si>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</si>
  <si>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</si>
  <si>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</si>
  <si>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</si>
  <si>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</si>
  <si>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</si>
  <si>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</si>
  <si>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</si>
  <si>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</si>
  <si>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</si>
  <si>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</si>
  <si>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</si>
  <si>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</si>
  <si>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</si>
  <si>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</si>
  <si>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</si>
  <si>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</si>
  <si>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</si>
  <si>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</si>
  <si>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</si>
  <si>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</si>
  <si>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</si>
  <si>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</si>
  <si>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</si>
  <si>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</si>
  <si>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</si>
  <si>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</si>
  <si>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</si>
  <si>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</si>
  <si>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</si>
  <si>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</si>
  <si>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</si>
  <si>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</si>
  <si>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</si>
  <si>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</si>
  <si>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</si>
  <si>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</si>
  <si>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</si>
  <si>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</si>
  <si>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</si>
  <si>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</si>
  <si>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</si>
  <si>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</si>
  <si>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</si>
  <si>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</si>
  <si>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</si>
  <si>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</si>
  <si>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</si>
  <si>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</si>
  <si>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</si>
  <si>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</si>
  <si>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</si>
  <si>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</si>
  <si>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</si>
  <si>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</si>
  <si>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</si>
  <si>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</si>
  <si>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</si>
  <si>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</si>
  <si>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</si>
  <si>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</si>
  <si>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</si>
  <si>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</si>
  <si>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</si>
  <si>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</si>
  <si>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</si>
  <si>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</si>
  <si>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</si>
  <si>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</si>
  <si>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</si>
  <si>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</si>
  <si>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</si>
  <si>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</si>
  <si>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</si>
  <si>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</si>
  <si>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</si>
  <si>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</si>
  <si>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</si>
  <si>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</si>
  <si>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</si>
  <si>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</si>
  <si>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</si>
  <si>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</si>
  <si>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</si>
  <si>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</si>
  <si>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</si>
  <si>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</si>
  <si>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</si>
  <si>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</si>
  <si>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</si>
  <si>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</si>
  <si>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</si>
  <si>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</si>
  <si>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</si>
  <si>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</si>
  <si>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</si>
  <si>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</si>
  <si>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</si>
  <si>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</si>
  <si>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</si>
  <si>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</si>
  <si>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</si>
  <si>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</si>
  <si>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</si>
  <si>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</si>
  <si>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</si>
  <si>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</si>
  <si>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</si>
  <si>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</si>
  <si>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</si>
  <si>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</si>
  <si>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</si>
  <si>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</si>
  <si>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</si>
  <si>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</si>
  <si>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</si>
  <si>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</si>
  <si>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</si>
  <si>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</si>
  <si>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</si>
  <si>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</si>
  <si>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</si>
  <si>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</si>
  <si>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</si>
  <si>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</si>
  <si>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</si>
  <si>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</si>
  <si>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</si>
  <si>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</si>
  <si>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</si>
  <si>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</si>
  <si>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</si>
  <si>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</si>
  <si>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</si>
  <si>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</si>
  <si>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</si>
  <si>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</si>
  <si>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</si>
  <si>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</si>
  <si>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</si>
  <si>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</si>
  <si>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</si>
  <si>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</si>
  <si>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</si>
  <si>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</si>
  <si>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</si>
  <si>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</si>
  <si>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</si>
  <si>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</si>
  <si>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</si>
  <si>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</si>
  <si>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</si>
  <si>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</si>
  <si>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</si>
  <si>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</si>
  <si>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</si>
  <si>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</si>
  <si>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</si>
  <si>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</si>
  <si>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</si>
  <si>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</si>
  <si>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</si>
  <si>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</si>
  <si>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</si>
  <si>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</si>
  <si>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</si>
  <si>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</si>
  <si>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</si>
  <si>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</si>
  <si>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</si>
  <si>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</si>
  <si>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</si>
  <si>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</si>
  <si>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</si>
  <si>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</si>
  <si>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</si>
  <si>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</si>
  <si>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</si>
  <si>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</si>
  <si>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</si>
  <si>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</si>
  <si>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</si>
  <si>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</si>
  <si>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</si>
  <si>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</si>
  <si>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</si>
  <si>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</si>
  <si>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</si>
  <si>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</si>
  <si>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</si>
  <si>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</si>
  <si>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</si>
  <si>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</si>
  <si>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</si>
  <si>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</si>
  <si>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</si>
  <si>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</si>
  <si>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</si>
  <si>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</si>
  <si>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</si>
  <si>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</si>
  <si>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</si>
  <si>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</si>
  <si>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</si>
  <si>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</si>
  <si>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</si>
  <si>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</si>
  <si>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</si>
  <si>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</si>
  <si>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</si>
  <si>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</si>
  <si>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</si>
  <si>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</si>
  <si>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</si>
  <si>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</si>
  <si>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</si>
  <si>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</si>
  <si>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</si>
  <si>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</si>
  <si>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</si>
  <si>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</si>
  <si>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</si>
  <si>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</si>
  <si>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</si>
  <si>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</si>
  <si>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</si>
  <si>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</si>
  <si>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</si>
  <si>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</si>
  <si>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</si>
  <si>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</si>
  <si>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</si>
  <si>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</si>
  <si>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</si>
  <si>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</si>
  <si>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</si>
  <si>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</si>
  <si>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</si>
  <si>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</si>
  <si>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</si>
  <si>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</si>
  <si>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</si>
  <si>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</si>
  <si>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</si>
  <si>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</si>
  <si>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</si>
  <si>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</si>
  <si>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</si>
  <si>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</si>
  <si>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</si>
  <si>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</si>
  <si>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</si>
  <si>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</si>
  <si>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</si>
  <si>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</si>
  <si>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</si>
  <si>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</si>
  <si>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</si>
  <si>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</si>
  <si>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</si>
  <si>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</si>
  <si>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</si>
  <si>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</si>
  <si>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</si>
  <si>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</si>
  <si>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</si>
  <si>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</si>
  <si>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</si>
  <si>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</si>
  <si>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</si>
  <si>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</si>
  <si>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</si>
  <si>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</si>
  <si>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</si>
  <si>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</si>
  <si>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</si>
  <si>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</si>
  <si>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</si>
  <si>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</si>
  <si>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</si>
  <si>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</si>
  <si>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</si>
  <si>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</si>
  <si>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</si>
  <si>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</si>
  <si>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</si>
  <si>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</si>
  <si>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</si>
  <si>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</si>
  <si>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</si>
  <si>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</si>
  <si>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</si>
  <si>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</si>
  <si>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</si>
  <si>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</si>
  <si>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</si>
  <si>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</si>
  <si>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</si>
  <si>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</si>
  <si>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</si>
  <si>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</si>
  <si>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</si>
  <si>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</si>
  <si>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</si>
  <si>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</si>
  <si>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</si>
  <si>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</si>
  <si>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</si>
  <si>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</si>
  <si>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</si>
  <si>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</si>
  <si>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</si>
  <si>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</si>
  <si>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</si>
  <si>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</si>
  <si>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</si>
  <si>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</si>
  <si>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</si>
  <si>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</si>
  <si>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</si>
  <si>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</si>
  <si>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</si>
  <si>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</si>
  <si>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</si>
  <si>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</si>
  <si>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</si>
  <si>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</si>
  <si>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</si>
  <si>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</si>
  <si>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</si>
  <si>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</si>
  <si>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</si>
  <si>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</si>
  <si>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</si>
  <si>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</si>
  <si>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</si>
  <si>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</si>
  <si>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</si>
  <si>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</si>
  <si>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</si>
  <si>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</si>
  <si>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</si>
  <si>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</si>
  <si>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</si>
  <si>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</si>
  <si>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</si>
  <si>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</si>
  <si>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</si>
  <si>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</si>
  <si>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</si>
  <si>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</si>
  <si>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</si>
  <si>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</si>
  <si>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</si>
  <si>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</si>
  <si>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</si>
  <si>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</si>
  <si>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</si>
  <si>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</si>
  <si>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</si>
  <si>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</si>
  <si>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</si>
  <si>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</si>
  <si>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</si>
  <si>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</si>
  <si>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</si>
  <si>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</si>
  <si>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</si>
  <si>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</si>
  <si>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</si>
  <si>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</si>
  <si>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</si>
  <si>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</si>
  <si>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</si>
  <si>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</si>
  <si>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</si>
  <si>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</si>
  <si>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</si>
  <si>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</si>
  <si>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</si>
  <si>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</si>
  <si>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</si>
  <si>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</si>
  <si>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</si>
  <si>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</si>
  <si>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</si>
  <si>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</si>
  <si>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</si>
  <si>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</si>
  <si>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</si>
  <si>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</si>
  <si>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</si>
  <si>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</si>
  <si>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</si>
  <si>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</si>
  <si>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</si>
  <si>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</si>
  <si>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</si>
  <si>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</si>
  <si>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</si>
  <si>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</si>
  <si>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</si>
  <si>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</si>
  <si>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</si>
  <si>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</si>
  <si>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</si>
  <si>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</si>
  <si>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</si>
  <si>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</si>
  <si>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</si>
  <si>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</si>
  <si>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</si>
  <si>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</si>
  <si>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</si>
  <si>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</si>
  <si>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</si>
  <si>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</si>
  <si>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</si>
  <si>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</si>
  <si>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</si>
  <si>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</si>
  <si>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</si>
  <si>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</si>
  <si>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</si>
  <si>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</si>
  <si>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</si>
  <si>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</si>
  <si>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</si>
  <si>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</si>
  <si>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</si>
  <si>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</si>
  <si>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</si>
  <si>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</si>
  <si>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</si>
  <si>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</si>
  <si>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</si>
  <si>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</si>
  <si>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</si>
  <si>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</si>
  <si>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</si>
  <si>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</si>
  <si>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</si>
  <si>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</si>
  <si>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</si>
  <si>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</si>
  <si>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</si>
  <si>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</si>
  <si>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</si>
  <si>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</si>
  <si>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</si>
  <si>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</si>
  <si>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</si>
  <si>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</si>
  <si>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</si>
  <si>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</si>
  <si>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</si>
  <si>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</si>
  <si>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</si>
  <si>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</si>
  <si>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</si>
  <si>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</si>
  <si>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</si>
  <si>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</si>
  <si>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</si>
  <si>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</si>
  <si>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</si>
  <si>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</si>
  <si>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</si>
  <si>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</si>
  <si>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</si>
  <si>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</si>
  <si>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</si>
  <si>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</si>
  <si>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</si>
  <si>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</si>
  <si>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</si>
  <si>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</si>
  <si>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</si>
  <si>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</si>
  <si>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</si>
  <si>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</si>
  <si>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</si>
  <si>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</si>
  <si>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</si>
  <si>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</si>
  <si>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</si>
  <si>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</si>
  <si>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</si>
  <si>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</si>
  <si>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</si>
  <si>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</si>
  <si>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</si>
  <si>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</si>
  <si>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</si>
  <si>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</si>
  <si>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</si>
  <si>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</si>
  <si>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</si>
  <si>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</si>
  <si>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</si>
  <si>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</si>
  <si>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</si>
  <si>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</si>
  <si>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</si>
  <si>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</si>
  <si>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</si>
  <si>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</si>
  <si>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</si>
  <si>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</si>
  <si>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</si>
  <si>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</si>
  <si>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</si>
  <si>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</si>
  <si>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</si>
  <si>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</si>
  <si>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</si>
  <si>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</si>
  <si>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</si>
  <si>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</si>
  <si>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</si>
  <si>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</si>
  <si>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</si>
  <si>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</si>
  <si>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</si>
  <si>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</si>
  <si>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</si>
  <si>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</si>
  <si>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</si>
  <si>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</si>
  <si>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</si>
  <si>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</si>
  <si>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</si>
  <si>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</si>
  <si>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</si>
  <si>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</si>
  <si>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</si>
  <si>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</si>
  <si>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</si>
  <si>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</si>
  <si>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</si>
  <si>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</si>
  <si>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</si>
  <si>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</si>
  <si>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</si>
  <si>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</si>
  <si>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</si>
  <si>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</si>
  <si>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</si>
  <si>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</si>
  <si>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</si>
  <si>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</si>
  <si>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</si>
  <si>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</si>
  <si>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</si>
  <si>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</si>
  <si>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</si>
  <si>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</si>
  <si>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</si>
  <si>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</si>
  <si>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</si>
  <si>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</si>
  <si>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</si>
  <si>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</si>
  <si>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</si>
  <si>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</si>
  <si>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</si>
  <si>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</si>
  <si>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</si>
  <si>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</si>
  <si>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</si>
  <si>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</si>
  <si>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</si>
  <si>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</si>
  <si>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</si>
  <si>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</si>
  <si>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</si>
  <si>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</si>
  <si>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</si>
  <si>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</si>
  <si>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</si>
  <si>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</si>
  <si>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</si>
  <si>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</si>
  <si>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</si>
  <si>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</si>
  <si>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</si>
  <si>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</si>
  <si>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</si>
  <si>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</si>
  <si>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</si>
  <si>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</si>
  <si>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</si>
  <si>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</si>
  <si>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</si>
  <si>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</si>
  <si>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</si>
  <si>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</si>
  <si>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</si>
  <si>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</si>
  <si>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</si>
  <si>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</si>
  <si>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</si>
  <si>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</si>
  <si>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</si>
  <si>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</si>
  <si>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</si>
  <si>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</si>
  <si>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</si>
  <si>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</si>
  <si>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</si>
  <si>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</si>
  <si>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</si>
  <si>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</si>
  <si>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</si>
  <si>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</si>
  <si>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</si>
  <si>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</si>
  <si>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</si>
  <si>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</si>
  <si>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</si>
  <si>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</si>
  <si>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</si>
  <si>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</si>
  <si>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</si>
  <si>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</si>
  <si>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</si>
  <si>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</si>
  <si>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</si>
  <si>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</si>
  <si>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</si>
  <si>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</si>
  <si>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</si>
  <si>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</si>
  <si>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</si>
  <si>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</si>
  <si>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</si>
  <si>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</si>
  <si>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</si>
  <si>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</si>
  <si>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</si>
  <si>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</si>
  <si>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</si>
  <si>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</si>
  <si>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</si>
  <si>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</si>
  <si>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</si>
  <si>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</si>
  <si>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</si>
  <si>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</si>
  <si>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</si>
  <si>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</si>
  <si>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</si>
  <si>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</si>
  <si>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</si>
  <si>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</si>
  <si>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</si>
  <si>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</si>
  <si>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</si>
  <si>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</si>
  <si>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</si>
  <si>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</si>
  <si>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</si>
  <si>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</si>
  <si>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</si>
  <si>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</si>
  <si>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</si>
  <si>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</si>
  <si>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</si>
  <si>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</si>
  <si>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</si>
  <si>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</si>
  <si>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</si>
  <si>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</si>
  <si>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</si>
  <si>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</si>
  <si>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</si>
  <si>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</si>
  <si>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</si>
  <si>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</si>
  <si>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</si>
  <si>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</si>
  <si>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</si>
  <si>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</si>
  <si>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</si>
  <si>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</si>
  <si>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</si>
  <si>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</si>
  <si>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</si>
  <si>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</si>
  <si>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</si>
  <si>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</si>
  <si>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</si>
  <si>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</si>
  <si>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</si>
  <si>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</si>
  <si>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</si>
  <si>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</si>
  <si>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</si>
  <si>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</si>
  <si>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</si>
  <si>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</si>
  <si>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</si>
  <si>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</si>
  <si>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</si>
  <si>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</si>
  <si>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</si>
  <si>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</si>
  <si>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</si>
  <si>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</si>
  <si>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</si>
  <si>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</si>
  <si>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</si>
  <si>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</si>
  <si>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</si>
  <si>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</si>
  <si>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</si>
  <si>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</si>
  <si>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</si>
  <si>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</si>
  <si>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</si>
  <si>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</si>
  <si>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</si>
  <si>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</si>
  <si>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</si>
  <si>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</si>
  <si>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</si>
  <si>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</si>
  <si>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</si>
  <si>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</si>
  <si>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</si>
  <si>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</si>
  <si>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</si>
  <si>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</si>
  <si>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</si>
  <si>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</si>
  <si>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</si>
  <si>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</si>
  <si>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</si>
  <si>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</si>
  <si>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</si>
  <si>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</si>
  <si>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</si>
  <si>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</si>
  <si>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</si>
  <si>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</si>
  <si>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</si>
  <si>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</si>
  <si>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</si>
  <si>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</si>
  <si>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</si>
  <si>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</si>
  <si>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</si>
  <si>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</si>
  <si>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</si>
  <si>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</si>
  <si>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</si>
  <si>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</si>
  <si>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</si>
  <si>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</si>
  <si>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</si>
  <si>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</si>
  <si>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</si>
  <si>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</si>
  <si>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</si>
  <si>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</si>
  <si>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</si>
  <si>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</si>
  <si>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</si>
  <si>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</si>
  <si>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</si>
  <si>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</si>
  <si>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</si>
  <si>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</si>
  <si>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</si>
  <si>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</si>
  <si>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</si>
  <si>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</si>
  <si>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</si>
  <si>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</si>
  <si>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</si>
  <si>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</si>
  <si>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</si>
  <si>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</si>
  <si>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</si>
  <si>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</si>
  <si>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</si>
  <si>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</si>
  <si>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</si>
  <si>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</si>
  <si>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</si>
  <si>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</si>
  <si>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</si>
  <si>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</si>
  <si>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</si>
  <si>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</si>
  <si>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</si>
  <si>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</si>
  <si>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</si>
  <si>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</si>
  <si>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</si>
  <si>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</si>
  <si>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</si>
  <si>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</si>
  <si>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</si>
  <si>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</si>
  <si>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</si>
  <si>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</si>
  <si>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</si>
  <si>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</si>
  <si>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</si>
  <si>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</si>
  <si>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</si>
  <si>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</si>
  <si>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</si>
  <si>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</si>
  <si>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</si>
  <si>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</si>
  <si>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</si>
  <si>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</si>
  <si>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</si>
  <si>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</si>
  <si>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</si>
  <si>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</si>
  <si>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</si>
  <si>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</si>
  <si>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</si>
  <si>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</si>
  <si>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</si>
  <si>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</si>
  <si>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</si>
  <si>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</si>
  <si>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</si>
  <si>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</si>
  <si>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</si>
  <si>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</si>
  <si>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</si>
  <si>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</si>
  <si>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</si>
  <si>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</si>
  <si>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</si>
  <si>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</si>
  <si>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</si>
  <si>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</si>
  <si>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</si>
  <si>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</si>
  <si>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</si>
  <si>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</si>
  <si>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</si>
  <si>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</si>
  <si>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</si>
  <si>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</si>
  <si>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</si>
  <si>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</si>
  <si>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</si>
  <si>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</si>
  <si>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</si>
  <si>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</si>
  <si>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</si>
  <si>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</si>
  <si>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</si>
  <si>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</si>
  <si>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</si>
  <si>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</si>
  <si>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</si>
  <si>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</si>
  <si>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</si>
  <si>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</si>
  <si>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</si>
  <si>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</si>
  <si>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</si>
  <si>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</si>
  <si>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</si>
  <si>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</si>
  <si>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</si>
  <si>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</si>
  <si>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</si>
  <si>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</si>
  <si>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</si>
  <si>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</si>
  <si>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</si>
  <si>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</si>
  <si>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</si>
  <si>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</si>
  <si>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</si>
  <si>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</si>
  <si>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</si>
  <si>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</si>
  <si>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</si>
  <si>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</si>
  <si>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</si>
  <si>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</si>
  <si>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</si>
  <si>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</si>
  <si>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</si>
  <si>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</si>
  <si>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</si>
  <si>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</si>
  <si>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</si>
  <si>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</si>
  <si>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</si>
  <si>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</si>
  <si>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</si>
  <si>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</si>
  <si>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</si>
  <si>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</si>
  <si>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</si>
  <si>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</si>
  <si>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</si>
  <si>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</si>
  <si>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</si>
  <si>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</si>
  <si>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</si>
  <si>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</si>
  <si>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</si>
  <si>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</si>
  <si>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</si>
  <si>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</si>
  <si>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</si>
  <si>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</si>
  <si>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</si>
  <si>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</si>
  <si>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</si>
  <si>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</si>
  <si>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</si>
  <si>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</si>
  <si>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</si>
  <si>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</si>
  <si>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</si>
  <si>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</si>
  <si>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</si>
  <si>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</si>
  <si>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</si>
  <si>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</si>
  <si>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</si>
  <si>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</si>
  <si>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</si>
  <si>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</si>
  <si>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</si>
  <si>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</si>
  <si>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</si>
  <si>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</si>
  <si>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</si>
  <si>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</si>
  <si>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</si>
  <si>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</si>
  <si>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</si>
  <si>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</si>
  <si>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</si>
  <si>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</si>
  <si>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</si>
  <si>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</si>
  <si>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</si>
  <si>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</si>
  <si>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</si>
  <si>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</si>
  <si>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</si>
  <si>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</si>
  <si>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</si>
  <si>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</si>
  <si>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</si>
  <si>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</si>
  <si>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</si>
  <si>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</si>
  <si>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</si>
  <si>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</si>
  <si>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</si>
  <si>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</si>
  <si>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</si>
  <si>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</si>
  <si>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</si>
  <si>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</si>
  <si>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</si>
  <si>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</si>
  <si>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</si>
  <si>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</si>
  <si>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</si>
  <si>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</si>
  <si>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</si>
  <si>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</si>
  <si>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</si>
  <si>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</si>
  <si>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</si>
  <si>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</si>
  <si>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</si>
  <si>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</si>
  <si>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</si>
  <si>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</si>
  <si>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</si>
  <si>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</si>
  <si>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</si>
  <si>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</si>
  <si>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</si>
  <si>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</si>
  <si>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</si>
  <si>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</si>
  <si>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</si>
  <si>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</si>
  <si>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</si>
  <si>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</si>
  <si>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</si>
  <si>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</si>
  <si>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</si>
  <si>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</si>
  <si>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</si>
  <si>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</si>
  <si>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</si>
  <si>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</si>
  <si>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</si>
  <si>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</si>
  <si>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</si>
  <si>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</si>
  <si>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</si>
  <si>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</si>
  <si>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</si>
  <si>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</si>
  <si>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</si>
  <si>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</si>
  <si>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</si>
  <si>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</si>
  <si>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</si>
  <si>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</si>
  <si>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</si>
  <si>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</si>
  <si>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</si>
  <si>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</si>
  <si>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</si>
  <si>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</si>
  <si>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</si>
  <si>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</si>
  <si>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</si>
  <si>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</si>
  <si>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</si>
  <si>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</si>
  <si>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</si>
  <si>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</si>
  <si>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</si>
  <si>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</si>
  <si>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</si>
  <si>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</si>
  <si>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</si>
  <si>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</si>
  <si>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</si>
  <si>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</si>
  <si>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</si>
  <si>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</si>
  <si>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</si>
  <si>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</si>
  <si>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</si>
  <si>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</si>
  <si>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</si>
  <si>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</si>
  <si>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</si>
  <si>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</si>
  <si>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</si>
  <si>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</si>
  <si>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</si>
  <si>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</si>
  <si>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</si>
  <si>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</si>
  <si>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</si>
  <si>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</si>
  <si>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</si>
  <si>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</si>
  <si>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</si>
  <si>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</si>
  <si>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</si>
  <si>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</si>
  <si>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</si>
  <si>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</si>
  <si>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</si>
  <si>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</si>
  <si>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</si>
  <si>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</si>
  <si>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</si>
  <si>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</si>
  <si>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</si>
  <si>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</si>
  <si>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</si>
  <si>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</si>
  <si>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</si>
  <si>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</si>
  <si>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</si>
  <si>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</si>
  <si>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</si>
  <si>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</si>
  <si>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</si>
  <si>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</si>
  <si>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</si>
  <si>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</si>
  <si>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</si>
  <si>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</si>
  <si>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</si>
  <si>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</si>
  <si>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</si>
  <si>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</si>
  <si>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</si>
  <si>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</si>
  <si>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</si>
  <si>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</si>
  <si>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</si>
  <si>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</si>
  <si>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</si>
  <si>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</si>
  <si>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</si>
  <si>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</si>
  <si>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</si>
  <si>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</si>
  <si>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</si>
  <si>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</si>
  <si>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</si>
  <si>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</si>
  <si>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</si>
  <si>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</si>
  <si>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</si>
  <si>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</si>
  <si>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</si>
  <si>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</si>
  <si>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</si>
  <si>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</si>
  <si>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</si>
  <si>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</si>
  <si>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</si>
  <si>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</si>
  <si>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</si>
  <si>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</si>
  <si>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</si>
  <si>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</si>
  <si>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</si>
  <si>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</si>
  <si>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</si>
  <si>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</si>
  <si>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</si>
  <si>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</si>
  <si>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</si>
  <si>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</si>
  <si>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</si>
  <si>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</si>
  <si>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</si>
  <si>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</si>
  <si>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</si>
  <si>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</si>
  <si>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</si>
  <si>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</si>
  <si>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</si>
  <si>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</si>
  <si>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</si>
  <si>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</si>
  <si>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</si>
  <si>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</si>
  <si>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</si>
  <si>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</si>
  <si>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</si>
  <si>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</si>
  <si>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</si>
  <si>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</si>
  <si>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</si>
  <si>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</si>
  <si>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</si>
  <si>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</si>
  <si>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</si>
  <si>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</si>
  <si>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</si>
  <si>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</si>
  <si>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</si>
  <si>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</si>
  <si>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</si>
  <si>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</si>
  <si>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</si>
  <si>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</si>
  <si>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</si>
  <si>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</si>
  <si>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</si>
  <si>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</si>
  <si>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</si>
  <si>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</si>
  <si>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</si>
  <si>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</si>
  <si>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</si>
  <si>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</si>
  <si>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</si>
  <si>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</si>
  <si>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</si>
  <si>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</si>
  <si>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</si>
  <si>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</si>
  <si>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</si>
  <si>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</si>
  <si>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</si>
  <si>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</si>
  <si>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</si>
  <si>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</si>
  <si>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</si>
  <si>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</si>
  <si>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</si>
  <si>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</si>
  <si>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</si>
  <si>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</si>
  <si>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</si>
  <si>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</si>
  <si>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</si>
  <si>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</si>
  <si>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</si>
  <si>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</si>
  <si>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</si>
  <si>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</si>
  <si>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</si>
  <si>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</si>
  <si>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</si>
  <si>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</si>
  <si>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</si>
  <si>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</si>
  <si>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</si>
  <si>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</si>
  <si>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</si>
  <si>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</si>
  <si>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</si>
  <si>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</si>
  <si>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</si>
  <si>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</si>
  <si>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</si>
  <si>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</si>
  <si>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</si>
  <si>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</si>
  <si>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</si>
  <si>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</si>
  <si>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</si>
  <si>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</si>
  <si>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</si>
  <si>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</si>
  <si>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</si>
  <si>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</si>
  <si>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</si>
  <si>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</si>
  <si>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</si>
  <si>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</si>
  <si>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</si>
  <si>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</si>
  <si>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</si>
  <si>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</si>
  <si>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</si>
  <si>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</si>
  <si>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</si>
  <si>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</si>
  <si>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</si>
  <si>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</si>
  <si>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</si>
  <si>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</si>
  <si>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</si>
  <si>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</si>
  <si>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</si>
  <si>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</si>
  <si>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</si>
  <si>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</si>
  <si>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</si>
  <si>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</si>
  <si>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</si>
  <si>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</si>
  <si>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</si>
  <si>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</si>
  <si>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</si>
  <si>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</si>
  <si>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</si>
  <si>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</si>
  <si>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</si>
  <si>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</si>
  <si>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</si>
  <si>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</si>
  <si>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</si>
  <si>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</si>
  <si>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</si>
  <si>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</si>
  <si>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</si>
  <si>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</si>
  <si>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</si>
  <si>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</si>
  <si>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</si>
  <si>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</si>
  <si>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</si>
  <si>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</si>
  <si>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</si>
  <si>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</si>
  <si>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</si>
  <si>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</si>
  <si>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</si>
  <si>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</si>
  <si>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</si>
  <si>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</si>
  <si>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</si>
  <si>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</si>
  <si>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</si>
  <si>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</si>
  <si>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</si>
  <si>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</si>
  <si>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</si>
  <si>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</si>
  <si>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</si>
  <si>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</si>
  <si>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</si>
  <si>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</si>
  <si>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</si>
  <si>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</si>
  <si>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</si>
  <si>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</si>
  <si>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</si>
  <si>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</si>
  <si>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</si>
  <si>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</si>
  <si>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</si>
  <si>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</si>
  <si>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</si>
  <si>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</si>
  <si>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</si>
  <si>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</si>
  <si>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</si>
  <si>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</si>
  <si>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</si>
  <si>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</si>
  <si>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</si>
  <si>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</si>
  <si>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</si>
  <si>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</si>
  <si>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</si>
  <si>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</si>
  <si>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</si>
  <si>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</si>
  <si>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</si>
  <si>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</si>
  <si>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</si>
  <si>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</si>
  <si>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</si>
  <si>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</si>
  <si>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</si>
  <si>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</si>
  <si>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</si>
  <si>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</si>
  <si>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</si>
  <si>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</si>
  <si>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</si>
  <si>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</si>
  <si>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</si>
  <si>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</si>
  <si>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</si>
  <si>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</si>
  <si>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</si>
  <si>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</si>
  <si>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</si>
  <si>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</si>
  <si>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</si>
  <si>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</si>
  <si>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</si>
  <si>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</si>
  <si>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</si>
  <si>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</si>
  <si>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</si>
  <si>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</si>
  <si>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</si>
  <si>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</si>
  <si>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</si>
  <si>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</si>
  <si>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</si>
  <si>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</si>
  <si>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</si>
  <si>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</si>
  <si>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</si>
  <si>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</si>
  <si>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</si>
  <si>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</si>
  <si>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</si>
  <si>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</si>
  <si>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</si>
  <si>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</si>
  <si>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</si>
  <si>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</si>
  <si>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</si>
  <si>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</si>
  <si>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</si>
  <si>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</si>
  <si>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</si>
  <si>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</si>
  <si>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</si>
  <si>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</si>
  <si>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</si>
  <si>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</si>
  <si>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</si>
  <si>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</si>
  <si>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</si>
  <si>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</si>
  <si>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</si>
  <si>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</si>
  <si>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</si>
  <si>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</si>
  <si>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</si>
  <si>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</si>
  <si>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</si>
  <si>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</si>
  <si>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</si>
  <si>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</si>
  <si>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</si>
  <si>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</si>
  <si>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</si>
  <si>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</si>
  <si>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</si>
  <si>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</si>
  <si>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</si>
  <si>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</si>
  <si>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</si>
  <si>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</si>
  <si>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</si>
  <si>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</si>
  <si>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</si>
  <si>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</si>
  <si>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</si>
  <si>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</si>
  <si>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</si>
  <si>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</si>
  <si>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</si>
  <si>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</si>
  <si>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</si>
  <si>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</si>
  <si>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</si>
  <si>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</si>
  <si>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</si>
  <si>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</si>
  <si>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</si>
  <si>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</si>
  <si>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</si>
  <si>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</si>
  <si>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</si>
  <si>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</si>
  <si>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</si>
  <si>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</si>
  <si>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</si>
  <si>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</si>
  <si>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</si>
  <si>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</si>
  <si>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</si>
  <si>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</si>
  <si>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</si>
  <si>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</si>
  <si>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</si>
  <si>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</si>
  <si>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</si>
  <si>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</si>
  <si>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</si>
  <si>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</si>
  <si>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</si>
  <si>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</si>
  <si>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</si>
  <si>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</si>
  <si>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</si>
  <si>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</si>
  <si>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</si>
  <si>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</si>
  <si>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</si>
  <si>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</si>
  <si>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</si>
  <si>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</si>
  <si>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</si>
  <si>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</si>
  <si>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</si>
  <si>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</si>
  <si>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</si>
  <si>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</si>
  <si>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</si>
  <si>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</si>
  <si>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</si>
  <si>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</si>
  <si>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</si>
  <si>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</si>
  <si>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</si>
  <si>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</si>
  <si>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</si>
  <si>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</si>
  <si>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</si>
  <si>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</si>
  <si>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</si>
  <si>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</si>
  <si>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</si>
  <si>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</si>
  <si>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</si>
  <si>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</si>
  <si>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</si>
  <si>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</si>
  <si>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</si>
  <si>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</si>
  <si>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</si>
  <si>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</si>
  <si>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</si>
  <si>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</si>
  <si>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</si>
  <si>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</si>
  <si>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</si>
  <si>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</si>
  <si>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</si>
  <si>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</si>
  <si>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</si>
  <si>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</si>
  <si>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</si>
  <si>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</si>
  <si>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</si>
  <si>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</si>
  <si>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</si>
  <si>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</si>
  <si>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</si>
  <si>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</si>
  <si>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</si>
  <si>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</si>
  <si>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</si>
  <si>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</si>
  <si>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</si>
  <si>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</si>
  <si>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</si>
  <si>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</si>
  <si>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</si>
  <si>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</si>
  <si>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</si>
  <si>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</si>
  <si>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</si>
  <si>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</si>
  <si>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</si>
  <si>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</si>
  <si>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</si>
  <si>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</si>
  <si>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</si>
  <si>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</si>
  <si>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</si>
  <si>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</si>
  <si>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</si>
  <si>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</si>
  <si>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</si>
  <si>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</si>
  <si>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</si>
  <si>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</si>
  <si>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</si>
  <si>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</si>
  <si>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</si>
  <si>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</si>
  <si>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</si>
  <si>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</si>
  <si>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</si>
  <si>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</si>
  <si>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</si>
  <si>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</si>
  <si>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</si>
  <si>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</si>
  <si>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</si>
  <si>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</si>
  <si>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</si>
  <si>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</si>
  <si>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</si>
  <si>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</si>
  <si>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</si>
  <si>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</si>
  <si>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</si>
  <si>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</si>
  <si>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</si>
  <si>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</si>
  <si>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</si>
  <si>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</si>
  <si>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</si>
  <si>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</si>
  <si>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</si>
  <si>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</si>
  <si>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</si>
  <si>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</si>
  <si>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</si>
  <si>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</si>
  <si>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</si>
  <si>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</si>
  <si>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</si>
  <si>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</si>
  <si>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</si>
  <si>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</si>
  <si>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</si>
  <si>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</si>
  <si>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</si>
  <si>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</si>
  <si>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</si>
  <si>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</si>
  <si>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</si>
  <si>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</si>
  <si>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</si>
  <si>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</si>
  <si>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</si>
  <si>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</si>
  <si>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</si>
  <si>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</si>
  <si>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</si>
  <si>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</si>
  <si>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</si>
  <si>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</si>
  <si>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</si>
  <si>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</si>
  <si>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</si>
  <si>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</si>
  <si>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</si>
  <si>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</si>
  <si>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</si>
  <si>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</si>
  <si>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</si>
  <si>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</si>
  <si>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</si>
  <si>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</si>
  <si>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</si>
  <si>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</si>
  <si>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</si>
  <si>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</si>
  <si>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</si>
  <si>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</si>
  <si>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</si>
  <si>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</si>
  <si>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</si>
  <si>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</si>
  <si>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</si>
  <si>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</si>
  <si>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</si>
  <si>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</si>
  <si>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</si>
  <si>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</si>
  <si>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</si>
  <si>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</si>
  <si>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</si>
  <si>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</si>
  <si>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</si>
  <si>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</si>
  <si>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</si>
  <si>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</si>
  <si>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</si>
  <si>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</si>
  <si>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</si>
  <si>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</si>
  <si>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</si>
  <si>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</si>
  <si>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</si>
  <si>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</si>
  <si>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</si>
  <si>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</si>
  <si>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</si>
  <si>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</si>
  <si>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</si>
  <si>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</si>
  <si>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</si>
  <si>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</si>
  <si>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</si>
  <si>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</si>
  <si>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</si>
  <si>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</si>
  <si>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</si>
  <si>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</si>
  <si>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</si>
  <si>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</si>
  <si>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</si>
  <si>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</si>
  <si>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</si>
  <si>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</si>
  <si>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</si>
  <si>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</si>
  <si>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</si>
  <si>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</si>
  <si>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</si>
  <si>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</si>
  <si>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</si>
  <si>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</si>
  <si>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</si>
  <si>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</si>
  <si>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</si>
  <si>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</si>
  <si>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</si>
  <si>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</si>
  <si>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</si>
  <si>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</si>
  <si>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</si>
  <si>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</si>
  <si>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</si>
  <si>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</si>
  <si>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</si>
  <si>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</si>
  <si>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</si>
  <si>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</si>
  <si>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</si>
  <si>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</si>
  <si>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</si>
  <si>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</si>
  <si>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</si>
  <si>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</si>
  <si>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</si>
  <si>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</si>
  <si>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</si>
  <si>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</si>
  <si>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</si>
  <si>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</si>
  <si>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</si>
  <si>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</si>
  <si>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</si>
  <si>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</si>
  <si>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</si>
  <si>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</si>
  <si>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</si>
  <si>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</si>
  <si>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</si>
  <si>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</si>
  <si>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</si>
  <si>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</si>
  <si>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</si>
  <si>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</si>
  <si>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</si>
  <si>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</si>
  <si>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</si>
  <si>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</si>
  <si>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</si>
  <si>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</si>
  <si>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</si>
  <si>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</si>
  <si>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</si>
  <si>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</si>
  <si>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</si>
  <si>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</si>
  <si>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</si>
  <si>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</si>
  <si>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</si>
  <si>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</si>
  <si>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</si>
  <si>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</si>
  <si>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</si>
  <si>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</si>
  <si>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</si>
  <si>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</si>
  <si>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</si>
  <si>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</si>
  <si>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</si>
  <si>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</si>
  <si>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</si>
  <si>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</si>
  <si>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</si>
  <si>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</si>
  <si>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</si>
  <si>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</si>
  <si>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</si>
  <si>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</si>
  <si>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</si>
  <si>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</si>
  <si>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</si>
  <si>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</si>
  <si>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</si>
  <si>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</si>
  <si>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</si>
  <si>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</si>
  <si>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</si>
  <si>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</si>
  <si>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</si>
  <si>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</si>
  <si>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</si>
  <si>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</si>
  <si>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</si>
  <si>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</si>
  <si>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</si>
  <si>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</si>
  <si>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</si>
  <si>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</si>
  <si>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</si>
  <si>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</si>
  <si>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</si>
  <si>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</si>
  <si>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</si>
  <si>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</si>
  <si>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</si>
  <si>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</si>
  <si>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</si>
  <si>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</si>
  <si>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</si>
  <si>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</si>
  <si>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</si>
  <si>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</si>
  <si>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</si>
  <si>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</si>
  <si>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</si>
  <si>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</si>
  <si>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</si>
  <si>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</si>
  <si>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</si>
  <si>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</si>
  <si>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</si>
  <si>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</si>
  <si>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</si>
  <si>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</si>
  <si>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</si>
  <si>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</si>
  <si>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</si>
  <si>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</si>
  <si>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</si>
  <si>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</si>
  <si>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</si>
  <si>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</si>
  <si>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</si>
  <si>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</si>
  <si>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</si>
  <si>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</si>
  <si>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</si>
  <si>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</si>
  <si>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</si>
  <si>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</si>
  <si>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</si>
  <si>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</si>
  <si>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</si>
  <si>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</si>
  <si>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</si>
  <si>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</si>
  <si>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</si>
  <si>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</si>
  <si>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</si>
  <si>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</si>
  <si>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</si>
  <si>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</si>
  <si>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</si>
  <si>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</si>
  <si>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</si>
  <si>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</si>
  <si>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</si>
  <si>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</si>
  <si>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</si>
  <si>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</si>
  <si>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</si>
  <si>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</si>
  <si>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</si>
  <si>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</si>
  <si>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</si>
  <si>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</si>
  <si>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</si>
  <si>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</si>
  <si>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</si>
  <si>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</si>
  <si>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</si>
  <si>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</si>
  <si>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</si>
  <si>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</si>
  <si>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</si>
  <si>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</si>
  <si>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</si>
  <si>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</si>
  <si>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</si>
  <si>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</si>
  <si>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</si>
  <si>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</si>
  <si>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</si>
  <si>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</si>
  <si>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</si>
  <si>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</si>
  <si>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</si>
  <si>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</si>
  <si>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</si>
  <si>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</si>
  <si>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</si>
  <si>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</si>
  <si>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</si>
  <si>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</si>
  <si>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</si>
  <si>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</si>
  <si>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</si>
  <si>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</si>
  <si>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</si>
  <si>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</si>
  <si>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</si>
  <si>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</si>
  <si>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</si>
  <si>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</si>
  <si>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</si>
  <si>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</si>
  <si>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</si>
  <si>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</si>
  <si>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</si>
  <si>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</si>
  <si>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</si>
  <si>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</si>
  <si>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</si>
  <si>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</si>
  <si>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</si>
  <si>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</si>
  <si>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</si>
  <si>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</si>
  <si>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</si>
  <si>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</si>
  <si>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</si>
  <si>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</si>
  <si>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</si>
  <si>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</si>
  <si>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</si>
  <si>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</si>
  <si>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</si>
  <si>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</si>
  <si>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</si>
  <si>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</si>
  <si>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</si>
  <si>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</si>
  <si>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</si>
  <si>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</si>
  <si>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</si>
  <si>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</si>
  <si>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</si>
  <si>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</si>
  <si>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</si>
  <si>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</si>
  <si>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</si>
  <si>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</si>
  <si>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</si>
  <si>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</si>
  <si>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</si>
  <si>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</si>
  <si>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</si>
  <si>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</si>
  <si>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</si>
  <si>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</si>
  <si>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</si>
  <si>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</si>
  <si>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</si>
  <si>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</si>
  <si>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</si>
  <si>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</si>
  <si>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</si>
  <si>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</si>
  <si>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</si>
  <si>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</si>
  <si>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</si>
  <si>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</si>
  <si>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</si>
  <si>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</si>
  <si>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</si>
  <si>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</si>
  <si>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</si>
  <si>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</si>
  <si>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</si>
  <si>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</si>
  <si>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</si>
  <si>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</si>
  <si>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</si>
  <si>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</si>
  <si>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</si>
  <si>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</si>
  <si>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</si>
  <si>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</si>
  <si>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</si>
  <si>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</si>
  <si>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</si>
  <si>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</si>
  <si>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</si>
  <si>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</si>
  <si>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</si>
  <si>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</si>
  <si>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</si>
  <si>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</si>
  <si>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</si>
  <si>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</si>
  <si>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</si>
  <si>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</si>
  <si>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</si>
  <si>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</si>
  <si>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</si>
  <si>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</si>
  <si>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</si>
  <si>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</si>
  <si>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</si>
  <si>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</si>
  <si>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</si>
  <si>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</si>
  <si>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</si>
  <si>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</si>
  <si>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</si>
  <si>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</si>
  <si>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</si>
  <si>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</si>
  <si>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</si>
  <si>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</si>
  <si>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</si>
  <si>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</si>
  <si>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</si>
  <si>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</si>
  <si>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</si>
  <si>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</si>
  <si>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</si>
  <si>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</si>
  <si>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</si>
  <si>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</si>
  <si>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</si>
  <si>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</si>
  <si>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</si>
  <si>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</si>
  <si>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</si>
  <si>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</si>
  <si>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</si>
  <si>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</si>
  <si>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</si>
  <si>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</si>
  <si>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</si>
  <si>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</si>
  <si>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</si>
  <si>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</si>
  <si>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</si>
  <si>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</si>
  <si>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</si>
  <si>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</si>
  <si>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</si>
  <si>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</si>
  <si>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</si>
  <si>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</si>
  <si>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</si>
  <si>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</si>
  <si>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</si>
  <si>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</si>
  <si>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</si>
  <si>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</si>
  <si>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</si>
  <si>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</si>
  <si>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</si>
  <si>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</si>
  <si>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</si>
  <si>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</si>
  <si>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</si>
  <si>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</si>
  <si>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</si>
  <si>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</si>
  <si>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</si>
  <si>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</si>
  <si>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</si>
  <si>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</si>
  <si>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</si>
  <si>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</si>
  <si>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</si>
  <si>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</si>
  <si>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</si>
  <si>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</si>
  <si>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</si>
  <si>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</si>
  <si>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</si>
  <si>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</si>
  <si>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</si>
  <si>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</si>
  <si>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</si>
  <si>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</si>
  <si>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</si>
  <si>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</si>
  <si>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</si>
  <si>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</si>
  <si>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</si>
  <si>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</si>
  <si>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</si>
  <si>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</si>
  <si>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</si>
  <si>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</si>
  <si>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</si>
  <si>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</si>
  <si>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</si>
  <si>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</si>
  <si>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</si>
  <si>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</si>
  <si>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</si>
  <si>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</si>
  <si>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</si>
  <si>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</si>
  <si>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</si>
  <si>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</si>
  <si>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</si>
  <si>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</si>
  <si>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</si>
  <si>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</si>
  <si>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</si>
  <si>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</si>
  <si>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</si>
  <si>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</si>
  <si>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</si>
  <si>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</si>
  <si>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</si>
  <si>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</si>
  <si>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</si>
  <si>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</si>
  <si>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</si>
  <si>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</si>
  <si>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</si>
  <si>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</si>
  <si>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</si>
  <si>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</si>
  <si>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</si>
  <si>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</si>
  <si>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</si>
  <si>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</si>
  <si>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</si>
  <si>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</si>
  <si>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</si>
  <si>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</si>
  <si>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</si>
  <si>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</si>
  <si>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</si>
  <si>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</si>
  <si>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</si>
  <si>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</si>
  <si>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</si>
  <si>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</si>
  <si>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</si>
  <si>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</si>
  <si>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</si>
  <si>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</si>
  <si>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</si>
  <si>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</si>
  <si>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</si>
  <si>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</si>
  <si>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</si>
  <si>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</si>
  <si>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</si>
  <si>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</si>
  <si>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</si>
  <si>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</si>
  <si>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</si>
  <si>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</si>
  <si>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</si>
  <si>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</si>
  <si>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</si>
  <si>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</si>
  <si>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</si>
  <si>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</si>
  <si>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</si>
  <si>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</si>
  <si>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</si>
  <si>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</si>
  <si>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</si>
  <si>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</si>
  <si>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</si>
  <si>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</si>
  <si>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</si>
  <si>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</si>
  <si>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</si>
  <si>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</si>
  <si>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</si>
  <si>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</si>
  <si>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</si>
  <si>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</si>
  <si>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</si>
  <si>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</si>
  <si>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</si>
  <si>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</si>
  <si>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</si>
  <si>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</si>
  <si>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</si>
  <si>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</si>
  <si>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</si>
  <si>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</si>
  <si>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</si>
  <si>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</si>
  <si>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</si>
  <si>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</si>
  <si>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</si>
  <si>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</si>
  <si>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</si>
  <si>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</si>
  <si>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</si>
  <si>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</si>
  <si>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</si>
  <si>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</si>
  <si>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</si>
  <si>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</si>
  <si>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</si>
  <si>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</si>
  <si>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</si>
  <si>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</si>
  <si>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</si>
  <si>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</si>
  <si>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</si>
  <si>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</si>
  <si>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</si>
  <si>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</si>
  <si>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</si>
  <si>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</si>
  <si>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</si>
  <si>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</si>
  <si>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</si>
  <si>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</si>
  <si>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</si>
  <si>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</si>
  <si>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</si>
  <si>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</si>
  <si>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</si>
  <si>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</si>
  <si>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</si>
  <si>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</si>
  <si>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</si>
  <si>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</si>
  <si>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</si>
  <si>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</si>
  <si>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</si>
  <si>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</si>
  <si>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</si>
  <si>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</si>
  <si>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</si>
  <si>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</si>
  <si>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</si>
  <si>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</si>
  <si>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</si>
  <si>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</si>
  <si>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</si>
  <si>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</si>
  <si>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</si>
  <si>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</si>
  <si>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</si>
  <si>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</si>
  <si>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</si>
  <si>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</si>
  <si>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</si>
  <si>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</si>
  <si>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</si>
  <si>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</si>
  <si>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</si>
  <si>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</si>
  <si>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</si>
  <si>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</si>
  <si>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</si>
  <si>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</si>
  <si>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</si>
  <si>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</si>
  <si>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</si>
  <si>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</si>
  <si>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</si>
  <si>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</si>
  <si>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</si>
  <si>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</si>
  <si>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</si>
  <si>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</si>
  <si>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</si>
  <si>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</si>
  <si>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</si>
  <si>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</si>
  <si>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</si>
  <si>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</si>
  <si>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</si>
  <si>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</si>
  <si>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</si>
  <si>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</si>
  <si>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</si>
  <si>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</si>
  <si>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</si>
  <si>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</si>
  <si>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</si>
  <si>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</si>
  <si>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</si>
  <si>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</si>
  <si>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</si>
  <si>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</si>
  <si>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</si>
  <si>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</si>
  <si>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</si>
  <si>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</si>
  <si>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</si>
  <si>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</si>
  <si>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</si>
  <si>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</si>
  <si>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</si>
  <si>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</si>
  <si>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</si>
  <si>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</si>
  <si>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</si>
  <si>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</si>
  <si>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</si>
  <si>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</si>
  <si>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</si>
  <si>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</si>
  <si>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</si>
  <si>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</si>
  <si>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</si>
  <si>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</si>
  <si>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</si>
  <si>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</si>
  <si>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</si>
  <si>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</si>
  <si>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</si>
  <si>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</si>
  <si>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</si>
  <si>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</si>
  <si>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</si>
  <si>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</si>
  <si>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</si>
  <si>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</si>
  <si>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</si>
  <si>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</si>
  <si>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</si>
  <si>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</si>
  <si>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</si>
  <si>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</si>
  <si>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</si>
  <si>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</si>
  <si>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</si>
  <si>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</si>
  <si>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</si>
  <si>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</si>
  <si>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</si>
  <si>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</si>
  <si>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</si>
  <si>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</si>
  <si>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</si>
  <si>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</si>
  <si>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</si>
  <si>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</si>
  <si>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</si>
  <si>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</si>
  <si>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</si>
  <si>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</si>
  <si>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</si>
  <si>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</si>
  <si>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</si>
  <si>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</si>
  <si>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</si>
  <si>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</si>
  <si>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</si>
  <si>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</si>
  <si>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</si>
  <si>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</si>
  <si>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</si>
  <si>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</si>
  <si>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</si>
  <si>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</si>
  <si>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</si>
  <si>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</si>
  <si>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</si>
  <si>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</si>
  <si>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</si>
  <si>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</si>
  <si>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</si>
  <si>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</si>
  <si>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</si>
  <si>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</si>
  <si>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</si>
  <si>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</si>
  <si>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</si>
  <si>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</si>
  <si>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</si>
  <si>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</si>
  <si>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</si>
  <si>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</si>
  <si>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</si>
  <si>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</si>
  <si>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</si>
  <si>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</si>
  <si>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</si>
  <si>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</si>
  <si>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</si>
  <si>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</si>
  <si>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</si>
  <si>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</si>
  <si>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</si>
  <si>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</si>
  <si>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</si>
  <si>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</si>
  <si>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</si>
  <si>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</si>
  <si>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</si>
  <si>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</si>
  <si>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</si>
  <si>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</si>
  <si>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</si>
  <si>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</si>
  <si>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</si>
  <si>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</si>
  <si>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</si>
  <si>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</si>
  <si>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</si>
  <si>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</si>
  <si>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</si>
  <si>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</si>
  <si>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</si>
  <si>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</si>
  <si>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</si>
  <si>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</si>
  <si>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</si>
  <si>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</si>
  <si>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</si>
  <si>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</si>
  <si>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</si>
  <si>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</si>
  <si>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</si>
  <si>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</si>
  <si>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</si>
  <si>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</si>
  <si>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</si>
  <si>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</si>
  <si>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</si>
  <si>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</si>
  <si>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</si>
  <si>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</si>
  <si>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</si>
  <si>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</si>
  <si>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</si>
  <si>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</si>
  <si>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</si>
  <si>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</si>
  <si>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</si>
  <si>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</si>
  <si>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</si>
  <si>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</si>
  <si>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</si>
  <si>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</si>
  <si>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</si>
  <si>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</si>
  <si>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</si>
  <si>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</si>
  <si>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</si>
  <si>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</si>
  <si>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</si>
  <si>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</si>
  <si>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</si>
  <si>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</si>
  <si>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</si>
  <si>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</si>
  <si>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</si>
  <si>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</si>
  <si>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</si>
  <si>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</si>
  <si>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</si>
  <si>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</si>
  <si>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</si>
  <si>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</si>
  <si>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</si>
  <si>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</si>
  <si>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</si>
  <si>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</si>
  <si>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</si>
  <si>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</si>
  <si>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</si>
  <si>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</si>
  <si>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</si>
  <si>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</si>
  <si>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</si>
  <si>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</si>
  <si>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</si>
  <si>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</si>
  <si>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</si>
  <si>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</si>
  <si>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</si>
  <si>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</si>
  <si>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</si>
  <si>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</si>
  <si>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</si>
  <si>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</si>
  <si>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</si>
  <si>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</si>
  <si>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</si>
  <si>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</si>
  <si>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</si>
  <si>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</si>
  <si>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</si>
  <si>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</si>
  <si>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</si>
  <si>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</si>
  <si>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</si>
  <si>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</si>
  <si>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</si>
  <si>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</si>
  <si>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</si>
  <si>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</si>
  <si>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</si>
  <si>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</si>
  <si>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</si>
  <si>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</si>
  <si>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</si>
  <si>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</si>
  <si>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</si>
  <si>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</si>
  <si>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</si>
  <si>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</si>
  <si>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</si>
  <si>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</si>
  <si>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</si>
  <si>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</si>
  <si>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</si>
  <si>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</si>
  <si>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</si>
  <si>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</si>
  <si>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</si>
  <si>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</si>
  <si>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</si>
  <si>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</si>
  <si>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</si>
  <si>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</si>
  <si>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</si>
  <si>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</si>
  <si>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</si>
  <si>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</si>
  <si>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</si>
  <si>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</si>
  <si>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</si>
  <si>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</si>
  <si>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</si>
  <si>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</si>
  <si>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</si>
  <si>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</si>
  <si>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</si>
  <si>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</si>
  <si>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</si>
  <si>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</si>
  <si>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</si>
  <si>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</si>
  <si>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</si>
  <si>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</si>
  <si>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</si>
  <si>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</si>
  <si>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</si>
  <si>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</si>
  <si>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</si>
  <si>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</si>
  <si>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</si>
  <si>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</si>
  <si>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</si>
  <si>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</si>
  <si>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</si>
  <si>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</si>
  <si>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</si>
  <si>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</si>
  <si>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</si>
  <si>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</si>
  <si>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</si>
  <si>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</si>
  <si>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</si>
  <si>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</si>
  <si>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</si>
  <si>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</si>
  <si>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</si>
  <si>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</si>
  <si>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</si>
  <si>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</si>
  <si>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</si>
  <si>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</si>
  <si>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</si>
  <si>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</si>
  <si>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</si>
  <si>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</si>
  <si>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</si>
  <si>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</si>
  <si>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</si>
  <si>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</si>
  <si>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</si>
  <si>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</si>
  <si>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</si>
  <si>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</si>
  <si>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</si>
  <si>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</si>
  <si>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</si>
  <si>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</si>
  <si>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</si>
  <si>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</si>
  <si>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</si>
  <si>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</si>
  <si>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</si>
  <si>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</si>
  <si>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</si>
  <si>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</si>
  <si>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</si>
  <si>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</si>
  <si>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</si>
  <si>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</si>
  <si>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</si>
  <si>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</si>
  <si>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</si>
  <si>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</si>
  <si>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</si>
  <si>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</si>
  <si>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</si>
  <si>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</si>
  <si>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</si>
  <si>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</si>
  <si>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</si>
  <si>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</si>
  <si>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</si>
  <si>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</si>
  <si>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</si>
  <si>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</si>
  <si>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</si>
  <si>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</si>
  <si>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</si>
  <si>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</si>
  <si>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</si>
  <si>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</si>
  <si>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</si>
  <si>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</si>
  <si>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</si>
  <si>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</si>
  <si>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</si>
  <si>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</si>
  <si>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</si>
  <si>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</si>
  <si>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</si>
  <si>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</si>
  <si>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</si>
  <si>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</si>
  <si>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</si>
  <si>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</si>
  <si>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</si>
  <si>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</si>
  <si>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</si>
  <si>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</si>
  <si>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</si>
  <si>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</si>
  <si>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</si>
  <si>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</si>
  <si>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</si>
  <si>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</si>
  <si>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</si>
  <si>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</si>
  <si>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</si>
  <si>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</si>
  <si>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</si>
  <si>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</si>
  <si>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</si>
  <si>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</si>
  <si>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</si>
  <si>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</si>
  <si>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</si>
  <si>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</si>
  <si>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</si>
  <si>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</si>
  <si>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</si>
  <si>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</si>
  <si>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</si>
  <si>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</si>
  <si>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</si>
  <si>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</si>
  <si>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</si>
  <si>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</si>
  <si>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</si>
  <si>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</si>
  <si>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</si>
  <si>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</si>
  <si>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</si>
  <si>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</si>
  <si>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</si>
  <si>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</si>
  <si>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</si>
  <si>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</si>
  <si>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</si>
  <si>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</si>
  <si>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</si>
  <si>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</si>
  <si>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</si>
  <si>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</si>
  <si>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</si>
  <si>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</si>
  <si>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</si>
  <si>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</si>
  <si>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</si>
  <si>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</si>
  <si>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</si>
  <si>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</si>
  <si>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</si>
  <si>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</si>
  <si>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</si>
  <si>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</si>
  <si>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</si>
  <si>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</si>
  <si>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</si>
  <si>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</si>
  <si>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</si>
  <si>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</si>
  <si>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</si>
  <si>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</si>
  <si>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</si>
  <si>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</si>
  <si>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</si>
  <si>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</si>
  <si>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</si>
  <si>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</si>
  <si>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</si>
  <si>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</si>
  <si>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</si>
  <si>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</si>
  <si>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</si>
  <si>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</si>
  <si>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</si>
  <si>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</si>
  <si>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</si>
  <si>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</si>
  <si>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</si>
  <si>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</si>
  <si>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</si>
  <si>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</si>
  <si>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</si>
  <si>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</si>
  <si>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</si>
  <si>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</si>
  <si>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</si>
  <si>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</si>
  <si>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</si>
  <si>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</si>
  <si>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</si>
  <si>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</si>
  <si>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</si>
  <si>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</si>
  <si>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</si>
  <si>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</si>
  <si>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</si>
  <si>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</si>
  <si>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</si>
  <si>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</si>
  <si>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</si>
  <si>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</si>
  <si>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</si>
  <si>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</si>
  <si>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</si>
  <si>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</si>
  <si>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</si>
  <si>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</si>
  <si>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</si>
  <si>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</si>
  <si>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</si>
  <si>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</si>
  <si>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</si>
  <si>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</si>
  <si>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</si>
  <si>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</si>
  <si>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</si>
  <si>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</si>
  <si>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</si>
  <si>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</si>
  <si>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</si>
  <si>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</si>
  <si>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</si>
  <si>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</si>
  <si>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</si>
  <si>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</si>
  <si>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</si>
  <si>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</si>
  <si>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</si>
  <si>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</si>
  <si>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</si>
  <si>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</si>
  <si>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</si>
  <si>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</si>
  <si>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</si>
  <si>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</si>
  <si>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</si>
  <si>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</si>
  <si>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</si>
  <si>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</si>
  <si>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</si>
  <si>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</si>
  <si>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</si>
  <si>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</si>
  <si>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</si>
  <si>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</si>
  <si>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</si>
  <si>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</si>
  <si>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</si>
  <si>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</si>
  <si>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</si>
  <si>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</si>
  <si>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</si>
  <si>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</si>
  <si>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</si>
  <si>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</si>
  <si>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</si>
  <si>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</si>
  <si>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</si>
  <si>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</si>
  <si>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</si>
  <si>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</si>
  <si>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</si>
  <si>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</si>
  <si>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</si>
  <si>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</si>
  <si>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</si>
  <si>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</si>
  <si>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</si>
  <si>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</si>
  <si>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</si>
  <si>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</si>
  <si>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</si>
  <si>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</si>
  <si>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</si>
  <si>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</si>
  <si>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</si>
  <si>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</si>
  <si>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</si>
  <si>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</si>
  <si>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</si>
  <si>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</si>
  <si>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</si>
  <si>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</si>
  <si>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</si>
  <si>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</si>
  <si>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</si>
  <si>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</si>
  <si>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</si>
  <si>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</si>
  <si>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</si>
  <si>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</si>
  <si>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</si>
  <si>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</si>
  <si>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</si>
  <si>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</si>
  <si>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</si>
  <si>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</si>
  <si>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</si>
  <si>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</si>
  <si>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</si>
  <si>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</si>
  <si>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</si>
  <si>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</si>
  <si>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</si>
  <si>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</si>
  <si>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</si>
  <si>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</si>
  <si>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</si>
  <si>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</si>
  <si>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</si>
  <si>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</si>
  <si>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</si>
  <si>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</si>
  <si>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</si>
  <si>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</si>
  <si>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</si>
  <si>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</si>
  <si>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</si>
  <si>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</si>
  <si>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</si>
  <si>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</si>
  <si>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</si>
  <si>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</si>
  <si>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</si>
  <si>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</si>
  <si>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</si>
  <si>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</si>
  <si>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</si>
  <si>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</si>
  <si>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</si>
  <si>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</si>
  <si>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</si>
  <si>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</si>
  <si>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</si>
  <si>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</si>
  <si>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</si>
  <si>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</si>
  <si>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</si>
  <si>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</si>
  <si>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</si>
  <si>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</si>
  <si>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</si>
  <si>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</si>
  <si>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</si>
  <si>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</si>
  <si>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</si>
  <si>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</si>
  <si>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</si>
  <si>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</si>
  <si>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</si>
  <si>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</si>
  <si>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</si>
  <si>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</si>
  <si>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</si>
  <si>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</si>
  <si>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</si>
  <si>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</si>
  <si>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</si>
  <si>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</si>
  <si>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</si>
  <si>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</si>
  <si>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</si>
  <si>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</si>
  <si>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</si>
  <si>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</si>
  <si>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</si>
  <si>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</si>
  <si>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</si>
  <si>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</si>
  <si>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</si>
  <si>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</si>
  <si>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</si>
  <si>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</si>
  <si>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</si>
  <si>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</si>
  <si>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</si>
  <si>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</si>
  <si>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</si>
  <si>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</si>
  <si>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</si>
  <si>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</si>
  <si>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</si>
  <si>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</si>
  <si>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</si>
  <si>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</si>
  <si>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</si>
  <si>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</si>
  <si>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</si>
  <si>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</si>
  <si>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</si>
  <si>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</si>
  <si>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</si>
  <si>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</si>
  <si>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</si>
  <si>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</si>
  <si>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</si>
  <si>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</si>
  <si>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</si>
  <si>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</si>
  <si>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</si>
  <si>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</si>
  <si>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</si>
  <si>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</si>
  <si>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</si>
  <si>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</si>
  <si>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</si>
  <si>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</si>
  <si>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</si>
  <si>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</si>
  <si>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</si>
  <si>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</si>
  <si>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</si>
  <si>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</si>
  <si>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</si>
  <si>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</si>
  <si>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</si>
  <si>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</si>
  <si>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</si>
  <si>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</si>
  <si>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</si>
  <si>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</si>
  <si>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</si>
  <si>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</si>
  <si>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</si>
  <si>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</si>
  <si>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</si>
  <si>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</si>
  <si>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</si>
  <si>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</si>
  <si>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</si>
  <si>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</si>
  <si>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</si>
  <si>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</si>
  <si>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</si>
  <si>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</si>
  <si>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</si>
  <si>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</si>
  <si>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</si>
  <si>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</si>
  <si>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</si>
  <si>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</si>
  <si>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</si>
  <si>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</si>
  <si>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</si>
  <si>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</si>
  <si>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</si>
  <si>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</si>
  <si>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</si>
  <si>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</si>
  <si>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</si>
  <si>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</si>
  <si>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</si>
  <si>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</si>
  <si>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</si>
  <si>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</si>
  <si>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</si>
  <si>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</si>
  <si>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</si>
  <si>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</si>
  <si>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</si>
  <si>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</si>
  <si>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</si>
  <si>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</si>
  <si>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</si>
  <si>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</si>
  <si>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</si>
  <si>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</si>
  <si>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</si>
  <si>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</si>
  <si>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</si>
  <si>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</si>
  <si>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</si>
  <si>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</si>
  <si>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</si>
  <si>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</si>
  <si>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</si>
  <si>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</si>
  <si>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</si>
  <si>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</si>
  <si>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</si>
  <si>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</si>
  <si>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</si>
  <si>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</si>
  <si>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</si>
  <si>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</si>
  <si>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</si>
  <si>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</si>
  <si>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</si>
  <si>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</si>
  <si>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</si>
  <si>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</si>
  <si>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</si>
  <si>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</si>
  <si>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</si>
  <si>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</si>
  <si>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</si>
  <si>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</si>
  <si>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</si>
  <si>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</si>
  <si>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</si>
  <si>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</si>
  <si>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</si>
  <si>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</si>
  <si>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</si>
  <si>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</si>
  <si>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</si>
  <si>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</si>
  <si>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</si>
  <si>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</si>
  <si>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</si>
  <si>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</si>
  <si>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</si>
  <si>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</si>
  <si>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</si>
  <si>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</si>
  <si>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</si>
  <si>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</si>
  <si>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</si>
  <si>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</si>
  <si>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</si>
  <si>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</si>
  <si>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</si>
  <si>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</si>
  <si>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</si>
  <si>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</si>
  <si>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</si>
  <si>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</si>
  <si>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</si>
  <si>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</si>
  <si>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</si>
  <si>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</si>
  <si>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</si>
  <si>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</si>
  <si>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</si>
  <si>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</si>
  <si>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</si>
  <si>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</si>
  <si>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</si>
  <si>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</si>
  <si>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</si>
  <si>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</si>
  <si>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</si>
  <si>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</si>
  <si>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</si>
  <si>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</si>
  <si>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</si>
  <si>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</si>
  <si>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</si>
  <si>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</si>
  <si>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</si>
  <si>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</si>
  <si>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</si>
  <si>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</si>
  <si>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</si>
  <si>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</si>
  <si>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</si>
  <si>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</si>
  <si>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</si>
  <si>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</si>
  <si>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</si>
  <si>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</si>
  <si>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</si>
  <si>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</si>
  <si>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</si>
  <si>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</si>
  <si>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</si>
  <si>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</si>
  <si>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</si>
  <si>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</si>
  <si>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</si>
  <si>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</si>
  <si>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</si>
  <si>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</si>
  <si>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</si>
  <si>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</si>
  <si>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</si>
  <si>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</si>
  <si>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</si>
  <si>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</si>
  <si>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</si>
  <si>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</si>
  <si>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</si>
  <si>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</si>
  <si>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</si>
  <si>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</si>
  <si>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</si>
  <si>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</si>
  <si>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</si>
  <si>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</si>
  <si>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</si>
  <si>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</si>
  <si>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</si>
  <si>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</si>
  <si>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</si>
  <si>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</si>
  <si>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</si>
  <si>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</si>
  <si>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</si>
  <si>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</si>
  <si>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</si>
  <si>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</si>
  <si>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</si>
  <si>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</si>
  <si>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</si>
  <si>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</si>
  <si>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</si>
  <si>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</si>
  <si>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</si>
  <si>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</si>
  <si>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</si>
  <si>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</si>
  <si>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</si>
  <si>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</si>
  <si>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</si>
  <si>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</si>
  <si>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</si>
  <si>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</si>
  <si>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</si>
  <si>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</si>
  <si>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</si>
  <si>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</si>
  <si>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</si>
  <si>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</si>
  <si>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</si>
  <si>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</si>
  <si>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</si>
  <si>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</si>
  <si>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</si>
  <si>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</si>
  <si>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</si>
  <si>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</si>
  <si>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</si>
  <si>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</si>
  <si>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</si>
  <si>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</si>
  <si>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</si>
  <si>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</si>
  <si>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</si>
  <si>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</si>
  <si>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</si>
  <si>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</si>
  <si>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</si>
  <si>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</si>
  <si>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</si>
  <si>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</si>
  <si>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</si>
  <si>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</si>
  <si>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</si>
  <si>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</si>
  <si>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</si>
  <si>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</si>
  <si>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</si>
  <si>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</si>
  <si>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</si>
  <si>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</si>
  <si>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</si>
  <si>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</si>
  <si>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</si>
  <si>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</si>
  <si>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</si>
  <si>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</si>
  <si>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</si>
  <si>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</si>
  <si>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</si>
  <si>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</si>
  <si>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</si>
  <si>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</si>
  <si>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</si>
  <si>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</si>
  <si>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</si>
  <si>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</si>
  <si>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</si>
  <si>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</si>
  <si>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</si>
  <si>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</si>
  <si>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</si>
  <si>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</si>
  <si>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</si>
  <si>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</si>
  <si>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</si>
  <si>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</si>
  <si>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</si>
  <si>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</si>
  <si>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</si>
  <si>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</si>
  <si>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</si>
  <si>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</si>
  <si>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</si>
  <si>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</si>
  <si>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</si>
  <si>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</si>
  <si>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</si>
  <si>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</si>
  <si>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</si>
  <si>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</si>
  <si>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</si>
  <si>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</si>
  <si>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</si>
  <si>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</si>
  <si>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</si>
  <si>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</si>
  <si>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</si>
  <si>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</si>
  <si>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</si>
  <si>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</si>
  <si>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</si>
  <si>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</si>
  <si>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</si>
  <si>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</si>
  <si>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</si>
  <si>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</si>
  <si>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</si>
  <si>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</si>
  <si>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</si>
  <si>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</si>
  <si>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</si>
  <si>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</si>
  <si>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</si>
  <si>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</si>
  <si>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</si>
  <si>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</si>
  <si>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</si>
  <si>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</si>
  <si>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</si>
  <si>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</si>
  <si>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</si>
  <si>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</si>
  <si>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</si>
  <si>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</si>
  <si>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</si>
  <si>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</si>
  <si>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</si>
  <si>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</si>
  <si>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</si>
  <si>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</si>
  <si>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</si>
  <si>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</si>
  <si>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</si>
  <si>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</si>
  <si>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</si>
  <si>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</si>
  <si>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</si>
  <si>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</si>
  <si>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</si>
  <si>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</si>
  <si>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</si>
  <si>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</si>
  <si>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</si>
  <si>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</si>
  <si>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</si>
  <si>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</si>
  <si>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</si>
  <si>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</si>
  <si>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</si>
  <si>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</si>
  <si>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</si>
  <si>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</si>
  <si>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</si>
  <si>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</si>
  <si>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</si>
  <si>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</si>
  <si>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</si>
  <si>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</si>
  <si>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</si>
  <si>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</si>
  <si>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</si>
  <si>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</si>
  <si>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</si>
  <si>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</si>
  <si>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</si>
  <si>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</si>
  <si>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</si>
  <si>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</si>
  <si>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</si>
  <si>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</si>
  <si>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</si>
  <si>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</si>
  <si>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</si>
  <si>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</si>
  <si>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</si>
  <si>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</si>
  <si>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</si>
  <si>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</si>
  <si>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</si>
  <si>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</si>
  <si>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</si>
  <si>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</si>
  <si>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</si>
  <si>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</si>
  <si>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</si>
  <si>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</si>
  <si>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</si>
  <si>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</si>
  <si>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</si>
  <si>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</si>
  <si>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</si>
  <si>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</si>
  <si>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</si>
  <si>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</si>
  <si>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</si>
  <si>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</si>
  <si>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</si>
  <si>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</si>
  <si>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</si>
  <si>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</si>
  <si>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</si>
  <si>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</si>
  <si>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</si>
  <si>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</si>
  <si>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</si>
  <si>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</si>
  <si>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</si>
  <si>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</si>
  <si>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</si>
  <si>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</si>
  <si>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</si>
  <si>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</si>
  <si>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</si>
  <si>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</si>
  <si>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</si>
  <si>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</si>
  <si>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</si>
  <si>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</si>
  <si>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</si>
  <si>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</si>
  <si>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</si>
  <si>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</si>
  <si>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</si>
  <si>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</si>
  <si>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</si>
  <si>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</si>
  <si>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</si>
  <si>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</si>
  <si>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</si>
  <si>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</si>
  <si>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</si>
  <si>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</si>
  <si>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</si>
  <si>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</si>
  <si>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</si>
  <si>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</si>
  <si>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</si>
  <si>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</si>
  <si>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</si>
  <si>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</si>
  <si>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</si>
  <si>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</si>
  <si>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</si>
  <si>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</si>
  <si>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</si>
  <si>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</si>
  <si>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</si>
  <si>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</si>
  <si>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</si>
  <si>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</si>
  <si>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</si>
  <si>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</si>
  <si>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</si>
  <si>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</si>
  <si>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</si>
  <si>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</si>
  <si>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</si>
  <si>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</si>
  <si>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</si>
  <si>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</si>
  <si>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</si>
  <si>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</si>
  <si>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</si>
  <si>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</si>
  <si>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</si>
  <si>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</si>
  <si>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</si>
  <si>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</si>
  <si>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</si>
  <si>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</si>
  <si>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</si>
  <si>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</si>
  <si>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</si>
  <si>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</si>
  <si>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</si>
  <si>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</si>
  <si>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</si>
  <si>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</si>
  <si>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</si>
  <si>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</si>
  <si>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</si>
  <si>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</si>
  <si>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</si>
  <si>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</si>
  <si>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</si>
  <si>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</si>
  <si>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</si>
  <si>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</si>
  <si>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</si>
  <si>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</si>
  <si>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</si>
  <si>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</si>
  <si>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</si>
  <si>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</si>
  <si>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</si>
  <si>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</si>
  <si>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</si>
  <si>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</si>
  <si>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</si>
  <si>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</si>
  <si>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</si>
  <si>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</si>
  <si>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</si>
  <si>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</si>
  <si>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</si>
  <si>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</si>
  <si>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</si>
  <si>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</si>
  <si>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</si>
  <si>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</si>
  <si>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</si>
  <si>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</si>
  <si>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</si>
  <si>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</si>
  <si>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</si>
  <si>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</si>
  <si>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</si>
  <si>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</si>
  <si>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</si>
  <si>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</si>
  <si>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</si>
  <si>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</si>
  <si>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</si>
  <si>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</si>
  <si>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</si>
  <si>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</si>
  <si>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</si>
  <si>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</si>
  <si>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</si>
  <si>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</si>
  <si>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</si>
  <si>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</si>
  <si>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</si>
  <si>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</si>
  <si>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</si>
  <si>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</si>
  <si>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</si>
  <si>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</si>
  <si>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</si>
  <si>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</si>
  <si>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</si>
  <si>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</si>
  <si>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</si>
  <si>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</si>
  <si>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</si>
  <si>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</si>
  <si>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</si>
  <si>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</si>
  <si>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</si>
  <si>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</si>
  <si>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</si>
  <si>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</si>
  <si>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</si>
  <si>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</si>
  <si>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</si>
  <si>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</si>
  <si>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</si>
  <si>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</si>
  <si>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</si>
  <si>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</si>
  <si>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</si>
  <si>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</si>
  <si>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</si>
  <si>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</si>
  <si>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</si>
  <si>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</si>
  <si>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</si>
  <si>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</si>
  <si>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</si>
  <si>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</si>
  <si>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</si>
  <si>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</si>
  <si>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</si>
  <si>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</si>
  <si>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</si>
  <si>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</si>
  <si>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</si>
  <si>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</si>
  <si>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</si>
  <si>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</si>
  <si>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</si>
  <si>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</si>
  <si>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</si>
  <si>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</si>
  <si>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</si>
  <si>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</si>
  <si>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</si>
  <si>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</si>
  <si>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</si>
  <si>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</si>
  <si>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</si>
  <si>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</si>
  <si>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</si>
  <si>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</si>
  <si>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</si>
  <si>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</si>
  <si>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</si>
  <si>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</si>
  <si>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</si>
  <si>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</si>
  <si>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</si>
  <si>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</si>
  <si>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</si>
  <si>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</si>
  <si>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</si>
  <si>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</si>
  <si>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</si>
  <si>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</si>
  <si>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</si>
  <si>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</si>
  <si>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</si>
  <si>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</si>
  <si>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</si>
  <si>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</si>
  <si>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</si>
  <si>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</si>
  <si>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</si>
  <si>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</si>
  <si>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</si>
  <si>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</si>
  <si>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</si>
  <si>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</si>
  <si>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</si>
  <si>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</si>
  <si>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</si>
  <si>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</si>
  <si>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</si>
  <si>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</si>
  <si>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</si>
  <si>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</si>
  <si>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</si>
  <si>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</si>
  <si>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</si>
  <si>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</si>
  <si>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</si>
  <si>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</si>
  <si>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</si>
  <si>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</si>
  <si>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</si>
  <si>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</si>
  <si>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</si>
  <si>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</si>
  <si>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</si>
  <si>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</si>
  <si>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</si>
  <si>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</si>
  <si>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</si>
  <si>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</si>
  <si>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</si>
  <si>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</si>
  <si>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</si>
  <si>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</si>
  <si>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</si>
  <si>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</si>
  <si>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</si>
  <si>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</si>
  <si>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</si>
  <si>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</si>
  <si>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</si>
  <si>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</si>
  <si>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</si>
  <si>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</si>
  <si>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</si>
  <si>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</si>
  <si>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</si>
  <si>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</si>
  <si>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</si>
  <si>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</si>
  <si>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</si>
  <si>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</si>
  <si>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</si>
  <si>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</si>
  <si>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</si>
  <si>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</si>
  <si>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</si>
  <si>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</si>
  <si>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</si>
  <si>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</si>
  <si>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</si>
  <si>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</si>
  <si>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</si>
  <si>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</si>
  <si>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</si>
  <si>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</si>
  <si>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</si>
  <si>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</si>
  <si>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</si>
  <si>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</si>
  <si>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</si>
  <si>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</si>
  <si>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</si>
  <si>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</si>
  <si>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</si>
  <si>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</si>
  <si>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</si>
  <si>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</si>
  <si>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</si>
  <si>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</si>
  <si>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</si>
  <si>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</si>
  <si>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</si>
  <si>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</si>
  <si>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</si>
  <si>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</si>
  <si>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</si>
  <si>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</si>
  <si>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</si>
  <si>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</si>
  <si>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</si>
  <si>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</si>
  <si>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</si>
  <si>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</si>
  <si>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</si>
  <si>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</si>
  <si>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</si>
  <si>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</si>
  <si>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</si>
  <si>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</si>
  <si>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</si>
  <si>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</si>
  <si>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</si>
  <si>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</si>
  <si>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</si>
  <si>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</si>
  <si>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</si>
  <si>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</si>
  <si>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</si>
  <si>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</si>
  <si>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</si>
  <si>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</si>
  <si>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</si>
  <si>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</si>
  <si>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</si>
  <si>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</si>
  <si>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</si>
  <si>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</si>
  <si>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</si>
  <si>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</si>
  <si>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</si>
  <si>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</si>
  <si>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</si>
  <si>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</si>
  <si>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</si>
  <si>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</si>
  <si>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</si>
  <si>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</si>
  <si>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</si>
  <si>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</si>
  <si>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</si>
  <si>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</si>
  <si>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</si>
  <si>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</si>
  <si>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</si>
  <si>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</si>
  <si>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</si>
  <si>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</si>
  <si>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</si>
  <si>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</si>
  <si>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</si>
  <si>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</si>
  <si>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</si>
  <si>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</si>
  <si>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</si>
  <si>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</si>
  <si>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</si>
  <si>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</si>
  <si>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</si>
  <si>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</si>
  <si>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</si>
  <si>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</si>
  <si>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</si>
  <si>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</si>
  <si>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</si>
  <si>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</si>
  <si>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</si>
  <si>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</si>
  <si>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</si>
  <si>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</si>
  <si>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</si>
  <si>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</si>
  <si>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</si>
  <si>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</si>
  <si>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</si>
  <si>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</si>
  <si>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</si>
  <si>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</si>
  <si>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</si>
  <si>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</si>
  <si>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</si>
  <si>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</si>
  <si>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</si>
  <si>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</si>
  <si>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</si>
  <si>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</si>
  <si>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</si>
  <si>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</si>
  <si>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</si>
  <si>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</si>
  <si>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</si>
  <si>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</si>
  <si>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</si>
  <si>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</si>
  <si>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</si>
  <si>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</si>
  <si>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</si>
  <si>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</si>
  <si>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</si>
  <si>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</si>
  <si>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</si>
  <si>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</si>
  <si>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</si>
  <si>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</si>
  <si>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</si>
  <si>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</si>
  <si>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</si>
  <si>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</si>
  <si>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</si>
  <si>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</si>
  <si>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</si>
  <si>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</si>
  <si>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</si>
  <si>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</si>
  <si>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</si>
  <si>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</si>
  <si>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</si>
  <si>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</si>
  <si>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</si>
  <si>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</si>
  <si>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</si>
  <si>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</si>
  <si>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</si>
  <si>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</si>
  <si>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</si>
  <si>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</si>
  <si>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</si>
  <si>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</si>
  <si>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</si>
  <si>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</si>
  <si>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</si>
  <si>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</si>
  <si>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</si>
  <si>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</si>
  <si>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</si>
  <si>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</si>
  <si>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</si>
  <si>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</si>
  <si>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</si>
  <si>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</si>
  <si>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</si>
  <si>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</si>
  <si>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</si>
  <si>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</si>
  <si>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</si>
  <si>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</si>
  <si>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</si>
  <si>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</si>
  <si>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</si>
  <si>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</si>
  <si>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</si>
  <si>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</si>
  <si>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</si>
  <si>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</si>
  <si>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</si>
  <si>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</si>
  <si>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</si>
  <si>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</si>
  <si>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</si>
  <si>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</si>
  <si>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</si>
  <si>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</si>
  <si>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</si>
  <si>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</si>
  <si>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</si>
  <si>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</si>
  <si>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</si>
  <si>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</si>
  <si>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</si>
  <si>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</si>
  <si>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</si>
  <si>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</si>
  <si>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</si>
  <si>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</si>
  <si>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</si>
  <si>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</si>
  <si>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</si>
  <si>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</si>
  <si>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</si>
  <si>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</si>
  <si>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</si>
  <si>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</si>
  <si>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</si>
  <si>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</si>
  <si>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</si>
  <si>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</si>
  <si>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</si>
  <si>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</si>
  <si>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</si>
  <si>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</si>
  <si>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</si>
  <si>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</si>
  <si>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</si>
  <si>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</si>
  <si>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</si>
  <si>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</si>
  <si>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</si>
  <si>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</si>
  <si>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</si>
  <si>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</si>
  <si>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</si>
  <si>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</si>
  <si>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</si>
  <si>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</si>
  <si>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</si>
  <si>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</si>
  <si>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</si>
  <si>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</si>
  <si>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</si>
  <si>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</si>
  <si>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</si>
  <si>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</si>
  <si>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</si>
  <si>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</si>
  <si>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</si>
  <si>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</si>
  <si>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</si>
  <si>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</si>
  <si>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</si>
  <si>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</si>
  <si>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</si>
  <si>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</si>
  <si>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</si>
  <si>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</si>
  <si>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</si>
  <si>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</si>
  <si>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</si>
  <si>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</si>
  <si>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</si>
  <si>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</si>
  <si>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</si>
  <si>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</si>
  <si>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</si>
  <si>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</si>
  <si>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</si>
  <si>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</si>
  <si>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</si>
  <si>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</si>
  <si>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</si>
  <si>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</si>
  <si>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</si>
  <si>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</si>
  <si>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</si>
  <si>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</si>
  <si>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</si>
  <si>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</si>
  <si>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</si>
  <si>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</si>
  <si>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</si>
  <si>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</si>
  <si>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</si>
  <si>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</si>
  <si>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</si>
  <si>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</si>
  <si>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</si>
  <si>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</si>
  <si>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</si>
  <si>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</si>
  <si>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</si>
  <si>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</si>
  <si>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</si>
  <si>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</si>
  <si>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</si>
  <si>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</si>
  <si>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</si>
  <si>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</si>
  <si>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</si>
  <si>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</si>
  <si>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</si>
  <si>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</si>
  <si>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</si>
  <si>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</si>
  <si>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</si>
  <si>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</si>
  <si>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</si>
  <si>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</si>
  <si>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</si>
  <si>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</si>
  <si>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</si>
  <si>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</si>
  <si>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</si>
  <si>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</si>
  <si>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</si>
  <si>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</si>
  <si>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</si>
  <si>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</si>
  <si>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</si>
  <si>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</si>
  <si>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</si>
  <si>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</si>
  <si>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</si>
  <si>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</si>
  <si>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</si>
  <si>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</si>
  <si>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</si>
  <si>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</si>
  <si>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</si>
  <si>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</si>
  <si>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</si>
  <si>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</si>
  <si>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</si>
  <si>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</si>
  <si>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</si>
  <si>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</si>
  <si>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</si>
  <si>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</si>
  <si>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</si>
  <si>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</si>
  <si>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</si>
  <si>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</si>
  <si>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</si>
  <si>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</si>
  <si>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</si>
  <si>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</si>
  <si>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</si>
  <si>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</si>
  <si>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</si>
  <si>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</si>
  <si>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</si>
  <si>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</si>
  <si>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</si>
  <si>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</si>
  <si>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</si>
  <si>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</si>
  <si>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</si>
  <si>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</si>
  <si>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</si>
  <si>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</si>
  <si>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</si>
  <si>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</si>
  <si>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</si>
  <si>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</si>
  <si>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</si>
  <si>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</si>
  <si>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</si>
  <si>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</si>
  <si>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</si>
  <si>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</si>
  <si>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</si>
  <si>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</si>
  <si>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</si>
  <si>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</si>
  <si>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</si>
  <si>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</si>
  <si>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</si>
  <si>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</si>
  <si>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</si>
  <si>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</si>
  <si>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</si>
  <si>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</si>
  <si>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</si>
  <si>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</si>
  <si>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</si>
  <si>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</si>
  <si>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</si>
  <si>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</si>
  <si>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</si>
  <si>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</si>
  <si>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</si>
  <si>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</si>
  <si>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</si>
  <si>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</si>
  <si>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</si>
  <si>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</si>
  <si>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</si>
  <si>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</si>
  <si>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</si>
  <si>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</si>
  <si>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</si>
  <si>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</si>
  <si>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</si>
  <si>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</si>
  <si>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</si>
  <si>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</si>
  <si>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</si>
  <si>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</si>
  <si>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</si>
  <si>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</si>
  <si>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</si>
  <si>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</si>
  <si>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</si>
  <si>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</si>
  <si>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</si>
  <si>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</si>
  <si>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</si>
  <si>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</si>
  <si>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</si>
  <si>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</si>
  <si>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</si>
  <si>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</si>
  <si>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</si>
  <si>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</si>
  <si>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</si>
  <si>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</si>
  <si>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</si>
  <si>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</si>
  <si>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</si>
  <si>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</si>
  <si>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</si>
  <si>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</si>
  <si>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</si>
  <si>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</si>
  <si>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</si>
  <si>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</si>
  <si>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</si>
  <si>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</si>
  <si>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</si>
  <si>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</si>
  <si>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</si>
  <si>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</si>
  <si>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</si>
  <si>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</si>
  <si>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</si>
  <si>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</si>
  <si>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</si>
  <si>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</si>
  <si>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</si>
  <si>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</si>
  <si>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</si>
  <si>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</si>
  <si>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</si>
  <si>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</si>
  <si>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</si>
  <si>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</si>
  <si>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</si>
  <si>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</si>
  <si>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</si>
  <si>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</si>
  <si>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</si>
  <si>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</si>
  <si>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</si>
  <si>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</si>
  <si>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</si>
  <si>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</si>
  <si>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</si>
  <si>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</si>
  <si>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</si>
  <si>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</si>
  <si>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</si>
  <si>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</si>
  <si>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</si>
  <si>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</si>
  <si>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</si>
  <si>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</si>
  <si>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</si>
  <si>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</si>
  <si>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</si>
  <si>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</si>
  <si>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</si>
  <si>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</si>
  <si>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</si>
  <si>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</si>
  <si>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</si>
  <si>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</si>
  <si>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</si>
  <si>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</si>
  <si>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</si>
  <si>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</si>
  <si>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</si>
  <si>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</si>
  <si>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</si>
  <si>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</si>
  <si>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</si>
  <si>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</si>
  <si>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</si>
  <si>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</si>
  <si>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</si>
  <si>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</si>
  <si>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</si>
  <si>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</si>
  <si>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</si>
  <si>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</si>
  <si>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</si>
  <si>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</si>
  <si>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</si>
  <si>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</si>
  <si>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</si>
  <si>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</si>
  <si>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</si>
  <si>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</si>
  <si>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</si>
  <si>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</si>
  <si>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</si>
  <si>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</si>
  <si>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</si>
  <si>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</si>
  <si>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</si>
  <si>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</si>
  <si>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</si>
  <si>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</si>
  <si>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</si>
  <si>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</si>
  <si>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</si>
  <si>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</si>
  <si>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</si>
  <si>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</si>
  <si>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</si>
  <si>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</si>
  <si>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</si>
  <si>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</si>
  <si>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</si>
  <si>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</si>
  <si>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</si>
  <si>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</si>
  <si>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</si>
  <si>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</si>
  <si>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</si>
  <si>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</si>
  <si>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</si>
  <si>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</si>
  <si>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</si>
  <si>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</si>
  <si>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</si>
  <si>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</si>
  <si>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</si>
  <si>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</si>
  <si>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</si>
  <si>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</si>
  <si>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</si>
  <si>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</si>
  <si>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</si>
  <si>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</si>
  <si>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</si>
  <si>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</si>
  <si>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</si>
  <si>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</si>
  <si>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</si>
  <si>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</si>
  <si>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</si>
  <si>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</si>
  <si>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</si>
  <si>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</si>
  <si>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</si>
  <si>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</si>
  <si>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</si>
  <si>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</si>
  <si>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</si>
  <si>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</si>
  <si>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</si>
  <si>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</si>
  <si>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</si>
  <si>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</si>
  <si>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</si>
  <si>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</si>
  <si>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</si>
  <si>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</si>
  <si>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</si>
  <si>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</si>
  <si>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</si>
  <si>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</si>
  <si>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</si>
  <si>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</si>
  <si>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</si>
  <si>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</si>
  <si>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</si>
  <si>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</si>
  <si>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</si>
  <si>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</si>
  <si>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</si>
  <si>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</si>
  <si>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</si>
  <si>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</si>
  <si>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</si>
  <si>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</si>
  <si>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</si>
  <si>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</si>
  <si>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</si>
  <si>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</si>
  <si>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</si>
  <si>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</si>
  <si>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</si>
  <si>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</si>
  <si>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</si>
  <si>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</si>
  <si>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</si>
  <si>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</si>
  <si>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</si>
  <si>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</si>
  <si>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</si>
  <si>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</si>
  <si>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</si>
  <si>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</si>
  <si>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</si>
  <si>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</si>
  <si>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</si>
  <si>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</si>
  <si>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</si>
  <si>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</si>
  <si>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</si>
  <si>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</si>
  <si>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</si>
  <si>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</si>
  <si>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</si>
  <si>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</si>
  <si>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</si>
  <si>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</si>
  <si>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</si>
  <si>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</si>
  <si>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</si>
  <si>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</si>
  <si>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</si>
  <si>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</si>
  <si>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</si>
  <si>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</si>
  <si>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</si>
  <si>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</si>
  <si>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</si>
  <si>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</si>
  <si>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</si>
  <si>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</si>
  <si>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</si>
  <si>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</si>
  <si>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</si>
  <si>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</si>
  <si>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</si>
  <si>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</si>
  <si>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</si>
  <si>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</si>
  <si>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</si>
  <si>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</si>
  <si>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</si>
  <si>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</si>
  <si>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</si>
  <si>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</si>
  <si>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</si>
  <si>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</si>
  <si>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</si>
  <si>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</si>
  <si>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</si>
  <si>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</si>
  <si>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</si>
  <si>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</si>
  <si>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</si>
  <si>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</si>
  <si>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</si>
  <si>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</si>
  <si>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</si>
  <si>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</si>
  <si>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</si>
  <si>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</si>
  <si>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</si>
  <si>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</si>
  <si>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</si>
  <si>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</si>
  <si>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</si>
  <si>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</si>
  <si>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</si>
  <si>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</si>
  <si>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</si>
  <si>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</si>
  <si>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</si>
  <si>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</si>
  <si>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</si>
  <si>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</si>
  <si>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</si>
  <si>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</si>
  <si>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</si>
  <si>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</si>
  <si>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</si>
  <si>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</si>
  <si>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</si>
  <si>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</si>
  <si>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</si>
  <si>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</si>
  <si>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</si>
  <si>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</si>
  <si>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</si>
  <si>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</si>
  <si>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</si>
  <si>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</si>
  <si>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</si>
  <si>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</si>
  <si>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</si>
  <si>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</si>
  <si>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</si>
  <si>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</si>
  <si>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</si>
  <si>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</si>
  <si>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</si>
  <si>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</si>
  <si>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</si>
  <si>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</si>
  <si>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</si>
  <si>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</si>
  <si>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</si>
  <si>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</si>
  <si>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</si>
  <si>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</si>
  <si>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</si>
  <si>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</si>
  <si>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</si>
  <si>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</si>
  <si>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</si>
  <si>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</si>
  <si>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</si>
  <si>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</si>
  <si>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</si>
  <si>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</si>
  <si>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</si>
  <si>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</si>
  <si>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</si>
  <si>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</si>
  <si>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</si>
  <si>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</si>
  <si>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</si>
  <si>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</si>
  <si>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</si>
  <si>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</si>
  <si>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</si>
  <si>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</si>
  <si>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</si>
  <si>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</si>
  <si>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</si>
  <si>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</si>
  <si>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</si>
  <si>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</si>
  <si>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</si>
  <si>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</si>
  <si>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</si>
  <si>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</si>
  <si>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</si>
  <si>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</si>
  <si>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</si>
  <si>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</si>
  <si>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</si>
  <si>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</si>
  <si>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</si>
  <si>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</si>
  <si>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</si>
  <si>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</si>
  <si>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</si>
  <si>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</si>
  <si>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</si>
  <si>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</si>
  <si>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</si>
  <si>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</si>
  <si>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</si>
  <si>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</si>
  <si>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</si>
  <si>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</si>
  <si>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</si>
  <si>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</si>
  <si>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</si>
  <si>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</si>
  <si>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</si>
  <si>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</si>
  <si>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</si>
  <si>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</si>
  <si>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</si>
  <si>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</si>
  <si>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</si>
  <si>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</si>
  <si>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</si>
  <si>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</si>
  <si>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</si>
  <si>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</si>
  <si>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</si>
  <si>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</si>
  <si>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</si>
  <si>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</si>
  <si>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</si>
  <si>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</si>
  <si>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</si>
  <si>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</si>
  <si>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</si>
  <si>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</si>
  <si>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</si>
  <si>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</si>
  <si>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</si>
  <si>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</si>
  <si>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</si>
  <si>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</si>
  <si>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</si>
  <si>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</si>
  <si>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</si>
  <si>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</si>
  <si>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</si>
  <si>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</si>
  <si>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</si>
  <si>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</si>
  <si>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</si>
  <si>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</si>
  <si>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</si>
  <si>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</si>
  <si>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</si>
  <si>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</si>
  <si>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</si>
  <si>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</si>
  <si>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</si>
  <si>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</si>
  <si>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</si>
  <si>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</si>
  <si>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</si>
  <si>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</si>
  <si>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</si>
  <si>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</si>
  <si>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</si>
  <si>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</si>
  <si>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</si>
  <si>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</si>
  <si>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</si>
  <si>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</si>
  <si>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</si>
  <si>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</si>
  <si>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</si>
  <si>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</si>
  <si>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</si>
  <si>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</si>
  <si>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</si>
  <si>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</si>
  <si>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</si>
  <si>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</si>
  <si>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</si>
  <si>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</si>
  <si>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</si>
  <si>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</si>
  <si>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</si>
  <si>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</si>
  <si>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</si>
  <si>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</si>
  <si>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</si>
  <si>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</si>
  <si>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</si>
  <si>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</si>
  <si>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</si>
  <si>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</si>
  <si>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</si>
  <si>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</si>
  <si>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</si>
  <si>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</si>
  <si>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</si>
  <si>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</si>
  <si>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</si>
  <si>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</si>
  <si>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</si>
  <si>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</si>
  <si>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</si>
  <si>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</si>
  <si>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</si>
  <si>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</si>
  <si>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</si>
  <si>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</si>
  <si>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</si>
  <si>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</si>
  <si>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</si>
  <si>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</si>
  <si>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</si>
  <si>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</si>
  <si>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</si>
  <si>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</si>
  <si>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</si>
  <si>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</si>
  <si>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</si>
  <si>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</si>
  <si>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</si>
  <si>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</si>
  <si>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</si>
  <si>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</si>
  <si>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</si>
  <si>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</si>
  <si>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</si>
  <si>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</si>
  <si>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</si>
  <si>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</si>
  <si>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</si>
  <si>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</si>
  <si>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</si>
  <si>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</si>
  <si>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</si>
  <si>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</si>
  <si>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</si>
  <si>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</si>
  <si>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</si>
  <si>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</si>
  <si>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</si>
  <si>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</si>
  <si>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</si>
  <si>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</si>
  <si>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</si>
  <si>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</si>
  <si>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</si>
  <si>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</si>
  <si>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</si>
  <si>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</si>
  <si>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</si>
  <si>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</si>
  <si>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</si>
  <si>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</si>
  <si>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</si>
  <si>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</si>
  <si>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</si>
  <si>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</si>
  <si>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</si>
  <si>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</si>
  <si>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</si>
  <si>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</si>
  <si>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</si>
  <si>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</si>
  <si>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</si>
  <si>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</si>
  <si>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</si>
  <si>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</si>
  <si>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</si>
  <si>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</si>
  <si>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</si>
  <si>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</si>
  <si>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</si>
  <si>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</si>
  <si>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</si>
  <si>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</si>
  <si>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</si>
  <si>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</si>
  <si>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</si>
  <si>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</si>
  <si>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</si>
  <si>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</si>
  <si>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</si>
  <si>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</si>
  <si>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</si>
  <si>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</si>
  <si>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</si>
  <si>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</si>
  <si>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</si>
  <si>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</si>
  <si>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</si>
  <si>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</si>
  <si>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</si>
  <si>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</si>
  <si>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</si>
  <si>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</si>
  <si>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</si>
  <si>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</si>
  <si>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</si>
  <si>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</si>
  <si>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</si>
  <si>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</si>
  <si>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</si>
  <si>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</si>
  <si>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</si>
  <si>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</si>
  <si>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</si>
  <si>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</si>
  <si>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</si>
  <si>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</si>
  <si>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</si>
  <si>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</si>
  <si>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</si>
  <si>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</si>
  <si>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</si>
  <si>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</si>
  <si>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</si>
  <si>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</si>
  <si>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</si>
  <si>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</si>
  <si>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</si>
  <si>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</si>
  <si>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</si>
  <si>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</si>
  <si>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</si>
  <si>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</si>
  <si>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</si>
  <si>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</si>
  <si>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</si>
  <si>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</si>
  <si>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</si>
  <si>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</si>
  <si>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</si>
  <si>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</si>
  <si>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</si>
  <si>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</si>
  <si>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</si>
  <si>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</si>
  <si>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</si>
  <si>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</si>
  <si>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</si>
  <si>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</si>
  <si>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</si>
  <si>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</si>
  <si>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</si>
  <si>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</si>
  <si>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</si>
  <si>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</si>
  <si>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</si>
  <si>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</si>
  <si>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</si>
  <si>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</si>
  <si>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</si>
  <si>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</si>
  <si>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</si>
  <si>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</si>
  <si>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</si>
  <si>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</si>
  <si>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</si>
  <si>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</si>
  <si>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</si>
  <si>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</si>
  <si>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</si>
  <si>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</si>
  <si>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</si>
  <si>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</si>
  <si>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</si>
  <si>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</si>
  <si>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</si>
  <si>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</si>
  <si>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</si>
  <si>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</si>
  <si>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</si>
  <si>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</si>
  <si>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</si>
  <si>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</si>
  <si>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</si>
  <si>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</si>
  <si>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</si>
  <si>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</si>
  <si>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</si>
  <si>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</si>
  <si>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</si>
  <si>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</si>
  <si>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</si>
  <si>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</si>
  <si>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</si>
  <si>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</si>
  <si>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</si>
  <si>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</si>
  <si>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</si>
  <si>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</si>
  <si>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</si>
  <si>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</si>
  <si>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</si>
  <si>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</si>
  <si>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</si>
  <si>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</si>
  <si>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</si>
  <si>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</si>
  <si>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</si>
  <si>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</si>
  <si>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</si>
  <si>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</si>
  <si>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</si>
  <si>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</si>
  <si>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</si>
  <si>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</si>
  <si>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</si>
  <si>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</si>
  <si>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</si>
  <si>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</si>
  <si>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</si>
  <si>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</si>
  <si>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</si>
  <si>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</si>
  <si>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</si>
  <si>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</si>
  <si>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</si>
  <si>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</si>
  <si>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</si>
  <si>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</si>
  <si>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</si>
  <si>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</si>
  <si>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</si>
  <si>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</si>
  <si>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</si>
  <si>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</si>
  <si>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</si>
  <si>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</si>
  <si>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</si>
  <si>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</si>
  <si>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</si>
  <si>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</si>
  <si>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</si>
  <si>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</si>
  <si>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</si>
  <si>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</si>
  <si>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</si>
  <si>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</si>
  <si>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</si>
  <si>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</si>
  <si>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</si>
  <si>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</si>
  <si>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</si>
  <si>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</si>
  <si>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</si>
  <si>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</si>
  <si>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</si>
  <si>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</si>
  <si>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</si>
  <si>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</si>
  <si>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</si>
  <si>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</si>
  <si>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</si>
  <si>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</si>
  <si>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</si>
  <si>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</si>
  <si>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</si>
  <si>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</si>
  <si>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</si>
  <si>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</si>
  <si>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</si>
  <si>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</si>
  <si>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</si>
  <si>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</si>
  <si>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</si>
  <si>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</si>
  <si>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</si>
  <si>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</si>
  <si>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</si>
  <si>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</si>
  <si>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</si>
  <si>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</si>
  <si>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</si>
  <si>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</si>
  <si>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</si>
  <si>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</si>
  <si>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</si>
  <si>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</si>
  <si>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</si>
  <si>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</si>
  <si>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</si>
  <si>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</si>
  <si>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</si>
  <si>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</si>
  <si>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</si>
  <si>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</si>
  <si>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</si>
  <si>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</si>
  <si>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</si>
  <si>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</si>
  <si>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</si>
  <si>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</si>
  <si>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</si>
  <si>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</si>
  <si>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</si>
  <si>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</si>
  <si>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</si>
  <si>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</si>
  <si>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</si>
  <si>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</si>
  <si>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</si>
  <si>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</si>
  <si>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</si>
  <si>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</si>
  <si>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</si>
  <si>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</si>
  <si>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</si>
  <si>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</si>
  <si>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</si>
  <si>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</si>
  <si>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</si>
  <si>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</si>
  <si>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</si>
  <si>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</si>
  <si>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</si>
  <si>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</si>
  <si>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</si>
  <si>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</si>
  <si>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</si>
  <si>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</si>
  <si>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</si>
  <si>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</si>
  <si>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</si>
  <si>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</si>
  <si>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</si>
  <si>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</si>
  <si>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</si>
  <si>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</si>
  <si>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</si>
  <si>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</si>
  <si>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</si>
  <si>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</si>
  <si>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</si>
  <si>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</si>
  <si>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</si>
  <si>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</si>
  <si>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</si>
  <si>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</si>
  <si>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</si>
  <si>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</si>
  <si>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</si>
  <si>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</si>
  <si>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</si>
  <si>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</si>
  <si>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</si>
  <si>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</si>
  <si>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</si>
  <si>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</si>
  <si>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</si>
  <si>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</si>
  <si>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</si>
  <si>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</si>
  <si>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</si>
  <si>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</si>
  <si>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</si>
  <si>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</si>
  <si>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</si>
  <si>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</si>
  <si>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</si>
  <si>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</si>
  <si>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</si>
  <si>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</si>
  <si>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</si>
  <si>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</si>
  <si>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</si>
  <si>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</si>
  <si>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</si>
  <si>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</si>
  <si>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</si>
  <si>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</si>
  <si>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</si>
  <si>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</si>
  <si>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</si>
  <si>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</si>
  <si>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</si>
  <si>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</si>
  <si>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</si>
  <si>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</si>
  <si>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</si>
  <si>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</si>
  <si>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</si>
  <si>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</si>
  <si>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</si>
  <si>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</si>
  <si>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</si>
  <si>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</si>
  <si>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</si>
  <si>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</si>
  <si>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</si>
  <si>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</si>
  <si>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</si>
  <si>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</si>
  <si>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</si>
  <si>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</si>
  <si>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</si>
  <si>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</si>
  <si>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</si>
  <si>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</si>
  <si>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</si>
  <si>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</si>
  <si>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</si>
  <si>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</si>
  <si>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</si>
  <si>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</si>
  <si>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</si>
  <si>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</si>
  <si>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</si>
  <si>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</si>
  <si>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</si>
  <si>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</si>
  <si>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</si>
  <si>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</si>
  <si>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</si>
  <si>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</si>
  <si>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</si>
  <si>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</si>
  <si>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</si>
  <si>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</si>
  <si>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</si>
  <si>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</si>
  <si>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</si>
  <si>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</si>
  <si>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</si>
  <si>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</si>
  <si>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</si>
  <si>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</si>
  <si>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</si>
  <si>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</si>
  <si>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</si>
  <si>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</si>
  <si>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</si>
  <si>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</si>
  <si>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</si>
  <si>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</si>
  <si>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</si>
  <si>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</si>
  <si>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</si>
  <si>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</si>
  <si>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</si>
  <si>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</si>
  <si>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</si>
  <si>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</si>
  <si>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</si>
  <si>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</si>
  <si>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</si>
  <si>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</si>
  <si>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</si>
  <si>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</si>
  <si>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</si>
  <si>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</si>
  <si>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</si>
  <si>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</si>
  <si>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</si>
  <si>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</si>
  <si>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</si>
  <si>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</si>
  <si>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</si>
  <si>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</si>
  <si>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</si>
  <si>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</si>
  <si>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</si>
  <si>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</si>
  <si>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</si>
  <si>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</si>
  <si>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</si>
  <si>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</si>
  <si>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</si>
  <si>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</si>
  <si>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</si>
  <si>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</si>
  <si>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</si>
  <si>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</si>
  <si>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</si>
  <si>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</si>
  <si>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</si>
  <si>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</si>
  <si>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</si>
  <si>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</si>
  <si>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</si>
  <si>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</si>
  <si>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</si>
  <si>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</si>
  <si>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</si>
  <si>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</si>
  <si>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</si>
  <si>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</si>
  <si>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</si>
  <si>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</si>
  <si>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</si>
  <si>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</si>
  <si>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</si>
  <si>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</si>
  <si>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</si>
  <si>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</si>
  <si>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</si>
  <si>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</si>
  <si>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</si>
  <si>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</si>
  <si>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</si>
  <si>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</si>
  <si>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</si>
  <si>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</si>
  <si>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</si>
  <si>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</si>
  <si>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</si>
  <si>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</si>
  <si>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</si>
  <si>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</si>
  <si>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</si>
  <si>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</si>
  <si>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</si>
  <si>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</si>
  <si>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</si>
  <si>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</si>
  <si>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</si>
  <si>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</si>
  <si>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</si>
  <si>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</si>
  <si>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</si>
  <si>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</si>
  <si>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</si>
  <si>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</si>
  <si>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</si>
  <si>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</si>
  <si>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</si>
  <si>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</si>
  <si>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</si>
  <si>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</si>
  <si>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</si>
  <si>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</si>
  <si>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</si>
  <si>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</si>
  <si>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</si>
  <si>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</si>
  <si>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</si>
  <si>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</si>
  <si>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</si>
  <si>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</si>
  <si>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</si>
  <si>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</si>
  <si>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</si>
  <si>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</si>
  <si>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</si>
  <si>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</si>
  <si>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</si>
  <si>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</si>
  <si>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</si>
  <si>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</si>
  <si>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</si>
  <si>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</si>
  <si>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</si>
  <si>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</si>
  <si>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</si>
  <si>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</si>
  <si>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</si>
  <si>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</si>
  <si>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</si>
  <si>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</si>
  <si>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</si>
  <si>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</si>
  <si>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</si>
  <si>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</si>
  <si>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</si>
  <si>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</si>
  <si>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</si>
  <si>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</si>
  <si>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</si>
  <si>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</si>
  <si>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</si>
  <si>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</si>
  <si>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</si>
  <si>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</si>
  <si>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</si>
  <si>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</si>
  <si>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</si>
  <si>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</si>
  <si>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</si>
  <si>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</si>
  <si>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</si>
  <si>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</si>
  <si>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</si>
  <si>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</si>
  <si>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</si>
  <si>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</si>
  <si>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</si>
  <si>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</si>
  <si>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</si>
  <si>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</si>
  <si>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</si>
  <si>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</si>
  <si>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</si>
  <si>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</si>
  <si>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</si>
  <si>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</si>
  <si>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</si>
  <si>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</si>
  <si>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</si>
  <si>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</si>
  <si>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</si>
  <si>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</si>
  <si>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</si>
  <si>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</si>
  <si>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</si>
  <si>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</si>
  <si>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</si>
  <si>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</si>
  <si>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</si>
  <si>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</si>
  <si>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</si>
  <si>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</si>
  <si>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</si>
  <si>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</si>
  <si>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</si>
  <si>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</si>
  <si>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</si>
  <si>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</si>
  <si>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</si>
  <si>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</si>
  <si>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</si>
  <si>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</si>
  <si>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</si>
  <si>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</si>
  <si>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</si>
  <si>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</si>
  <si>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</si>
  <si>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</si>
  <si>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</si>
  <si>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</si>
  <si>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</si>
  <si>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</si>
  <si>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</si>
  <si>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</si>
  <si>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</si>
  <si>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</si>
  <si>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</si>
  <si>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</si>
  <si>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</si>
  <si>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</si>
  <si>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</si>
  <si>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</si>
  <si>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</si>
  <si>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</si>
  <si>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</si>
  <si>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</si>
  <si>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</si>
  <si>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</si>
  <si>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</si>
  <si>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</si>
  <si>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</si>
  <si>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</si>
  <si>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</si>
  <si>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</si>
  <si>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</si>
  <si>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</si>
  <si>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</si>
  <si>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</si>
  <si>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</si>
  <si>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</si>
  <si>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</si>
  <si>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</si>
  <si>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</si>
  <si>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</si>
  <si>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</si>
  <si>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</si>
  <si>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</si>
  <si>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</si>
  <si>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</si>
  <si>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</si>
  <si>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</si>
  <si>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</si>
  <si>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</si>
  <si>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</si>
  <si>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</si>
  <si>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</si>
  <si>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</si>
  <si>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</si>
  <si>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</si>
  <si>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</si>
  <si>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</si>
  <si>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</si>
  <si>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</si>
  <si>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</si>
  <si>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</si>
  <si>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</si>
  <si>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</si>
  <si>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</si>
  <si>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</si>
  <si>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</si>
  <si>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</si>
  <si>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</si>
  <si>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</si>
  <si>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</si>
  <si>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</si>
  <si>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</si>
  <si>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</si>
  <si>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</si>
  <si>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</si>
  <si>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</si>
  <si>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</si>
  <si>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</si>
  <si>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</si>
  <si>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</si>
  <si>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</si>
  <si>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</si>
  <si>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</si>
  <si>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</si>
  <si>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</si>
  <si>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</si>
  <si>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</si>
  <si>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</si>
  <si>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</si>
  <si>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</si>
  <si>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</si>
  <si>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</si>
  <si>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</si>
  <si>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</si>
  <si>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</si>
  <si>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</si>
  <si>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</si>
  <si>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</si>
  <si>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</si>
  <si>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</si>
  <si>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</si>
  <si>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</si>
  <si>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</si>
  <si>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</si>
  <si>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</si>
  <si>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</si>
  <si>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</si>
  <si>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</si>
  <si>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</si>
  <si>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</si>
  <si>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</si>
  <si>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</si>
  <si>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</si>
  <si>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</si>
  <si>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</si>
  <si>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</si>
  <si>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</si>
  <si>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</si>
  <si>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</si>
  <si>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</si>
  <si>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</si>
  <si>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</si>
  <si>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</si>
  <si>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</si>
  <si>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</si>
  <si>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</si>
  <si>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</si>
  <si>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</si>
  <si>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</si>
  <si>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</si>
  <si>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</si>
  <si>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</si>
  <si>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</si>
  <si>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</si>
  <si>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</si>
  <si>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</si>
  <si>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</si>
  <si>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</si>
  <si>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</si>
  <si>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</si>
  <si>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</si>
  <si>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</si>
  <si>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</si>
  <si>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</si>
  <si>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</si>
  <si>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</si>
  <si>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</si>
  <si>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</si>
  <si>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</si>
  <si>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</si>
  <si>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</si>
  <si>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</si>
  <si>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</si>
  <si>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</si>
  <si>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</si>
  <si>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</si>
  <si>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</si>
  <si>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</si>
  <si>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</si>
  <si>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</si>
  <si>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</si>
  <si>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</si>
  <si>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</si>
  <si>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</si>
  <si>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</si>
  <si>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</si>
  <si>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</si>
  <si>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</si>
  <si>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</si>
  <si>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</si>
  <si>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</si>
  <si>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</si>
  <si>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</si>
  <si>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</si>
  <si>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</si>
  <si>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</si>
  <si>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</si>
  <si>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</si>
  <si>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</si>
  <si>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</si>
  <si>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</si>
  <si>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</si>
  <si>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</si>
  <si>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</si>
  <si>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</si>
  <si>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</si>
  <si>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</si>
  <si>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</si>
  <si>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</si>
  <si>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</si>
  <si>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</si>
  <si>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</si>
  <si>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</si>
  <si>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</si>
  <si>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</si>
  <si>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</si>
  <si>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</si>
  <si>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</si>
  <si>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</si>
  <si>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</si>
  <si>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</si>
  <si>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</si>
  <si>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</si>
  <si>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</si>
  <si>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</si>
  <si>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</si>
  <si>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</si>
  <si>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</si>
  <si>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</si>
  <si>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</si>
  <si>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</si>
  <si>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</si>
  <si>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</si>
  <si>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</si>
  <si>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</si>
  <si>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</si>
  <si>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</si>
  <si>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</si>
  <si>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</si>
  <si>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</si>
  <si>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</si>
  <si>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</si>
  <si>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</si>
  <si>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</si>
  <si>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</si>
  <si>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</si>
  <si>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</si>
  <si>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</si>
  <si>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</si>
  <si>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</si>
  <si>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</si>
  <si>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</si>
  <si>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</si>
  <si>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</si>
  <si>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</si>
  <si>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</si>
  <si>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</si>
  <si>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</si>
  <si>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</si>
  <si>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</si>
  <si>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</si>
  <si>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</si>
  <si>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</si>
  <si>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</si>
  <si>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</si>
  <si>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</si>
  <si>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</si>
  <si>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</si>
  <si>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</si>
  <si>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</si>
  <si>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</si>
  <si>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</si>
  <si>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</si>
  <si>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</si>
  <si>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</si>
  <si>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</si>
  <si>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</si>
  <si>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</si>
  <si>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</si>
  <si>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</si>
  <si>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</si>
  <si>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</si>
  <si>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</si>
  <si>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</si>
  <si>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</si>
  <si>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</si>
  <si>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</si>
  <si>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</si>
  <si>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</si>
  <si>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</si>
  <si>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</si>
  <si>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</si>
  <si>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</si>
  <si>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</si>
  <si>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</si>
  <si>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</si>
  <si>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</si>
  <si>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</si>
  <si>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</si>
  <si>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</si>
  <si>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</si>
  <si>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</si>
  <si>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</si>
  <si>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</si>
  <si>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</si>
  <si>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</si>
  <si>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</si>
  <si>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</si>
  <si>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</si>
  <si>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</si>
  <si>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</si>
  <si>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</si>
  <si>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</si>
  <si>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</si>
  <si>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</si>
  <si>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</si>
  <si>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</si>
  <si>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</si>
  <si>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</si>
  <si>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</si>
  <si>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</si>
  <si>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</si>
  <si>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</si>
  <si>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</si>
  <si>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</si>
  <si>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</si>
  <si>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</si>
  <si>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</si>
  <si>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</si>
  <si>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</si>
  <si>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</si>
  <si>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</si>
  <si>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</si>
  <si>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</si>
  <si>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</si>
  <si>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</si>
  <si>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</si>
  <si>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</si>
  <si>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</si>
  <si>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</si>
  <si>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</si>
  <si>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</si>
  <si>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</si>
  <si>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</si>
  <si>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</si>
  <si>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</si>
  <si>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</si>
  <si>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</si>
  <si>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</si>
  <si>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</si>
  <si>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</si>
  <si>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</si>
  <si>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</si>
  <si>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</si>
  <si>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</si>
  <si>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</si>
  <si>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</si>
  <si>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</si>
  <si>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</si>
  <si>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</si>
  <si>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</si>
  <si>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</si>
  <si>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</si>
  <si>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</si>
  <si>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</si>
  <si>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</si>
  <si>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</si>
  <si>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</si>
  <si>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</si>
  <si>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</si>
  <si>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</si>
  <si>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</si>
  <si>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</si>
  <si>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</si>
  <si>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</si>
  <si>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</si>
  <si>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</si>
  <si>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</si>
  <si>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</si>
  <si>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</si>
  <si>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</si>
  <si>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</si>
  <si>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</si>
  <si>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</si>
  <si>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</si>
  <si>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</si>
  <si>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</si>
  <si>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</si>
  <si>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</si>
  <si>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</si>
  <si>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</si>
  <si>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</si>
  <si>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</si>
  <si>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</si>
  <si>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</si>
  <si>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</si>
  <si>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</si>
  <si>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</si>
  <si>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</si>
  <si>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</si>
  <si>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</si>
  <si>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</si>
  <si>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</si>
  <si>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</si>
  <si>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</si>
  <si>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</si>
  <si>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</si>
  <si>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</si>
  <si>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</si>
  <si>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</si>
  <si>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</si>
  <si>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</si>
  <si>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</si>
  <si>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</si>
  <si>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</si>
  <si>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</si>
  <si>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</si>
  <si>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</si>
  <si>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</si>
  <si>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</si>
  <si>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</si>
  <si>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</si>
  <si>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</si>
  <si>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</si>
  <si>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</si>
  <si>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</si>
  <si>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</si>
  <si>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</si>
  <si>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</si>
  <si>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</si>
  <si>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</si>
  <si>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</si>
  <si>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</si>
  <si>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</si>
  <si>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</si>
  <si>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</si>
  <si>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</si>
  <si>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</si>
  <si>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</si>
  <si>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</si>
  <si>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</si>
  <si>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</si>
  <si>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</si>
  <si>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</si>
  <si>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</si>
  <si>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</si>
  <si>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</si>
  <si>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</si>
  <si>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</si>
  <si>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</si>
  <si>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</si>
  <si>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</si>
  <si>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</si>
  <si>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</si>
  <si>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</si>
  <si>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</si>
  <si>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</si>
  <si>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</si>
  <si>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</si>
  <si>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</si>
  <si>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</si>
  <si>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</si>
  <si>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</si>
  <si>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</si>
  <si>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</si>
  <si>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</si>
  <si>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</si>
  <si>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</si>
  <si>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</si>
  <si>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</si>
  <si>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</si>
  <si>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</si>
  <si>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</si>
  <si>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</si>
  <si>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</si>
  <si>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</si>
  <si>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</si>
  <si>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</si>
  <si>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</si>
  <si>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</si>
  <si>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</si>
  <si>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</si>
  <si>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</si>
  <si>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</si>
  <si>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</si>
  <si>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</si>
  <si>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</si>
  <si>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</si>
  <si>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</si>
  <si>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</si>
  <si>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</si>
  <si>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</si>
  <si>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</si>
  <si>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</si>
  <si>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</si>
  <si>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</si>
  <si>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</si>
  <si>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</si>
  <si>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</si>
  <si>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</si>
  <si>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</si>
  <si>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</si>
  <si>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</si>
  <si>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</si>
  <si>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</si>
  <si>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</si>
  <si>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</si>
  <si>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</si>
  <si>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</si>
  <si>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</si>
  <si>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</si>
  <si>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</si>
  <si>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</si>
  <si>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</si>
  <si>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</si>
  <si>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</si>
  <si>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</si>
  <si>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</si>
  <si>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</si>
  <si>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</si>
  <si>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</si>
  <si>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</si>
  <si>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</si>
  <si>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</si>
  <si>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</si>
  <si>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</si>
  <si>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</si>
  <si>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</si>
  <si>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</si>
  <si>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</si>
  <si>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</si>
  <si>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</si>
  <si>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</si>
  <si>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</si>
  <si>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</si>
  <si>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</si>
  <si>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</si>
  <si>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</si>
  <si>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</si>
  <si>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</si>
  <si>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</si>
  <si>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</si>
  <si>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</si>
  <si>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</si>
  <si>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</si>
  <si>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</si>
  <si>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</si>
  <si>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</si>
  <si>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</si>
  <si>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</si>
  <si>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</si>
  <si>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</si>
  <si>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</si>
  <si>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</si>
  <si>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</si>
  <si>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</si>
  <si>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</si>
  <si>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</si>
  <si>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</si>
  <si>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</si>
  <si>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</si>
  <si>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</si>
  <si>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</si>
  <si>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</si>
  <si>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</si>
  <si>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</si>
  <si>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</si>
  <si>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</si>
  <si>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</si>
  <si>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</si>
  <si>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</si>
  <si>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</si>
  <si>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</si>
  <si>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</si>
  <si>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</si>
  <si>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</si>
  <si>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</si>
  <si>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</si>
  <si>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</si>
  <si>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</si>
  <si>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</si>
  <si>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</si>
  <si>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</si>
  <si>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</si>
  <si>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</si>
  <si>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</si>
  <si>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</si>
  <si>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</si>
  <si>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</si>
  <si>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</si>
  <si>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</si>
  <si>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</si>
  <si>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</si>
  <si>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</si>
  <si>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</si>
  <si>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</si>
  <si>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</si>
  <si>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</si>
  <si>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</si>
  <si>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</si>
  <si>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</si>
  <si>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</si>
  <si>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</si>
  <si>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</si>
  <si>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</si>
  <si>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</si>
  <si>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</si>
  <si>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</si>
  <si>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</si>
  <si>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</si>
  <si>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</si>
  <si>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</si>
  <si>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</si>
  <si>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</si>
  <si>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</si>
  <si>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</si>
  <si>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</si>
  <si>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</si>
  <si>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</si>
  <si>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</si>
  <si>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</si>
  <si>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</si>
  <si>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</si>
  <si>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</si>
  <si>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</si>
  <si>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</si>
  <si>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</si>
  <si>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</si>
  <si>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</si>
  <si>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</si>
  <si>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</si>
  <si>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</si>
  <si>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</si>
  <si>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</si>
  <si>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</si>
  <si>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</si>
  <si>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</si>
  <si>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</si>
  <si>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</si>
  <si>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</si>
  <si>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</si>
  <si>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</si>
  <si>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</si>
  <si>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</si>
  <si>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</si>
  <si>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</si>
  <si>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</si>
  <si>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</si>
  <si>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</si>
  <si>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</si>
  <si>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</si>
  <si>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</si>
  <si>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</si>
  <si>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</si>
  <si>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</si>
  <si>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</si>
  <si>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</si>
  <si>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</si>
  <si>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</si>
  <si>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</si>
  <si>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</si>
  <si>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</si>
  <si>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</si>
  <si>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</si>
  <si>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</si>
  <si>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</si>
  <si>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</si>
  <si>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</si>
  <si>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</si>
  <si>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</si>
  <si>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</si>
  <si>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</si>
  <si>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</si>
  <si>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</si>
  <si>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</si>
  <si>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</si>
  <si>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</si>
  <si>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</si>
  <si>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</si>
  <si>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</si>
  <si>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</si>
  <si>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</si>
  <si>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</si>
  <si>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</si>
  <si>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</si>
  <si>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</si>
  <si>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</si>
  <si>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</si>
  <si>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</si>
  <si>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</si>
  <si>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</si>
  <si>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</si>
  <si>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</si>
  <si>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</si>
  <si>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</si>
  <si>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</si>
  <si>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</si>
  <si>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</si>
  <si>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</si>
  <si>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</si>
  <si>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</si>
  <si>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</si>
  <si>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</si>
  <si>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</si>
  <si>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</si>
  <si>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</si>
  <si>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</si>
  <si>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</si>
  <si>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</si>
  <si>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</si>
  <si>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</si>
  <si>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</si>
  <si>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</si>
  <si>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</si>
  <si>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</si>
  <si>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</si>
  <si>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</si>
  <si>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</si>
  <si>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</si>
  <si>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</si>
  <si>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</si>
  <si>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</si>
  <si>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</si>
  <si>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</si>
  <si>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</si>
  <si>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</si>
  <si>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</si>
  <si>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</si>
  <si>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</si>
  <si>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</si>
  <si>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</si>
  <si>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</si>
  <si>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</si>
  <si>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</si>
  <si>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</si>
  <si>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</si>
  <si>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</si>
  <si>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</si>
  <si>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</si>
  <si>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</si>
  <si>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</si>
  <si>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</si>
  <si>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</si>
  <si>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</si>
  <si>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</si>
  <si>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</si>
  <si>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</si>
  <si>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</si>
  <si>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</si>
  <si>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</si>
  <si>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</si>
  <si>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</si>
  <si>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</si>
  <si>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</si>
  <si>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</si>
  <si>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</si>
  <si>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</si>
  <si>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</si>
  <si>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</si>
  <si>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</si>
  <si>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</si>
  <si>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</si>
  <si>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</si>
  <si>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</si>
  <si>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</si>
  <si>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</si>
  <si>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</si>
  <si>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</si>
  <si>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</si>
  <si>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</si>
  <si>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</si>
  <si>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</si>
  <si>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</si>
  <si>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</si>
  <si>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</si>
  <si>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</si>
  <si>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</si>
  <si>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</si>
  <si>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</si>
  <si>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</si>
  <si>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</si>
  <si>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</si>
  <si>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</si>
  <si>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</si>
  <si>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</si>
  <si>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</si>
  <si>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</si>
  <si>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</si>
  <si>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</si>
  <si>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</si>
  <si>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</si>
  <si>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</si>
  <si>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</si>
  <si>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</si>
  <si>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</si>
  <si>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</si>
  <si>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</si>
  <si>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</si>
  <si>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</si>
  <si>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</si>
  <si>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</si>
  <si>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</si>
  <si>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</si>
  <si>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</si>
  <si>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</si>
  <si>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</si>
  <si>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</si>
  <si>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</si>
  <si>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</si>
  <si>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</si>
  <si>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</si>
  <si>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</si>
  <si>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</si>
  <si>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</si>
  <si>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</si>
  <si>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</si>
  <si>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</si>
  <si>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</si>
  <si>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</si>
  <si>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</si>
  <si>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</si>
  <si>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</si>
  <si>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</si>
  <si>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</si>
  <si>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</si>
  <si>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</si>
  <si>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</si>
  <si>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</si>
  <si>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</si>
  <si>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</si>
  <si>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</si>
  <si>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</si>
  <si>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</si>
  <si>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</si>
  <si>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</si>
  <si>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</si>
  <si>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</si>
  <si>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</si>
  <si>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</si>
  <si>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</si>
  <si>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</si>
  <si>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</si>
  <si>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</si>
  <si>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</si>
  <si>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</si>
  <si>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</si>
  <si>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</si>
  <si>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</si>
  <si>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</si>
  <si>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</si>
  <si>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</si>
  <si>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</si>
  <si>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</si>
  <si>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</si>
  <si>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</si>
  <si>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</si>
  <si>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</si>
  <si>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</si>
  <si>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</si>
  <si>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</si>
  <si>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</si>
  <si>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</si>
  <si>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</si>
  <si>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</si>
  <si>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</si>
  <si>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</si>
  <si>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</si>
  <si>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</si>
  <si>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</si>
  <si>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</si>
  <si>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</si>
  <si>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</si>
  <si>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</si>
  <si>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</si>
  <si>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</si>
  <si>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</si>
  <si>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</si>
  <si>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</si>
  <si>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</si>
  <si>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</si>
  <si>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</si>
  <si>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</si>
  <si>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</si>
  <si>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</si>
  <si>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</si>
  <si>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</si>
  <si>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</si>
  <si>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</si>
  <si>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</si>
  <si>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</si>
  <si>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</si>
  <si>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</si>
  <si>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</si>
  <si>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</si>
  <si>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</si>
  <si>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</si>
  <si>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</si>
  <si>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</si>
  <si>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</si>
  <si>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</si>
  <si>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</si>
  <si>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</si>
  <si>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</si>
  <si>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</si>
  <si>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</si>
  <si>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</si>
  <si>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</si>
  <si>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</si>
  <si>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</si>
  <si>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</si>
  <si>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</si>
  <si>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</si>
  <si>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</si>
  <si>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</si>
  <si>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</si>
  <si>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</si>
  <si>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</si>
  <si>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</si>
  <si>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</si>
  <si>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</si>
  <si>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</si>
  <si>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</si>
  <si>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</si>
  <si>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</si>
  <si>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</si>
  <si>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</si>
  <si>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</si>
  <si>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</si>
  <si>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</si>
  <si>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</si>
  <si>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</si>
  <si>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</si>
  <si>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</si>
  <si>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</si>
  <si>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</si>
  <si>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</si>
  <si>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</si>
  <si>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</si>
  <si>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</si>
  <si>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</si>
  <si>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</si>
  <si>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</si>
  <si>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</si>
  <si>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</si>
  <si>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</si>
  <si>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</si>
  <si>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</si>
  <si>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</si>
  <si>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</si>
  <si>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</si>
  <si>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</si>
  <si>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</si>
  <si>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</si>
  <si>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</si>
  <si>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</si>
  <si>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</si>
  <si>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</si>
  <si>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</si>
  <si>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</si>
  <si>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</si>
  <si>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</si>
  <si>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</si>
  <si>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</si>
  <si>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</si>
  <si>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</si>
  <si>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</si>
  <si>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</si>
  <si>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</si>
  <si>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</si>
  <si>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</si>
  <si>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</si>
  <si>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</si>
  <si>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</si>
  <si>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</si>
  <si>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</si>
  <si>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</si>
  <si>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</si>
  <si>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</si>
  <si>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</si>
  <si>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</si>
  <si>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</si>
  <si>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</si>
  <si>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</si>
  <si>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</si>
  <si>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</si>
  <si>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</si>
  <si>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</si>
  <si>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</si>
  <si>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</si>
  <si>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</si>
  <si>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</si>
  <si>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</si>
  <si>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</si>
  <si>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</si>
  <si>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</si>
  <si>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</si>
  <si>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</si>
  <si>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</si>
  <si>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</si>
  <si>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</si>
  <si>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</si>
  <si>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</si>
  <si>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</si>
  <si>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</si>
  <si>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</si>
  <si>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</si>
  <si>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</si>
  <si>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</si>
  <si>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</si>
  <si>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</si>
  <si>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</si>
  <si>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</si>
  <si>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</si>
  <si>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</si>
  <si>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</si>
  <si>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</si>
  <si>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</si>
  <si>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</si>
  <si>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</si>
  <si>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</si>
  <si>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</si>
  <si>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</si>
  <si>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</si>
  <si>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</si>
  <si>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</si>
  <si>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</si>
  <si>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</si>
  <si>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</si>
  <si>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</si>
  <si>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</si>
  <si>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</si>
  <si>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</si>
  <si>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</si>
  <si>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</si>
  <si>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</si>
  <si>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</si>
  <si>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</si>
  <si>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</si>
  <si>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</si>
  <si>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</si>
  <si>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</si>
  <si>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</si>
  <si>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</si>
  <si>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</si>
  <si>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</si>
  <si>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</si>
  <si>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</si>
  <si>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</si>
  <si>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</si>
  <si>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</si>
  <si>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</si>
  <si>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</si>
  <si>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</si>
  <si>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</si>
  <si>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</si>
  <si>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</si>
  <si>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</si>
  <si>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</si>
  <si>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</si>
  <si>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</si>
  <si>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</si>
  <si>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</si>
  <si>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</si>
  <si>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</si>
  <si>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</si>
  <si>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</si>
  <si>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</si>
  <si>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</si>
  <si>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</si>
  <si>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</si>
  <si>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</si>
  <si>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</si>
  <si>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</si>
  <si>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</si>
  <si>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</si>
  <si>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</si>
  <si>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</si>
  <si>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</si>
  <si>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</si>
  <si>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</si>
  <si>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</si>
  <si>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</si>
  <si>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</si>
  <si>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</si>
  <si>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</si>
  <si>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</si>
  <si>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</si>
  <si>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</si>
  <si>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</si>
  <si>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</si>
  <si>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</si>
  <si>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</si>
  <si>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</si>
  <si>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</si>
  <si>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</si>
  <si>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</si>
  <si>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</si>
  <si>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</si>
  <si>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</si>
  <si>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</si>
  <si>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</si>
  <si>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</si>
  <si>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</si>
  <si>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</si>
  <si>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</si>
  <si>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</si>
  <si>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</si>
  <si>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</si>
  <si>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</si>
  <si>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</si>
  <si>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</si>
  <si>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</si>
  <si>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</si>
  <si>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</si>
  <si>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</si>
  <si>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</si>
  <si>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</si>
  <si>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</si>
  <si>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</si>
  <si>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</si>
  <si>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</si>
  <si>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</si>
  <si>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</si>
  <si>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</si>
  <si>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</si>
  <si>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</si>
  <si>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</si>
  <si>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</si>
  <si>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</si>
  <si>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</si>
  <si>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</si>
  <si>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</si>
  <si>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</si>
  <si>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</si>
  <si>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</si>
  <si>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</si>
  <si>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</si>
  <si>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</si>
  <si>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</si>
  <si>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</si>
  <si>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</si>
  <si>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</si>
  <si>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</si>
  <si>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</si>
  <si>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</si>
  <si>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</si>
  <si>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</si>
  <si>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</si>
  <si>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</si>
  <si>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</si>
  <si>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</si>
  <si>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</si>
  <si>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</si>
  <si>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</si>
  <si>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</si>
  <si>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</si>
  <si>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</si>
  <si>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</si>
  <si>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</si>
  <si>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</si>
  <si>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</si>
  <si>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</si>
  <si>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</si>
  <si>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</si>
  <si>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</si>
  <si>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</si>
  <si>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</si>
  <si>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</si>
  <si>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</si>
  <si>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</si>
  <si>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</si>
  <si>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</si>
  <si>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</si>
  <si>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</si>
  <si>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</si>
  <si>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</si>
  <si>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</si>
  <si>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</si>
  <si>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</si>
  <si>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</si>
  <si>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</si>
  <si>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</si>
  <si>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</si>
  <si>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</si>
  <si>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</si>
  <si>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</si>
  <si>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</si>
  <si>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</si>
  <si>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</si>
  <si>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</si>
  <si>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</si>
  <si>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</si>
  <si>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</si>
  <si>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</si>
  <si>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</si>
  <si>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</si>
  <si>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</si>
  <si>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</si>
  <si>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</si>
  <si>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</si>
  <si>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</si>
  <si>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</si>
  <si>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</si>
  <si>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</si>
  <si>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</si>
  <si>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</si>
  <si>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</si>
  <si>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</si>
  <si>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</si>
  <si>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</si>
  <si>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</si>
  <si>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</si>
  <si>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</si>
  <si>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</si>
  <si>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</si>
  <si>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</si>
  <si>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</si>
  <si>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</si>
  <si>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</si>
  <si>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</si>
  <si>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</si>
  <si>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</si>
  <si>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</si>
  <si>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</si>
  <si>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</si>
  <si>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</si>
  <si>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</si>
  <si>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</si>
  <si>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</si>
  <si>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</si>
  <si>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</si>
  <si>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</si>
  <si>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</si>
  <si>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</si>
  <si>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</si>
  <si>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</si>
  <si>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</si>
  <si>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</si>
  <si>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</si>
  <si>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</si>
  <si>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</si>
  <si>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</si>
  <si>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</si>
  <si>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</si>
  <si>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</si>
  <si>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</si>
  <si>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</si>
  <si>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</si>
  <si>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</si>
  <si>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</si>
  <si>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</si>
  <si>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</si>
  <si>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</si>
  <si>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</si>
  <si>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</si>
  <si>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</si>
  <si>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</si>
  <si>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</si>
  <si>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</si>
  <si>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</si>
  <si>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</si>
  <si>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</si>
  <si>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</si>
  <si>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</si>
  <si>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</si>
  <si>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</si>
  <si>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</si>
  <si>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</si>
  <si>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</si>
  <si>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</si>
  <si>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</si>
  <si>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</si>
  <si>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</si>
  <si>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</si>
  <si>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</si>
  <si>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</si>
  <si>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</si>
  <si>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</si>
  <si>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</si>
  <si>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</si>
  <si>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</si>
  <si>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</si>
  <si>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</si>
  <si>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</si>
  <si>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</si>
  <si>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</si>
  <si>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</si>
  <si>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</si>
  <si>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</si>
  <si>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</si>
  <si>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</si>
  <si>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</si>
  <si>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</si>
  <si>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</si>
  <si>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</si>
  <si>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</si>
  <si>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</si>
  <si>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</si>
  <si>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</si>
  <si>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</si>
  <si>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</si>
  <si>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</si>
  <si>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</si>
  <si>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</si>
  <si>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</si>
  <si>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</si>
  <si>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</si>
  <si>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</si>
  <si>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</si>
  <si>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</si>
  <si>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</si>
  <si>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</si>
  <si>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</si>
  <si>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</si>
  <si>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</si>
  <si>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</si>
  <si>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</si>
  <si>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</si>
  <si>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</si>
  <si>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</si>
  <si>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</si>
  <si>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</si>
  <si>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</si>
  <si>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</si>
  <si>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</si>
  <si>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</si>
  <si>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</si>
  <si>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</si>
  <si>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</si>
  <si>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</si>
  <si>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</si>
  <si>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</si>
  <si>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</si>
  <si>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</si>
  <si>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</si>
  <si>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</si>
  <si>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</si>
  <si>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</si>
  <si>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</si>
  <si>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</si>
  <si>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</si>
  <si>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</si>
  <si>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</si>
  <si>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</si>
  <si>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</si>
  <si>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</si>
  <si>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</si>
  <si>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</si>
  <si>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</si>
  <si>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</si>
  <si>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</si>
  <si>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</si>
  <si>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</si>
  <si>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</si>
  <si>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</si>
  <si>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</si>
  <si>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</si>
  <si>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</si>
  <si>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</si>
  <si>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</si>
  <si>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</si>
  <si>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</si>
  <si>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</si>
  <si>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</si>
  <si>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</si>
  <si>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</si>
  <si>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</si>
  <si>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</si>
  <si>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</si>
  <si>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</si>
  <si>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</si>
  <si>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</si>
  <si>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</si>
  <si>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</si>
  <si>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</si>
  <si>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</si>
  <si>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</si>
  <si>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</si>
  <si>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</si>
  <si>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</si>
  <si>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</si>
  <si>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</si>
  <si>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</si>
  <si>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</si>
  <si>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</si>
  <si>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</si>
  <si>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</si>
  <si>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</si>
  <si>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</si>
  <si>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</si>
  <si>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</si>
  <si>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</si>
  <si>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</si>
  <si>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</si>
  <si>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</si>
  <si>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</si>
  <si>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</si>
  <si>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</si>
  <si>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</si>
  <si>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</si>
  <si>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</si>
  <si>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</si>
  <si>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</si>
  <si>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</si>
  <si>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</si>
  <si>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</si>
  <si>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</si>
  <si>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</si>
  <si>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</si>
  <si>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</si>
  <si>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</si>
  <si>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</si>
  <si>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</si>
  <si>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</si>
  <si>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</si>
  <si>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</si>
  <si>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</si>
  <si>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</si>
  <si>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</si>
  <si>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</si>
  <si>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</si>
  <si>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</si>
  <si>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</si>
  <si>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</si>
  <si>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</si>
  <si>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</si>
  <si>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</si>
  <si>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</si>
  <si>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</si>
  <si>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</si>
  <si>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</si>
  <si>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</si>
  <si>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</si>
  <si>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</si>
  <si>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</si>
  <si>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</si>
  <si>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</si>
  <si>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</si>
  <si>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</si>
  <si>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</si>
  <si>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</si>
  <si>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</si>
  <si>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</si>
  <si>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</si>
  <si>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</si>
  <si>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</si>
  <si>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</si>
  <si>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</si>
  <si>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</si>
  <si>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</si>
  <si>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</si>
  <si>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</si>
  <si>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</si>
  <si>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</si>
  <si>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</si>
  <si>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</si>
  <si>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</si>
  <si>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</si>
  <si>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</si>
  <si>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</si>
  <si>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</si>
  <si>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</si>
  <si>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</si>
  <si>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</si>
  <si>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</si>
  <si>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</si>
  <si>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</si>
  <si>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</si>
  <si>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</si>
  <si>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</si>
  <si>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</si>
  <si>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</si>
  <si>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</si>
  <si>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</si>
  <si>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</si>
  <si>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</si>
  <si>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</si>
  <si>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</si>
  <si>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</si>
  <si>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</si>
  <si>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</si>
  <si>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</si>
  <si>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</si>
  <si>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</si>
  <si>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</si>
  <si>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</si>
  <si>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</si>
  <si>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</si>
  <si>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</si>
  <si>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</si>
  <si>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</si>
  <si>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</si>
  <si>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</si>
  <si>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</si>
  <si>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</si>
  <si>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</si>
  <si>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</si>
  <si>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</si>
  <si>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</si>
  <si>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</si>
  <si>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</si>
  <si>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</si>
  <si>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</si>
  <si>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</si>
  <si>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</si>
  <si>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</si>
  <si>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</si>
  <si>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</si>
  <si>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</si>
  <si>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</si>
  <si>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</si>
  <si>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</si>
  <si>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</si>
  <si>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</si>
  <si>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</si>
  <si>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</si>
  <si>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</si>
  <si>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</si>
  <si>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</si>
  <si>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</si>
  <si>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</si>
  <si>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</si>
  <si>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</si>
  <si>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</si>
  <si>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</si>
  <si>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</si>
  <si>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</si>
  <si>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</si>
  <si>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</si>
  <si>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</si>
  <si>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</si>
  <si>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</si>
  <si>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</si>
  <si>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</si>
  <si>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</si>
  <si>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</si>
  <si>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</si>
  <si>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</si>
  <si>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</si>
  <si>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</si>
  <si>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</si>
  <si>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</si>
  <si>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</si>
  <si>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</si>
  <si>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</si>
  <si>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</si>
  <si>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</si>
  <si>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</si>
  <si>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</si>
  <si>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</si>
  <si>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</si>
  <si>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</si>
  <si>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</si>
  <si>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</si>
  <si>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</si>
  <si>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</si>
  <si>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</si>
  <si>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</si>
  <si>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</si>
  <si>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</si>
  <si>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</si>
  <si>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</si>
  <si>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</si>
  <si>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</si>
  <si>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</si>
  <si>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</si>
  <si>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</si>
  <si>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</si>
  <si>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</si>
  <si>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</si>
  <si>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</si>
  <si>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</si>
  <si>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</si>
  <si>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</si>
  <si>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</si>
  <si>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</si>
  <si>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</si>
  <si>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</si>
  <si>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</si>
  <si>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</si>
  <si>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</si>
  <si>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</si>
  <si>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</si>
  <si>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</si>
  <si>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</si>
  <si>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</si>
  <si>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</si>
  <si>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</si>
  <si>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</si>
  <si>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</si>
  <si>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</si>
  <si>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</si>
  <si>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</si>
  <si>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</si>
  <si>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</si>
  <si>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</si>
  <si>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</si>
  <si>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</si>
  <si>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</si>
  <si>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</si>
  <si>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</si>
  <si>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</si>
  <si>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</si>
  <si>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</si>
  <si>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</si>
  <si>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</si>
  <si>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</si>
  <si>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</si>
  <si>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</si>
  <si>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</si>
  <si>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</si>
  <si>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</si>
  <si>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</si>
  <si>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</si>
  <si>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</si>
  <si>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</si>
  <si>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</si>
  <si>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</si>
  <si>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</si>
  <si>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</si>
  <si>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</si>
  <si>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</si>
  <si>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</si>
  <si>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</si>
  <si>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</si>
  <si>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</si>
  <si>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</si>
  <si>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</si>
  <si>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</si>
  <si>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</si>
  <si>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</si>
  <si>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</si>
  <si>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</si>
  <si>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</si>
  <si>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</si>
  <si>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</si>
  <si>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</si>
  <si>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</si>
  <si>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</si>
  <si>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</si>
  <si>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</si>
  <si>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</si>
  <si>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</si>
  <si>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</si>
  <si>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</si>
  <si>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</si>
  <si>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</si>
  <si>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</si>
  <si>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</si>
  <si>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</si>
  <si>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</si>
  <si>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</si>
  <si>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</si>
  <si>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</si>
  <si>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</si>
  <si>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</si>
  <si>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</si>
  <si>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</si>
  <si>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</si>
  <si>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</si>
  <si>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</si>
  <si>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</si>
  <si>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</si>
  <si>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</si>
  <si>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</si>
  <si>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</si>
  <si>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</si>
  <si>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</si>
  <si>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</si>
  <si>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</si>
  <si>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</si>
  <si>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</si>
  <si>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</si>
  <si>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</si>
  <si>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</si>
  <si>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</si>
  <si>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</si>
  <si>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</si>
  <si>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</si>
  <si>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</si>
  <si>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</si>
  <si>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</si>
  <si>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</si>
  <si>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</si>
  <si>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</si>
  <si>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</si>
  <si>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</si>
  <si>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</si>
  <si>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</si>
  <si>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</si>
  <si>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</si>
  <si>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</si>
  <si>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</si>
  <si>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</si>
  <si>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</si>
  <si>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</si>
  <si>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</si>
  <si>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</si>
  <si>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</si>
  <si>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</si>
  <si>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</si>
  <si>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</si>
  <si>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</si>
  <si>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</si>
  <si>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</si>
  <si>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</si>
  <si>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</si>
  <si>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</si>
  <si>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</si>
  <si>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</si>
  <si>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</si>
  <si>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</si>
  <si>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</si>
  <si>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</si>
  <si>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</si>
  <si>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</si>
  <si>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</si>
  <si>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</si>
  <si>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</si>
  <si>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</si>
  <si>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</si>
  <si>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</si>
  <si>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</si>
  <si>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</si>
  <si>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</si>
  <si>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</si>
  <si>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</si>
  <si>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</si>
  <si>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</si>
  <si>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</si>
  <si>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</si>
  <si>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</si>
  <si>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</si>
  <si>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</si>
  <si>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</si>
  <si>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</si>
  <si>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</si>
  <si>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</si>
  <si>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</si>
  <si>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</si>
  <si>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</si>
  <si>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</si>
  <si>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</si>
  <si>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</si>
  <si>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</si>
  <si>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</si>
  <si>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</si>
  <si>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</si>
  <si>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</si>
  <si>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</si>
  <si>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</si>
  <si>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</si>
  <si>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</si>
  <si>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</si>
  <si>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</si>
  <si>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</si>
  <si>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</si>
  <si>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</si>
  <si>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</si>
  <si>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</si>
  <si>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</si>
  <si>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</si>
  <si>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</si>
  <si>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</si>
  <si>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</si>
  <si>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</si>
  <si>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</si>
  <si>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</si>
  <si>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</si>
  <si>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</si>
  <si>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</si>
  <si>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</si>
  <si>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</si>
  <si>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</si>
  <si>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</si>
  <si>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</si>
  <si>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</si>
  <si>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</si>
  <si>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</si>
  <si>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</si>
  <si>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</si>
  <si>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</si>
  <si>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</si>
  <si>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</si>
  <si>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</si>
  <si>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</si>
  <si>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</si>
  <si>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</si>
  <si>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</si>
  <si>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</si>
  <si>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</si>
  <si>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</si>
  <si>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</si>
  <si>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</si>
  <si>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</si>
  <si>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</si>
  <si>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</si>
  <si>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</si>
  <si>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</si>
  <si>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</si>
  <si>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</si>
  <si>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</si>
  <si>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</si>
  <si>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</si>
  <si>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</si>
  <si>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</si>
  <si>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</si>
  <si>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</si>
  <si>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</si>
  <si>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</si>
  <si>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</si>
  <si>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</si>
  <si>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</si>
  <si>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</si>
  <si>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</si>
  <si>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</si>
  <si>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</si>
  <si>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</si>
  <si>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</si>
  <si>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</si>
  <si>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</si>
  <si>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</si>
  <si>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</si>
  <si>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</si>
  <si>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</si>
  <si>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</si>
  <si>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</si>
  <si>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</si>
  <si>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</si>
  <si>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</si>
  <si>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</si>
  <si>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</si>
  <si>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</si>
  <si>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</si>
  <si>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</si>
  <si>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</si>
  <si>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</si>
  <si>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</si>
  <si>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</si>
  <si>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</si>
  <si>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</si>
  <si>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</si>
  <si>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</si>
  <si>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</si>
  <si>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</si>
  <si>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</si>
  <si>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</si>
  <si>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</si>
  <si>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</si>
  <si>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</si>
  <si>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</si>
  <si>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</si>
  <si>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</si>
  <si>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</si>
  <si>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</si>
  <si>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</si>
  <si>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</si>
  <si>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</si>
  <si>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</si>
  <si>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</si>
  <si>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</si>
  <si>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</si>
  <si>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</si>
  <si>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</si>
  <si>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</si>
  <si>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</si>
  <si>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</si>
  <si>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</si>
  <si>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</si>
  <si>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</si>
  <si>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</si>
  <si>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</si>
  <si>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</si>
  <si>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</si>
  <si>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</si>
  <si>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</si>
  <si>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</si>
  <si>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</si>
  <si>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</si>
  <si>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</si>
  <si>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</si>
  <si>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</si>
  <si>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</si>
  <si>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</si>
  <si>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</si>
  <si>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</si>
  <si>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</si>
  <si>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</si>
  <si>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</si>
  <si>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</si>
  <si>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</si>
  <si>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</si>
  <si>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</si>
  <si>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</si>
  <si>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</si>
  <si>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</si>
  <si>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</si>
  <si>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</si>
  <si>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</si>
  <si>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</si>
  <si>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</si>
  <si>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</si>
  <si>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</si>
  <si>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</si>
  <si>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</si>
  <si>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</si>
  <si>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</si>
  <si>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</si>
  <si>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</si>
  <si>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</si>
  <si>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</si>
  <si>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</si>
  <si>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</si>
  <si>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</si>
  <si>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</si>
  <si>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</si>
  <si>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</si>
  <si>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</si>
  <si>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</si>
  <si>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</si>
  <si>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</si>
  <si>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</si>
  <si>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</si>
  <si>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</si>
  <si>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</si>
  <si>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</si>
  <si>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</si>
  <si>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</si>
  <si>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</si>
  <si>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</si>
  <si>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</si>
  <si>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</si>
  <si>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</si>
  <si>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</si>
  <si>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</si>
  <si>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</si>
  <si>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</si>
  <si>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</si>
  <si>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</si>
  <si>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</si>
  <si>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</si>
  <si>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</si>
  <si>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</si>
  <si>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</si>
  <si>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</si>
  <si>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</si>
  <si>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</si>
  <si>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</si>
  <si>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</si>
  <si>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</si>
  <si>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</si>
  <si>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</si>
  <si>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</si>
  <si>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</si>
  <si>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</si>
  <si>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</si>
  <si>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</si>
  <si>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</si>
  <si>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</si>
  <si>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</si>
  <si>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</si>
  <si>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</si>
  <si>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</si>
  <si>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</si>
  <si>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</si>
  <si>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</si>
  <si>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</si>
  <si>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</si>
  <si>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</si>
  <si>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</si>
  <si>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</si>
  <si>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</si>
  <si>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</si>
  <si>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</si>
  <si>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</si>
  <si>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</si>
  <si>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</si>
  <si>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</si>
  <si>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</si>
  <si>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</si>
  <si>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</si>
  <si>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</si>
  <si>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</si>
  <si>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</si>
  <si>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</si>
  <si>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</si>
  <si>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</si>
  <si>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</si>
  <si>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</si>
  <si>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</si>
  <si>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</si>
  <si>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</si>
  <si>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</si>
  <si>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</si>
  <si>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</si>
  <si>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</si>
  <si>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</si>
  <si>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</si>
  <si>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</si>
  <si>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</si>
  <si>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</si>
  <si>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</si>
  <si>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</si>
  <si>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</si>
  <si>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</si>
  <si>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</si>
  <si>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</si>
  <si>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</si>
  <si>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</si>
  <si>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</si>
  <si>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</si>
  <si>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</si>
  <si>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</si>
  <si>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</si>
  <si>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</si>
  <si>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</si>
  <si>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</si>
  <si>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</si>
  <si>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</si>
  <si>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</si>
  <si>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</si>
  <si>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</si>
  <si>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</si>
  <si>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</si>
  <si>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</si>
  <si>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</si>
  <si>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</si>
  <si>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</si>
  <si>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</si>
  <si>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</si>
  <si>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</si>
  <si>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</si>
  <si>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</si>
  <si>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</si>
  <si>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</si>
  <si>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</si>
  <si>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</si>
  <si>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</si>
  <si>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</si>
  <si>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</si>
  <si>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</si>
  <si>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</si>
  <si>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</si>
  <si>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</si>
  <si>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</si>
  <si>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</si>
  <si>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</si>
  <si>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</si>
  <si>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</si>
  <si>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</si>
  <si>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</si>
  <si>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</si>
  <si>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</si>
  <si>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</si>
  <si>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</si>
  <si>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</si>
  <si>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</si>
  <si>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</si>
  <si>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</si>
  <si>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</si>
  <si>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</si>
  <si>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</si>
  <si>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</si>
  <si>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</si>
  <si>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</si>
  <si>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</si>
  <si>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</si>
  <si>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</si>
  <si>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</si>
  <si>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</si>
  <si>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</si>
  <si>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</si>
  <si>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</si>
  <si>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</si>
  <si>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</si>
  <si>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</si>
  <si>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</si>
  <si>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</si>
  <si>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</si>
  <si>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</si>
  <si>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</si>
  <si>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</si>
  <si>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</si>
  <si>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</si>
  <si>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</si>
  <si>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</si>
  <si>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</si>
  <si>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</si>
  <si>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</si>
  <si>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</si>
  <si>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</si>
  <si>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</si>
  <si>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</si>
  <si>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</si>
  <si>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</si>
  <si>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</si>
  <si>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</si>
  <si>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</si>
  <si>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</si>
  <si>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</si>
  <si>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</si>
  <si>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</si>
  <si>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</si>
  <si>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</si>
  <si>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</si>
  <si>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</si>
  <si>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</si>
  <si>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</si>
  <si>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</si>
  <si>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</si>
  <si>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</si>
  <si>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</si>
  <si>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</si>
  <si>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</si>
  <si>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</si>
  <si>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</si>
  <si>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</si>
  <si>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</si>
  <si>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</si>
  <si>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</si>
  <si>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</si>
  <si>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</si>
  <si>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</si>
  <si>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</si>
  <si>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</si>
  <si>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</si>
  <si>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</si>
  <si>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</si>
  <si>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</si>
  <si>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</si>
  <si>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</si>
  <si>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</si>
  <si>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</si>
  <si>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</si>
  <si>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</si>
  <si>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</si>
  <si>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</si>
  <si>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</si>
  <si>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</si>
  <si>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</si>
  <si>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</si>
  <si>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</si>
  <si>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</si>
  <si>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</si>
  <si>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</si>
  <si>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</si>
  <si>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</si>
  <si>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</si>
  <si>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</si>
  <si>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</si>
  <si>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</si>
  <si>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</si>
  <si>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</si>
  <si>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</si>
  <si>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</si>
  <si>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</si>
  <si>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</si>
  <si>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</si>
  <si>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</si>
  <si>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</si>
  <si>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</si>
  <si>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</si>
  <si>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</si>
  <si>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</si>
  <si>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</si>
  <si>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</si>
  <si>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</si>
  <si>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</si>
  <si>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</si>
  <si>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</si>
  <si>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</si>
  <si>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</si>
  <si>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</si>
  <si>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</si>
  <si>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</si>
  <si>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</si>
  <si>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</si>
  <si>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</si>
  <si>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</si>
  <si>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</si>
  <si>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</si>
  <si>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</si>
  <si>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</si>
  <si>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</si>
  <si>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</si>
  <si>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</si>
  <si>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</si>
  <si>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</si>
  <si>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</si>
  <si>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</si>
  <si>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</si>
  <si>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</si>
  <si>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</si>
  <si>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</si>
  <si>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</si>
  <si>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</si>
  <si>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</si>
  <si>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</si>
  <si>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</si>
  <si>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</si>
  <si>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</si>
  <si>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</si>
  <si>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</si>
  <si>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</si>
  <si>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</si>
  <si>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</si>
  <si>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</si>
  <si>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</si>
  <si>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</si>
  <si>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</si>
  <si>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</si>
  <si>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</si>
  <si>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</si>
  <si>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</si>
  <si>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</si>
  <si>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</si>
  <si>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</si>
  <si>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</si>
  <si>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</si>
  <si>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</si>
  <si>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</si>
  <si>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</si>
  <si>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</si>
  <si>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</si>
  <si>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</si>
  <si>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</si>
  <si>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</si>
  <si>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</si>
  <si>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</si>
  <si>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</si>
  <si>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</si>
  <si>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</si>
  <si>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</si>
  <si>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</si>
  <si>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</si>
  <si>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</si>
  <si>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</si>
  <si>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</si>
  <si>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</si>
  <si>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</si>
  <si>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</si>
  <si>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</si>
  <si>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</si>
  <si>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</si>
  <si>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</si>
  <si>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</si>
  <si>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</si>
  <si>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</si>
  <si>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</si>
  <si>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</si>
  <si>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</si>
  <si>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</si>
  <si>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</si>
  <si>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</si>
  <si>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</si>
  <si>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</si>
  <si>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</si>
  <si>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</si>
  <si>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</si>
  <si>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</si>
  <si>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</si>
  <si>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</si>
  <si>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</si>
  <si>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</si>
  <si>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</si>
  <si>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</si>
  <si>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</si>
  <si>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</si>
  <si>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</si>
  <si>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</si>
  <si>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</si>
  <si>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</si>
  <si>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</si>
  <si>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</si>
  <si>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</si>
  <si>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</si>
  <si>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</si>
  <si>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</si>
  <si>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</si>
  <si>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</si>
  <si>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</si>
  <si>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</si>
  <si>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</si>
  <si>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</si>
  <si>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</si>
  <si>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</si>
  <si>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</si>
  <si>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</si>
  <si>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</si>
  <si>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</si>
  <si>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</si>
  <si>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</si>
  <si>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</si>
  <si>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</si>
  <si>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</si>
  <si>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</si>
  <si>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</si>
  <si>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</si>
  <si>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</si>
  <si>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</si>
  <si>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</si>
  <si>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</si>
  <si>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</si>
  <si>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</si>
  <si>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</si>
  <si>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</si>
  <si>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</si>
  <si>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</si>
  <si>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</si>
  <si>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</si>
  <si>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</si>
  <si>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</si>
  <si>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</si>
  <si>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</si>
  <si>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</si>
  <si>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</si>
  <si>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</si>
  <si>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</si>
  <si>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</si>
  <si>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</si>
  <si>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</si>
  <si>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</si>
  <si>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</si>
  <si>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</si>
  <si>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</si>
  <si>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</si>
  <si>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</si>
  <si>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</si>
  <si>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</si>
  <si>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</si>
  <si>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</si>
  <si>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</si>
  <si>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</si>
  <si>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</si>
  <si>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</si>
  <si>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</si>
  <si>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</si>
  <si>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</si>
  <si>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</si>
  <si>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</si>
  <si>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</si>
  <si>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</si>
  <si>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</si>
  <si>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</si>
  <si>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</si>
  <si>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</si>
  <si>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</si>
  <si>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</si>
  <si>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</si>
  <si>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</si>
  <si>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</si>
  <si>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</si>
  <si>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</si>
  <si>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</si>
  <si>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</si>
  <si>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</si>
  <si>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</si>
  <si>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</si>
  <si>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</si>
  <si>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</si>
  <si>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</si>
  <si>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</si>
  <si>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</si>
  <si>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</si>
  <si>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</si>
  <si>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</si>
  <si>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</si>
  <si>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</si>
  <si>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</si>
  <si>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</si>
  <si>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</si>
  <si>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</si>
  <si>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</si>
  <si>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</si>
  <si>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</si>
  <si>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</si>
  <si>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</si>
  <si>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</si>
  <si>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</si>
  <si>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</si>
  <si>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</si>
  <si>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</si>
  <si>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</si>
  <si>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</si>
  <si>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</si>
  <si>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</si>
  <si>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</si>
  <si>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</si>
  <si>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</si>
  <si>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</si>
  <si>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</si>
  <si>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</si>
  <si>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</si>
  <si>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</si>
  <si>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</si>
  <si>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</si>
  <si>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</si>
  <si>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</si>
  <si>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</si>
  <si>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</si>
  <si>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</si>
  <si>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</si>
  <si>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</si>
  <si>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</si>
  <si>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</si>
  <si>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</si>
  <si>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</si>
  <si>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</si>
  <si>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</si>
  <si>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</si>
  <si>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</si>
  <si>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</si>
  <si>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</si>
  <si>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</si>
  <si>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</si>
  <si>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</si>
  <si>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</si>
  <si>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</si>
  <si>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</si>
  <si>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</si>
  <si>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</si>
  <si>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</si>
  <si>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</si>
  <si>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</si>
  <si>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</si>
  <si>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</si>
  <si>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</si>
  <si>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</si>
  <si>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</si>
  <si>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</si>
  <si>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</si>
  <si>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</si>
  <si>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</si>
  <si>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</si>
  <si>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</si>
  <si>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</si>
  <si>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</si>
  <si>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</si>
  <si>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</si>
  <si>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</si>
  <si>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</si>
  <si>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</si>
  <si>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</si>
  <si>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</si>
  <si>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</si>
  <si>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</si>
  <si>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</si>
  <si>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</si>
  <si>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</si>
  <si>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</si>
  <si>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</si>
  <si>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</si>
  <si>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</si>
  <si>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</si>
  <si>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</si>
  <si>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</si>
  <si>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</si>
  <si>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</si>
  <si>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</si>
  <si>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</si>
  <si>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</si>
  <si>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</si>
  <si>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</si>
  <si>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</si>
  <si>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</si>
  <si>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</si>
  <si>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</si>
  <si>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</si>
  <si>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</si>
  <si>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</si>
  <si>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</si>
  <si>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</si>
  <si>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</si>
  <si>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</si>
  <si>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</si>
  <si>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</si>
  <si>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</si>
  <si>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</si>
  <si>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</si>
  <si>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</si>
  <si>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</si>
  <si>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</si>
  <si>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</si>
  <si>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</si>
  <si>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</si>
  <si>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</si>
  <si>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</si>
  <si>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</si>
  <si>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</si>
  <si>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</si>
  <si>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</si>
  <si>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</si>
  <si>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</si>
  <si>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</si>
  <si>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</si>
  <si>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</si>
  <si>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</si>
  <si>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</si>
  <si>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</si>
  <si>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</si>
  <si>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</si>
  <si>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</si>
  <si>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</si>
  <si>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</si>
  <si>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</si>
  <si>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</si>
  <si>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</si>
  <si>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</si>
  <si>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</si>
  <si>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</si>
  <si>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</si>
  <si>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</si>
  <si>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</si>
  <si>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</si>
  <si>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</si>
  <si>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</si>
  <si>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</si>
  <si>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</si>
  <si>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</si>
  <si>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</si>
  <si>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</si>
  <si>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</si>
  <si>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</si>
  <si>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</si>
  <si>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</si>
  <si>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</si>
  <si>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</si>
  <si>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</si>
  <si>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</si>
  <si>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</si>
  <si>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</si>
  <si>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</si>
  <si>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</si>
  <si>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</si>
  <si>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</si>
  <si>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</si>
  <si>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</si>
  <si>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</si>
  <si>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</si>
  <si>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</si>
  <si>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</si>
  <si>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</si>
  <si>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</si>
  <si>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</si>
  <si>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</si>
  <si>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</si>
  <si>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</si>
  <si>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</si>
  <si>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</si>
  <si>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</si>
  <si>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</si>
  <si>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</si>
  <si>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</si>
  <si>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</si>
  <si>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</si>
  <si>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</si>
  <si>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</si>
  <si>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</si>
  <si>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</si>
  <si>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</si>
  <si>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</si>
  <si>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</si>
  <si>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</si>
  <si>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</si>
  <si>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</si>
  <si>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</si>
  <si>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</si>
  <si>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</si>
  <si>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</si>
  <si>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</si>
  <si>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</si>
  <si>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</si>
  <si>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</si>
  <si>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</si>
  <si>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</si>
  <si>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</si>
  <si>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</si>
  <si>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</si>
  <si>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</si>
  <si>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</si>
  <si>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</si>
  <si>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</si>
  <si>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</si>
  <si>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</si>
  <si>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</si>
  <si>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</si>
  <si>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</si>
  <si>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</si>
  <si>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</si>
  <si>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</si>
  <si>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</si>
  <si>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</si>
  <si>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</si>
  <si>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</si>
  <si>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</si>
  <si>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</si>
  <si>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</si>
  <si>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</si>
  <si>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</si>
  <si>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</si>
  <si>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</si>
  <si>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</si>
  <si>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</si>
  <si>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</si>
  <si>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</si>
  <si>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</si>
  <si>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</si>
  <si>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</si>
  <si>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</si>
  <si>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</si>
  <si>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</si>
  <si>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</si>
  <si>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</si>
  <si>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</si>
  <si>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</si>
  <si>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</si>
  <si>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</si>
  <si>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</si>
  <si>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</si>
  <si>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</si>
  <si>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</si>
  <si>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</si>
  <si>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</si>
  <si>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</si>
  <si>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</si>
  <si>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</si>
  <si>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</si>
  <si>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</si>
  <si>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</si>
  <si>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</si>
  <si>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</si>
  <si>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</si>
  <si>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</si>
  <si>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</si>
  <si>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</si>
  <si>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</si>
  <si>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</si>
  <si>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</si>
  <si>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</si>
  <si>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</si>
  <si>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</si>
  <si>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</si>
  <si>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</si>
  <si>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</si>
  <si>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</si>
  <si>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</si>
  <si>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</si>
  <si>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</si>
  <si>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</si>
  <si>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</si>
  <si>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</si>
  <si>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</si>
  <si>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</si>
  <si>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</si>
  <si>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</si>
  <si>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</si>
  <si>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</si>
  <si>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</si>
  <si>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</si>
  <si>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</si>
  <si>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</si>
  <si>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</si>
  <si>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</si>
  <si>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</si>
  <si>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</si>
  <si>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</si>
  <si>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</si>
  <si>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</si>
  <si>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</si>
  <si>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</si>
  <si>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</si>
  <si>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</si>
  <si>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</si>
  <si>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</si>
  <si>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</si>
  <si>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</si>
  <si>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</si>
  <si>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</si>
  <si>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</si>
  <si>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</si>
  <si>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</si>
  <si>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</si>
  <si>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</si>
  <si>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</si>
  <si>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</si>
  <si>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</si>
  <si>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</si>
  <si>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</si>
  <si>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</si>
  <si>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</si>
  <si>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</si>
  <si>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</si>
  <si>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</si>
  <si>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</si>
  <si>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</si>
  <si>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</si>
  <si>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</si>
  <si>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</si>
  <si>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</si>
  <si>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</si>
  <si>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</si>
  <si>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</si>
  <si>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</si>
  <si>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</si>
  <si>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</si>
  <si>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</si>
  <si>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</si>
  <si>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</si>
  <si>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</si>
  <si>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</si>
  <si>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</si>
  <si>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</si>
  <si>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</si>
  <si>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</si>
  <si>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</si>
  <si>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</si>
  <si>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</si>
  <si>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</si>
  <si>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</si>
  <si>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</si>
  <si>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</si>
  <si>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</si>
  <si>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</si>
  <si>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</si>
  <si>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</si>
  <si>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</si>
  <si>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</si>
  <si>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</si>
  <si>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</si>
  <si>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</si>
  <si>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</si>
  <si>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</si>
  <si>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</si>
  <si>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</si>
  <si>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</si>
  <si>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</si>
  <si>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</si>
  <si>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</si>
  <si>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</si>
  <si>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</si>
  <si>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</si>
  <si>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</si>
  <si>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</si>
  <si>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</si>
  <si>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</si>
  <si>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</si>
  <si>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</si>
  <si>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</si>
  <si>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</si>
  <si>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</si>
  <si>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</si>
  <si>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</si>
  <si>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</si>
  <si>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</si>
  <si>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</si>
  <si>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</si>
  <si>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</si>
  <si>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</si>
  <si>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</si>
  <si>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</si>
  <si>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</si>
  <si>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</si>
  <si>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</si>
  <si>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</si>
  <si>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</si>
  <si>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</si>
  <si>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</si>
  <si>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</si>
  <si>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</si>
  <si>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</si>
  <si>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</si>
  <si>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</si>
  <si>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</si>
  <si>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</si>
  <si>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</si>
  <si>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</si>
  <si>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</si>
  <si>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</si>
  <si>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</si>
  <si>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</si>
  <si>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</si>
  <si>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</si>
  <si>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</si>
  <si>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</si>
  <si>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</si>
  <si>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</si>
  <si>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</si>
  <si>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</si>
  <si>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</si>
  <si>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</si>
  <si>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</si>
  <si>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</si>
  <si>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</si>
  <si>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</si>
  <si>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</si>
  <si>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</si>
  <si>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</si>
  <si>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</si>
  <si>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</si>
  <si>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</si>
  <si>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</si>
  <si>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</si>
  <si>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</si>
  <si>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</si>
  <si>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</si>
  <si>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</si>
  <si>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</si>
  <si>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</si>
  <si>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</si>
  <si>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</si>
  <si>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</si>
  <si>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</si>
  <si>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</si>
  <si>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</si>
  <si>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</si>
  <si>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</si>
  <si>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</si>
  <si>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</si>
  <si>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</si>
  <si>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</si>
  <si>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</si>
  <si>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</si>
  <si>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</si>
  <si>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</si>
  <si>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</si>
  <si>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</si>
  <si>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</si>
  <si>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</si>
  <si>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</si>
  <si>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</si>
  <si>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</si>
  <si>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</si>
  <si>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</si>
  <si>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</si>
  <si>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</si>
  <si>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</si>
  <si>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</si>
  <si>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</si>
  <si>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</si>
  <si>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</si>
  <si>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</si>
  <si>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</si>
  <si>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</si>
  <si>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</si>
  <si>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</si>
  <si>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</si>
  <si>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</si>
  <si>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</si>
  <si>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</si>
  <si>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</si>
  <si>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</si>
  <si>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</si>
  <si>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</si>
  <si>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</si>
  <si>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</si>
  <si>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</si>
  <si>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</si>
  <si>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</si>
  <si>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</si>
  <si>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</si>
  <si>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</si>
  <si>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</si>
  <si>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</si>
  <si>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</si>
  <si>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</si>
  <si>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</si>
  <si>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</si>
  <si>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</si>
  <si>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</si>
  <si>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</si>
  <si>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</si>
  <si>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</si>
  <si>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</si>
  <si>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</si>
  <si>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</si>
  <si>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</si>
  <si>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</si>
  <si>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</si>
  <si>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</si>
  <si>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</si>
  <si>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</si>
  <si>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</si>
  <si>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</si>
  <si>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</si>
  <si>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</si>
  <si>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</si>
  <si>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</si>
  <si>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</si>
  <si>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</si>
  <si>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</si>
  <si>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</si>
  <si>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</si>
  <si>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</si>
  <si>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</si>
  <si>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</si>
  <si>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</si>
  <si>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</si>
  <si>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</si>
  <si>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</si>
  <si>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</si>
  <si>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</si>
  <si>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</si>
  <si>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</si>
  <si>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</si>
  <si>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</si>
  <si>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</si>
  <si>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</si>
  <si>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</si>
  <si>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</si>
  <si>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</si>
  <si>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</si>
  <si>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</si>
  <si>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</si>
  <si>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</si>
  <si>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</si>
  <si>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</si>
  <si>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</si>
  <si>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</si>
  <si>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</si>
  <si>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</si>
  <si>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</si>
  <si>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</si>
  <si>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</si>
  <si>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</si>
  <si>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</si>
  <si>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</si>
  <si>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</si>
  <si>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</si>
  <si>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</si>
  <si>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</si>
  <si>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</si>
  <si>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</si>
  <si>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</si>
  <si>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</si>
  <si>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</si>
  <si>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</si>
  <si>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</si>
  <si>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</si>
  <si>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</si>
  <si>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</si>
  <si>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</si>
  <si>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</si>
  <si>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</si>
  <si>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</si>
  <si>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</si>
  <si>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</si>
  <si>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</si>
  <si>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</si>
  <si>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</si>
  <si>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</si>
  <si>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</si>
  <si>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</si>
  <si>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</si>
  <si>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</si>
  <si>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</si>
  <si>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</si>
  <si>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</si>
  <si>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</si>
  <si>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</si>
  <si>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</si>
  <si>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</si>
  <si>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</si>
  <si>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</si>
  <si>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</si>
  <si>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</si>
  <si>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</si>
  <si>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</si>
  <si>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</si>
  <si>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</si>
  <si>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</si>
  <si>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</si>
  <si>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</si>
  <si>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</si>
  <si>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</si>
  <si>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</si>
  <si>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</si>
  <si>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</si>
  <si>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</si>
  <si>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</si>
  <si>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</si>
  <si>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</si>
  <si>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</si>
  <si>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</si>
  <si>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</si>
  <si>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</si>
  <si>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</si>
  <si>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</si>
  <si>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</si>
  <si>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</si>
  <si>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</si>
  <si>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</si>
  <si>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</si>
  <si>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</si>
  <si>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</si>
  <si>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</si>
  <si>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</si>
  <si>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</si>
  <si>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</si>
  <si>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</si>
  <si>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</si>
  <si>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</si>
  <si>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</si>
  <si>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</si>
  <si>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</si>
  <si>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</si>
  <si>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</si>
  <si>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</si>
  <si>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</si>
  <si>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</si>
  <si>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</si>
  <si>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</si>
  <si>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</si>
  <si>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</si>
  <si>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</si>
  <si>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</si>
  <si>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</si>
  <si>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</si>
  <si>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</si>
  <si>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</si>
  <si>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</si>
  <si>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</si>
  <si>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</si>
  <si>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</si>
  <si>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</si>
  <si>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</si>
  <si>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</si>
  <si>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</si>
  <si>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</si>
  <si>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</si>
  <si>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</si>
  <si>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</si>
  <si>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</si>
  <si>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</si>
  <si>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</si>
  <si>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</si>
  <si>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</si>
  <si>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</si>
  <si>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</si>
  <si>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</si>
  <si>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</si>
  <si>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</si>
  <si>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</si>
  <si>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</si>
  <si>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</si>
  <si>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</si>
  <si>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</si>
  <si>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</si>
  <si>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</si>
  <si>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</si>
  <si>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</si>
  <si>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</si>
  <si>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</si>
  <si>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</si>
  <si>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</si>
  <si>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</si>
  <si>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</si>
  <si>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</si>
  <si>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</si>
  <si>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</si>
  <si>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</si>
  <si>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</si>
  <si>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</si>
  <si>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</si>
  <si>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</si>
  <si>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</si>
  <si>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</si>
  <si>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</si>
  <si>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</si>
  <si>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</si>
  <si>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</si>
  <si>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</si>
  <si>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</si>
  <si>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</si>
  <si>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</si>
  <si>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</si>
  <si>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</si>
  <si>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</si>
  <si>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</si>
  <si>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</si>
  <si>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</si>
  <si>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</si>
  <si>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</si>
  <si>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</si>
  <si>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</si>
  <si>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</si>
  <si>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</si>
  <si>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</si>
  <si>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</si>
  <si>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</si>
  <si>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</si>
  <si>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</si>
  <si>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</si>
  <si>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</si>
  <si>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</si>
  <si>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</si>
  <si>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</si>
  <si>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</si>
  <si>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</si>
  <si>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</si>
  <si>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</si>
  <si>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</si>
  <si>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</si>
  <si>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</si>
  <si>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</si>
  <si>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</si>
  <si>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</si>
  <si>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</si>
  <si>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</si>
  <si>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</si>
  <si>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</si>
  <si>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</si>
  <si>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</si>
  <si>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</si>
  <si>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</si>
  <si>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</si>
  <si>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</si>
  <si>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</si>
  <si>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</si>
  <si>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</si>
  <si>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</si>
  <si>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</si>
  <si>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</si>
  <si>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</si>
  <si>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</si>
  <si>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</si>
  <si>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</si>
  <si>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</si>
  <si>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</si>
  <si>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</si>
  <si>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</si>
  <si>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</si>
  <si>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</si>
  <si>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</si>
  <si>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</si>
  <si>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</si>
  <si>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</si>
  <si>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</si>
  <si>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</si>
  <si>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</si>
  <si>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</si>
  <si>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</si>
  <si>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</si>
  <si>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</si>
  <si>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</si>
  <si>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</si>
  <si>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</si>
  <si>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</si>
  <si>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</si>
  <si>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</si>
  <si>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</si>
  <si>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</si>
  <si>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</si>
  <si>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</si>
  <si>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</si>
  <si>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</si>
  <si>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</si>
  <si>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</si>
  <si>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</si>
  <si>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</si>
  <si>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</si>
  <si>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</si>
  <si>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</si>
  <si>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</si>
  <si>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</si>
  <si>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</si>
  <si>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</si>
  <si>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</si>
  <si>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</si>
  <si>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</si>
  <si>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</si>
  <si>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</si>
  <si>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</si>
  <si>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</si>
  <si>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</si>
  <si>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</si>
  <si>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</si>
  <si>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</si>
  <si>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</si>
  <si>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</si>
  <si>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</si>
  <si>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</si>
  <si>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</si>
  <si>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</si>
  <si>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</si>
  <si>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</si>
  <si>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</si>
  <si>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</si>
  <si>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</si>
  <si>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</si>
  <si>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</si>
  <si>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</si>
  <si>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</si>
  <si>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</si>
  <si>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</si>
  <si>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</si>
  <si>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</si>
  <si>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</si>
  <si>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</si>
  <si>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</si>
  <si>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</si>
  <si>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</si>
  <si>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</si>
  <si>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</si>
  <si>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</si>
  <si>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</si>
  <si>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</si>
  <si>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</si>
  <si>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</si>
  <si>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</si>
  <si>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</si>
  <si>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</si>
  <si>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</si>
  <si>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</si>
  <si>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</si>
  <si>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</si>
  <si>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</si>
  <si>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</si>
  <si>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</si>
  <si>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</si>
  <si>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</si>
  <si>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</si>
  <si>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</si>
  <si>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</si>
  <si>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</si>
  <si>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</si>
  <si>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</si>
  <si>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</si>
  <si>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</si>
  <si>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</si>
  <si>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</si>
  <si>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</si>
  <si>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</si>
  <si>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</si>
  <si>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</si>
  <si>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</si>
  <si>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</si>
  <si>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</si>
  <si>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</si>
  <si>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</si>
  <si>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</si>
  <si>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</si>
  <si>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</si>
  <si>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</si>
  <si>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</si>
  <si>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</si>
  <si>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</si>
  <si>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</si>
  <si>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</si>
  <si>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</si>
  <si>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</si>
  <si>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</si>
  <si>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</si>
  <si>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</si>
  <si>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</si>
  <si>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</si>
  <si>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</si>
  <si>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</si>
  <si>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</si>
  <si>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</si>
  <si>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</si>
  <si>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</si>
  <si>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</si>
  <si>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</si>
  <si>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</si>
  <si>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</si>
  <si>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</si>
  <si>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</si>
  <si>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</si>
  <si>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</si>
  <si>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</si>
  <si>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</si>
  <si>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</si>
  <si>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</si>
  <si>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</si>
  <si>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</si>
  <si>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</si>
  <si>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</si>
  <si>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</si>
  <si>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</si>
  <si>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</si>
  <si>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</si>
  <si>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</si>
  <si>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</si>
  <si>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</si>
  <si>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</si>
  <si>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</si>
  <si>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</si>
  <si>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</si>
  <si>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</si>
  <si>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</si>
  <si>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</si>
  <si>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</si>
  <si>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</si>
  <si>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</si>
  <si>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</si>
  <si>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</si>
  <si>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</si>
  <si>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</si>
  <si>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</si>
  <si>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</si>
  <si>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</si>
  <si>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</si>
  <si>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</si>
  <si>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</si>
  <si>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</si>
  <si>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</si>
  <si>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</si>
  <si>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</si>
  <si>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</si>
  <si>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</si>
  <si>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</si>
  <si>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</si>
  <si>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</si>
  <si>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</si>
  <si>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</si>
  <si>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</si>
  <si>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</si>
  <si>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</si>
  <si>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</si>
  <si>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</si>
  <si>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</si>
  <si>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</si>
  <si>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</si>
  <si>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</si>
  <si>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</si>
  <si>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</si>
  <si>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</si>
  <si>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</si>
  <si>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</si>
  <si>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</si>
  <si>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</si>
  <si>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</si>
  <si>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</si>
  <si>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</si>
  <si>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</si>
  <si>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</si>
  <si>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</si>
  <si>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</si>
  <si>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</si>
  <si>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</si>
  <si>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</si>
  <si>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</si>
  <si>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</si>
  <si>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</si>
  <si>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</si>
  <si>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</si>
  <si>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</si>
  <si>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</si>
  <si>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</si>
  <si>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</si>
  <si>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</si>
  <si>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</si>
  <si>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</si>
  <si>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</si>
  <si>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</si>
  <si>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</si>
  <si>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</si>
  <si>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</si>
  <si>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</si>
  <si>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</si>
  <si>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</si>
  <si>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</si>
  <si>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</si>
  <si>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</si>
  <si>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</si>
  <si>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</si>
  <si>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</si>
  <si>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</si>
  <si>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</si>
  <si>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</si>
  <si>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</si>
  <si>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</si>
  <si>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</si>
  <si>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</si>
  <si>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</si>
  <si>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</si>
  <si>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</si>
  <si>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</si>
  <si>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</si>
  <si>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</si>
  <si>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</si>
  <si>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</si>
  <si>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</si>
  <si>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</si>
  <si>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</si>
  <si>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</si>
  <si>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</si>
  <si>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</si>
  <si>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</si>
  <si>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</si>
  <si>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</si>
  <si>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</si>
  <si>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</si>
  <si>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</si>
  <si>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</si>
  <si>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</si>
  <si>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</si>
  <si>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</si>
  <si>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</si>
  <si>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</si>
  <si>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</si>
  <si>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</si>
  <si>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</si>
  <si>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</si>
  <si>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</si>
  <si>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</si>
  <si>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</si>
  <si>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</si>
  <si>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</si>
  <si>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</si>
  <si>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</si>
  <si>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</si>
  <si>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</si>
  <si>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</si>
  <si>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</si>
  <si>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</si>
  <si>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</si>
  <si>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</si>
  <si>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</si>
  <si>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</si>
  <si>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</si>
  <si>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</si>
  <si>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</si>
  <si>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</si>
  <si>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</si>
  <si>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</si>
  <si>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</si>
  <si>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</si>
  <si>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</si>
  <si>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</si>
  <si>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</si>
  <si>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</si>
  <si>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</si>
  <si>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</si>
  <si>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</si>
  <si>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</si>
  <si>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</si>
  <si>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</si>
  <si>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</si>
  <si>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</si>
  <si>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</si>
  <si>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</si>
  <si>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</si>
  <si>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</si>
  <si>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</si>
  <si>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</si>
  <si>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</si>
  <si>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</si>
  <si>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</si>
  <si>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</si>
  <si>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</si>
  <si>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</si>
  <si>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</si>
  <si>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</si>
  <si>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</si>
  <si>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</si>
  <si>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</si>
  <si>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</si>
  <si>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</si>
  <si>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</si>
  <si>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</si>
  <si>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</si>
  <si>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</si>
  <si>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</si>
  <si>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</si>
  <si>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</si>
  <si>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</si>
  <si>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</si>
  <si>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</si>
  <si>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</si>
  <si>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</si>
  <si>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</si>
  <si>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</si>
  <si>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</si>
  <si>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</si>
  <si>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</si>
  <si>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</si>
  <si>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</si>
  <si>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</si>
  <si>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</si>
  <si>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</si>
  <si>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</si>
  <si>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</si>
  <si>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</si>
  <si>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</si>
  <si>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</si>
  <si>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</si>
  <si>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</si>
  <si>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</si>
  <si>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</si>
  <si>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</si>
  <si>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</si>
  <si>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</si>
  <si>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</si>
  <si>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</si>
  <si>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</si>
  <si>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</si>
  <si>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</si>
  <si>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</si>
  <si>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</si>
  <si>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</si>
  <si>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</si>
  <si>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</si>
  <si>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</si>
  <si>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</si>
  <si>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</si>
  <si>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</si>
  <si>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</si>
  <si>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</si>
  <si>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</si>
  <si>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</si>
  <si>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</si>
  <si>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</si>
  <si>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</si>
  <si>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</si>
  <si>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</si>
  <si>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</si>
  <si>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</si>
  <si>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</si>
  <si>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</si>
  <si>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</si>
  <si>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</si>
  <si>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</si>
  <si>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</si>
  <si>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</si>
  <si>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</si>
  <si>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</si>
  <si>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</si>
  <si>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</si>
  <si>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</si>
  <si>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</si>
  <si>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</si>
  <si>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</si>
  <si>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</si>
  <si>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</si>
  <si>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</si>
  <si>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</si>
  <si>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</si>
  <si>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</si>
  <si>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</si>
  <si>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</si>
  <si>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</si>
  <si>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</si>
  <si>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</si>
  <si>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</si>
  <si>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</si>
  <si>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</si>
  <si>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</si>
  <si>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</si>
  <si>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</si>
  <si>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</si>
  <si>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</si>
  <si>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</si>
  <si>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</si>
  <si>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</si>
  <si>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</si>
  <si>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</si>
  <si>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</si>
  <si>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</si>
  <si>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</si>
  <si>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</si>
  <si>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</si>
  <si>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</si>
  <si>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</si>
  <si>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</si>
  <si>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</si>
  <si>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</si>
  <si>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</si>
  <si>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</si>
  <si>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</si>
  <si>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</si>
  <si>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</si>
  <si>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</si>
  <si>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</si>
  <si>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</si>
  <si>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</si>
  <si>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</si>
  <si>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</si>
  <si>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</si>
  <si>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</si>
  <si>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</si>
  <si>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</si>
  <si>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</si>
  <si>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</si>
  <si>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</si>
  <si>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</si>
  <si>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</si>
  <si>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</si>
  <si>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</si>
  <si>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</si>
  <si>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</si>
  <si>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</si>
  <si>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</si>
  <si>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</si>
  <si>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</si>
  <si>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</si>
  <si>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</si>
  <si>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</si>
  <si>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</si>
  <si>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</si>
  <si>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</si>
  <si>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</si>
  <si>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</si>
  <si>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</si>
  <si>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</si>
  <si>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</si>
  <si>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</si>
  <si>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</si>
  <si>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</si>
  <si>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</si>
  <si>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</si>
  <si>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</si>
  <si>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</si>
  <si>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</si>
  <si>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</si>
  <si>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</si>
  <si>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</si>
  <si>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</si>
  <si>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</si>
  <si>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</si>
  <si>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</si>
  <si>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</si>
  <si>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</si>
  <si>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</si>
  <si>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</si>
  <si>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</si>
  <si>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</si>
  <si>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</si>
  <si>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</si>
  <si>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</si>
  <si>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</si>
  <si>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</si>
  <si>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</si>
  <si>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</si>
  <si>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</si>
  <si>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</si>
  <si>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</si>
  <si>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</si>
  <si>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</si>
  <si>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</si>
  <si>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</si>
  <si>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</si>
  <si>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</si>
  <si>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</si>
  <si>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</si>
  <si>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</si>
  <si>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</si>
  <si>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</si>
  <si>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</si>
  <si>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</si>
  <si>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</si>
  <si>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</si>
  <si>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</si>
  <si>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</si>
  <si>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</si>
  <si>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</si>
  <si>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</si>
  <si>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</si>
  <si>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</si>
  <si>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</si>
  <si>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</si>
  <si>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</si>
  <si>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</si>
  <si>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</si>
  <si>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</si>
  <si>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</si>
  <si>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</si>
  <si>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</si>
  <si>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</si>
  <si>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</si>
  <si>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</si>
  <si>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</si>
  <si>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</si>
  <si>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</si>
  <si>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</si>
  <si>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</si>
  <si>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</si>
  <si>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</si>
  <si>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</si>
  <si>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</si>
  <si>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</si>
  <si>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</si>
  <si>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</si>
  <si>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</si>
  <si>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</si>
  <si>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</si>
  <si>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</si>
  <si>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</si>
  <si>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</si>
  <si>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</si>
  <si>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</si>
  <si>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</si>
  <si>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</si>
  <si>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</si>
  <si>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</si>
  <si>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</si>
  <si>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</si>
  <si>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</si>
  <si>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</si>
  <si>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</si>
  <si>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</si>
  <si>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</si>
  <si>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</si>
  <si>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</si>
  <si>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</si>
  <si>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</si>
  <si>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</si>
  <si>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</si>
  <si>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</si>
  <si>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</si>
  <si>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</si>
  <si>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</si>
  <si>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</si>
  <si>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</si>
  <si>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</si>
  <si>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</si>
  <si>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</si>
  <si>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</si>
  <si>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</si>
  <si>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</si>
  <si>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</si>
  <si>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</si>
  <si>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</si>
  <si>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</si>
  <si>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</si>
  <si>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</si>
  <si>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</si>
  <si>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</si>
  <si>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</si>
  <si>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</si>
  <si>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</si>
  <si>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</si>
  <si>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</si>
  <si>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</si>
  <si>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</si>
  <si>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</si>
  <si>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</si>
  <si>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</si>
  <si>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</si>
  <si>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</si>
  <si>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</si>
  <si>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</si>
  <si>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</si>
  <si>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</si>
  <si>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</si>
  <si>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</si>
  <si>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</si>
  <si>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</si>
  <si>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</si>
  <si>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</si>
  <si>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</si>
  <si>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</si>
  <si>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</si>
  <si>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</si>
  <si>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</si>
  <si>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</si>
  <si>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</si>
  <si>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</si>
  <si>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</si>
  <si>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</si>
  <si>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</si>
  <si>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</si>
  <si>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</si>
  <si>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</si>
  <si>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</si>
  <si>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</si>
  <si>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</si>
  <si>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</si>
  <si>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</si>
  <si>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</si>
  <si>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</si>
  <si>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</si>
  <si>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</si>
  <si>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</si>
  <si>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</si>
  <si>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</si>
  <si>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</si>
  <si>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</si>
  <si>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</si>
  <si>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</si>
  <si>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</si>
  <si>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</si>
  <si>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</si>
  <si>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</si>
  <si>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</si>
  <si>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</si>
  <si>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</si>
  <si>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</si>
  <si>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</si>
  <si>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</si>
  <si>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</si>
  <si>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</si>
  <si>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</si>
  <si>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</si>
  <si>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</si>
  <si>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</si>
  <si>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</si>
  <si>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</si>
  <si>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</si>
  <si>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</si>
  <si>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</si>
  <si>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</si>
  <si>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</si>
  <si>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</si>
  <si>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</si>
  <si>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</si>
  <si>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</si>
  <si>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</si>
  <si>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</si>
  <si>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</si>
  <si>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</si>
  <si>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</si>
  <si>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</si>
  <si>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</si>
  <si>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</si>
  <si>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</si>
  <si>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</si>
  <si>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</si>
  <si>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</si>
  <si>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</si>
  <si>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</si>
  <si>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</si>
  <si>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</si>
  <si>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</si>
  <si>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</si>
  <si>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</si>
  <si>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</si>
  <si>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</si>
  <si>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</si>
  <si>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</si>
  <si>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</si>
  <si>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</si>
  <si>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</si>
  <si>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</si>
  <si>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</si>
  <si>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</si>
  <si>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</si>
  <si>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</si>
  <si>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</si>
  <si>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</si>
  <si>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</si>
  <si>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</si>
  <si>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</si>
  <si>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</si>
  <si>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</si>
  <si>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</si>
  <si>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</si>
  <si>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</si>
  <si>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</si>
  <si>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</si>
  <si>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</si>
  <si>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</si>
  <si>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</si>
  <si>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</si>
  <si>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</si>
  <si>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</si>
  <si>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</si>
  <si>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</si>
  <si>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</si>
  <si>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</si>
  <si>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</si>
  <si>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</si>
  <si>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</si>
  <si>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</si>
  <si>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</si>
  <si>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</si>
  <si>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</si>
  <si>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</si>
  <si>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</si>
  <si>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</si>
  <si>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</si>
  <si>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</si>
  <si>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</si>
  <si>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</si>
  <si>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</si>
  <si>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</si>
  <si>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</si>
  <si>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</si>
  <si>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</si>
  <si>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</si>
  <si>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</si>
  <si>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</si>
  <si>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</si>
  <si>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</si>
  <si>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</si>
  <si>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</si>
  <si>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</si>
  <si>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</si>
  <si>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</si>
  <si>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</si>
  <si>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</si>
  <si>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</si>
  <si>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</si>
  <si>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</si>
  <si>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</si>
  <si>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</si>
  <si>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</si>
  <si>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</si>
  <si>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</si>
  <si>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</si>
  <si>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</si>
  <si>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</si>
  <si>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</si>
  <si>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</si>
  <si>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</si>
  <si>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</si>
  <si>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</si>
  <si>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</si>
  <si>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</si>
  <si>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</si>
  <si>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</si>
  <si>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</si>
  <si>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</si>
  <si>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</si>
  <si>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</si>
  <si>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</si>
  <si>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</si>
  <si>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</si>
  <si>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</si>
  <si>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</si>
  <si>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</si>
  <si>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</si>
  <si>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</si>
  <si>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</si>
  <si>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</si>
  <si>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</si>
  <si>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</si>
  <si>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</si>
  <si>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</si>
  <si>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</si>
  <si>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</si>
  <si>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</si>
  <si>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</si>
  <si>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</si>
  <si>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</si>
  <si>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</si>
  <si>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</si>
  <si>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</si>
  <si>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</si>
  <si>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</si>
  <si>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</si>
  <si>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</si>
  <si>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</si>
  <si>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</si>
  <si>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</si>
  <si>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</si>
  <si>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</si>
  <si>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</si>
  <si>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</si>
  <si>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</si>
  <si>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</si>
  <si>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</si>
  <si>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</si>
  <si>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</si>
  <si>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</si>
  <si>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</si>
  <si>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</si>
  <si>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</si>
  <si>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</si>
  <si>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</si>
  <si>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</si>
  <si>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</si>
  <si>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</si>
  <si>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</si>
  <si>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</si>
  <si>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</si>
  <si>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</si>
  <si>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</si>
  <si>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</si>
  <si>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</si>
  <si>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</si>
  <si>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</si>
  <si>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</si>
  <si>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</si>
  <si>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</si>
  <si>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</si>
  <si>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</si>
  <si>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</si>
  <si>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</si>
  <si>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</si>
  <si>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</si>
  <si>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</si>
  <si>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</si>
  <si>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</si>
  <si>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</si>
  <si>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</si>
  <si>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</si>
  <si>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</si>
  <si>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</si>
  <si>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</si>
  <si>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</si>
  <si>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</si>
  <si>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</si>
  <si>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</si>
  <si>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</si>
  <si>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</si>
  <si>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</si>
  <si>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</si>
  <si>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</si>
  <si>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</si>
  <si>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</si>
  <si>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</si>
  <si>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</si>
  <si>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</si>
  <si>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</si>
  <si>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</si>
  <si>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</si>
  <si>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</si>
  <si>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</si>
  <si>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</si>
  <si>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</si>
  <si>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</si>
  <si>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</si>
  <si>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</si>
  <si>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</si>
  <si>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</si>
  <si>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</si>
  <si>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</si>
  <si>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</si>
  <si>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</si>
  <si>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</si>
  <si>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</si>
  <si>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</si>
  <si>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</si>
  <si>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</si>
  <si>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</si>
  <si>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</si>
  <si>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</si>
  <si>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</si>
  <si>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</si>
  <si>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</si>
  <si>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</si>
  <si>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</si>
  <si>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</si>
  <si>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</si>
  <si>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</si>
  <si>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</si>
  <si>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</si>
  <si>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</si>
  <si>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</si>
  <si>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</si>
  <si>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</si>
  <si>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</si>
  <si>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</si>
  <si>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</si>
  <si>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</si>
  <si>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</si>
  <si>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</si>
  <si>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</si>
  <si>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</si>
  <si>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</si>
  <si>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</si>
  <si>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</si>
  <si>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</si>
  <si>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</si>
  <si>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</si>
  <si>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</si>
  <si>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</si>
  <si>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</si>
  <si>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</si>
  <si>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</si>
  <si>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</si>
  <si>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</si>
  <si>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</si>
  <si>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</si>
  <si>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</si>
  <si>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</si>
  <si>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</si>
  <si>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</si>
  <si>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</si>
  <si>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</si>
  <si>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</si>
  <si>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</si>
  <si>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</si>
  <si>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</si>
  <si>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</si>
  <si>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</si>
  <si>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</si>
  <si>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</si>
  <si>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</si>
  <si>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</si>
  <si>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</si>
  <si>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</si>
  <si>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</si>
  <si>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</si>
  <si>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</si>
  <si>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</si>
  <si>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</si>
  <si>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</si>
  <si>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</si>
  <si>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</si>
  <si>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</si>
  <si>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</si>
  <si>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</si>
  <si>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</si>
  <si>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</si>
  <si>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</si>
  <si>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</si>
  <si>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</si>
  <si>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</si>
  <si>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</si>
  <si>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</si>
  <si>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</si>
  <si>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</si>
  <si>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</si>
  <si>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</si>
  <si>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</si>
  <si>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</si>
  <si>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</si>
  <si>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</si>
  <si>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</si>
  <si>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</si>
  <si>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</si>
  <si>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</si>
  <si>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</si>
  <si>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</si>
  <si>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</si>
  <si>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</si>
  <si>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</si>
  <si>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</si>
  <si>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</si>
  <si>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</si>
  <si>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</si>
  <si>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</si>
  <si>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</si>
  <si>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</si>
  <si>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</si>
  <si>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</si>
  <si>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</si>
  <si>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</si>
  <si>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</si>
  <si>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</si>
  <si>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</si>
  <si>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</si>
  <si>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</si>
  <si>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</si>
  <si>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</si>
  <si>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</si>
  <si>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</si>
  <si>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</si>
  <si>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</si>
  <si>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</si>
  <si>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</si>
  <si>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</si>
  <si>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</si>
  <si>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</si>
  <si>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</si>
  <si>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</si>
  <si>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</si>
  <si>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</si>
  <si>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</si>
  <si>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</si>
  <si>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</si>
  <si>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</si>
  <si>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</si>
  <si>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</si>
  <si>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</si>
  <si>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</si>
  <si>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</si>
  <si>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</si>
  <si>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</si>
  <si>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</si>
  <si>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</si>
  <si>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</si>
  <si>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</si>
  <si>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</si>
  <si>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</si>
  <si>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</si>
  <si>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</si>
  <si>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</si>
  <si>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</si>
  <si>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</si>
  <si>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</si>
  <si>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</si>
  <si>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</si>
  <si>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</si>
  <si>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</si>
  <si>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</si>
  <si>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</si>
  <si>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</si>
  <si>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</si>
  <si>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</si>
  <si>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</si>
  <si>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</si>
  <si>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</si>
  <si>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</si>
  <si>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</si>
  <si>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</si>
  <si>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</si>
  <si>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</si>
  <si>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</si>
  <si>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</si>
  <si>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</si>
  <si>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</si>
  <si>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</si>
  <si>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</si>
  <si>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</si>
  <si>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</si>
  <si>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</si>
  <si>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</si>
  <si>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</si>
  <si>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</si>
  <si>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</si>
  <si>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</si>
  <si>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</si>
  <si>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</si>
  <si>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</si>
  <si>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</si>
  <si>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</si>
  <si>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</si>
  <si>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</si>
  <si>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</si>
  <si>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</si>
  <si>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</si>
  <si>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</si>
  <si>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</si>
  <si>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</si>
  <si>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</si>
  <si>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</si>
  <si>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</si>
  <si>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</si>
  <si>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</si>
  <si>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</si>
  <si>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</si>
  <si>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</si>
  <si>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</si>
  <si>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</si>
  <si>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</si>
  <si>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</si>
  <si>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</si>
  <si>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</si>
  <si>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</si>
  <si>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</si>
  <si>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</si>
  <si>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</si>
  <si>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</si>
  <si>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</si>
  <si>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</si>
  <si>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</si>
  <si>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</si>
  <si>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</si>
  <si>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</si>
  <si>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</si>
  <si>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</si>
  <si>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</si>
  <si>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</si>
  <si>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</si>
  <si>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</si>
  <si>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</si>
  <si>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</si>
  <si>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</si>
  <si>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</si>
  <si>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</si>
  <si>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</si>
  <si>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</si>
  <si>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</si>
  <si>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</si>
  <si>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</si>
  <si>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</si>
  <si>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</si>
  <si>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</si>
  <si>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</si>
  <si>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</si>
  <si>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</si>
  <si>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</si>
  <si>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</si>
  <si>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</si>
  <si>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</si>
  <si>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</si>
  <si>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</si>
  <si>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</si>
  <si>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</si>
  <si>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</si>
  <si>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</si>
  <si>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</si>
  <si>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</si>
  <si>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</si>
  <si>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</si>
  <si>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</si>
  <si>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</si>
  <si>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</si>
  <si>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</si>
  <si>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</si>
  <si>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</si>
  <si>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</si>
  <si>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</si>
  <si>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</si>
  <si>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</si>
  <si>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</si>
  <si>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</si>
  <si>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</si>
  <si>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</si>
  <si>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</si>
  <si>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</si>
  <si>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</si>
  <si>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</si>
  <si>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</si>
  <si>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</si>
  <si>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</si>
  <si>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</si>
  <si>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</si>
  <si>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</si>
  <si>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</si>
  <si>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</si>
  <si>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</si>
  <si>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</si>
  <si>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</si>
  <si>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</si>
  <si>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</si>
  <si>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</si>
  <si>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</si>
  <si>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</si>
  <si>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</si>
  <si>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</si>
  <si>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</si>
  <si>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</si>
  <si>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</si>
  <si>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</si>
  <si>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</si>
  <si>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</si>
  <si>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</si>
  <si>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</si>
  <si>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</si>
  <si>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</si>
  <si>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</si>
  <si>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</si>
  <si>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</si>
  <si>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</si>
  <si>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</si>
  <si>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</si>
  <si>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</si>
  <si>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</si>
  <si>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</si>
  <si>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</si>
  <si>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</si>
  <si>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</si>
  <si>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</si>
  <si>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</si>
  <si>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</si>
  <si>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</si>
  <si>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</si>
  <si>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</si>
  <si>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</si>
  <si>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</si>
  <si>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</si>
  <si>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</si>
  <si>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</si>
  <si>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</si>
  <si>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</si>
  <si>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</si>
  <si>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</si>
  <si>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</si>
  <si>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</si>
  <si>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</si>
  <si>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</si>
  <si>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</si>
  <si>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</si>
  <si>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</si>
  <si>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</si>
  <si>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</si>
  <si>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</si>
  <si>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</si>
  <si>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</si>
  <si>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</si>
  <si>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</si>
  <si>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</si>
  <si>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</si>
  <si>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</si>
  <si>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</si>
  <si>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</si>
  <si>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</si>
  <si>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</si>
  <si>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</si>
  <si>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</si>
  <si>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</si>
  <si>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</si>
  <si>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</si>
  <si>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</si>
  <si>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</si>
  <si>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</si>
  <si>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</si>
  <si>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</si>
  <si>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</si>
  <si>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</si>
  <si>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</si>
  <si>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</si>
  <si>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</si>
  <si>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</si>
  <si>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</si>
  <si>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</si>
  <si>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</si>
  <si>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</si>
  <si>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</si>
  <si>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</si>
  <si>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</si>
  <si>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</si>
  <si>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</si>
  <si>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</si>
  <si>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</si>
  <si>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</si>
  <si>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</si>
  <si>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</si>
  <si>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</si>
  <si>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</si>
  <si>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</si>
  <si>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</si>
  <si>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</si>
  <si>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</si>
  <si>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</si>
  <si>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</si>
  <si>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</si>
  <si>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</si>
  <si>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</si>
  <si>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</si>
  <si>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</si>
  <si>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</si>
  <si>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</si>
  <si>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</si>
  <si>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</si>
  <si>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</si>
  <si>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</si>
  <si>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</si>
  <si>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</si>
  <si>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</si>
  <si>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</si>
  <si>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</si>
  <si>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</si>
  <si>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</si>
  <si>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</si>
  <si>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</si>
  <si>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</si>
  <si>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</si>
  <si>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</si>
  <si>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</si>
  <si>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</si>
  <si>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</si>
  <si>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</si>
  <si>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</si>
  <si>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</si>
  <si>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</si>
  <si>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</si>
  <si>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</si>
  <si>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</si>
  <si>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</si>
  <si>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</si>
  <si>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</si>
  <si>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</si>
  <si>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</si>
  <si>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</si>
  <si>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</si>
  <si>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</si>
  <si>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</si>
  <si>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</si>
  <si>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</si>
  <si>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</si>
  <si>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</si>
  <si>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</si>
  <si>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</si>
  <si>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</si>
  <si>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</si>
  <si>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</si>
  <si>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</si>
  <si>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</si>
  <si>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</si>
  <si>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</si>
  <si>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</si>
  <si>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</si>
  <si>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</si>
  <si>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</si>
  <si>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</si>
  <si>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</si>
  <si>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</si>
  <si>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</si>
  <si>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</si>
  <si>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</si>
  <si>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</si>
  <si>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</si>
  <si>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</si>
  <si>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</si>
  <si>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</si>
  <si>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</si>
  <si>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</si>
  <si>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</si>
  <si>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</si>
  <si>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</si>
  <si>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</si>
  <si>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</si>
  <si>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</si>
  <si>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</si>
  <si>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</si>
  <si>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</si>
  <si>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</si>
  <si>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</si>
  <si>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</si>
  <si>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</si>
  <si>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</si>
  <si>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</si>
  <si>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</si>
  <si>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</si>
  <si>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</si>
  <si>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</si>
  <si>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</si>
  <si>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</si>
  <si>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</si>
  <si>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</si>
  <si>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</si>
  <si>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</si>
  <si>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</si>
  <si>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</si>
  <si>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</si>
  <si>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</si>
  <si>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</si>
  <si>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</si>
  <si>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</si>
  <si>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</si>
  <si>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</si>
  <si>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</si>
  <si>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</si>
  <si>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</si>
  <si>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</si>
  <si>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</si>
  <si>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</si>
  <si>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</si>
  <si>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</si>
  <si>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</si>
  <si>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</si>
  <si>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</si>
  <si>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</si>
  <si>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</si>
  <si>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</si>
  <si>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</si>
  <si>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</si>
  <si>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</si>
  <si>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</si>
  <si>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</si>
  <si>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</si>
  <si>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</si>
  <si>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</si>
  <si>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</si>
  <si>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</si>
  <si>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</si>
  <si>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</si>
  <si>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</si>
  <si>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</si>
  <si>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</si>
  <si>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</si>
  <si>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</si>
  <si>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</si>
  <si>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</si>
  <si>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</si>
  <si>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</si>
  <si>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</si>
  <si>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</si>
  <si>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</si>
  <si>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</si>
  <si>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</si>
  <si>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</si>
  <si>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</si>
  <si>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</si>
  <si>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</si>
  <si>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</si>
  <si>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</si>
  <si>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</si>
  <si>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</si>
  <si>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</si>
  <si>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</si>
  <si>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</si>
  <si>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</si>
  <si>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</si>
  <si>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</si>
  <si>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</si>
  <si>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</si>
  <si>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</si>
  <si>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</si>
  <si>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</si>
  <si>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</si>
  <si>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</si>
  <si>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</si>
  <si>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</si>
  <si>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</si>
  <si>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</si>
  <si>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</si>
  <si>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</si>
  <si>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</si>
  <si>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</si>
  <si>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</si>
  <si>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</si>
  <si>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</si>
  <si>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</si>
  <si>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</si>
  <si>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</si>
  <si>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</si>
  <si>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</si>
  <si>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</si>
  <si>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</si>
  <si>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</si>
  <si>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</si>
  <si>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</si>
  <si>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</si>
  <si>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</si>
  <si>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</si>
  <si>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</si>
  <si>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</si>
  <si>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</si>
  <si>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</si>
  <si>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</si>
  <si>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</si>
  <si>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</si>
  <si>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</si>
  <si>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</si>
  <si>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</si>
  <si>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</si>
  <si>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</si>
  <si>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</si>
  <si>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</si>
  <si>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</si>
  <si>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</si>
  <si>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</si>
  <si>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</si>
  <si>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</si>
  <si>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</si>
  <si>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</si>
  <si>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</si>
  <si>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</si>
  <si>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</si>
  <si>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</si>
  <si>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</si>
  <si>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</si>
  <si>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</si>
  <si>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</si>
  <si>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</si>
  <si>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</si>
  <si>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</si>
  <si>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</si>
  <si>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</si>
  <si>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</si>
  <si>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</si>
  <si>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</si>
  <si>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</si>
  <si>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</si>
  <si>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</si>
  <si>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</si>
  <si>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</si>
  <si>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</si>
  <si>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</si>
  <si>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</si>
  <si>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</si>
  <si>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</si>
  <si>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</si>
  <si>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</si>
  <si>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</si>
  <si>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</si>
  <si>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</si>
  <si>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</si>
  <si>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</si>
  <si>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</si>
  <si>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</si>
  <si>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</si>
  <si>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</si>
  <si>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</si>
  <si>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</si>
  <si>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</si>
  <si>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</si>
  <si>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</si>
  <si>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</si>
  <si>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</si>
  <si>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</si>
  <si>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</si>
  <si>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</si>
  <si>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</si>
  <si>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</si>
  <si>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</si>
  <si>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</si>
  <si>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</si>
  <si>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</si>
  <si>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</si>
  <si>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</si>
  <si>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</si>
  <si>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</si>
  <si>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</si>
  <si>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</si>
  <si>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</si>
  <si>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</si>
  <si>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</si>
  <si>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</si>
  <si>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</si>
  <si>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</si>
  <si>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</si>
  <si>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</si>
  <si>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</si>
  <si>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</si>
  <si>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</si>
  <si>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</si>
  <si>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</si>
  <si>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</si>
  <si>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</si>
  <si>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</si>
  <si>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</si>
  <si>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</si>
  <si>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</si>
  <si>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</si>
  <si>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</si>
  <si>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</si>
  <si>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</si>
  <si>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</si>
  <si>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</si>
  <si>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</si>
  <si>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</si>
  <si>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</si>
  <si>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</si>
  <si>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</si>
  <si>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</si>
  <si>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</si>
  <si>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</si>
  <si>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</si>
  <si>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</si>
  <si>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</si>
  <si>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</si>
  <si>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</si>
  <si>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</si>
  <si>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</si>
  <si>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</si>
  <si>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</si>
  <si>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</si>
  <si>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</si>
  <si>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</si>
  <si>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</si>
  <si>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</si>
  <si>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</si>
  <si>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</si>
  <si>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</si>
  <si>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</si>
  <si>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</si>
  <si>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</si>
  <si>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</si>
  <si>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</si>
  <si>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</si>
  <si>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</si>
  <si>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</si>
  <si>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</si>
  <si>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</si>
  <si>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</si>
  <si>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</si>
  <si>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</si>
  <si>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</si>
  <si>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</si>
  <si>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</si>
  <si>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</si>
  <si>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</si>
  <si>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</si>
  <si>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</si>
  <si>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</si>
  <si>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</si>
  <si>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</si>
  <si>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</si>
  <si>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</si>
  <si>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</si>
  <si>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</si>
  <si>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</si>
  <si>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</si>
  <si>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</si>
  <si>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</si>
  <si>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</si>
  <si>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</si>
  <si>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</si>
  <si>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</si>
  <si>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</si>
  <si>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</si>
  <si>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</si>
  <si>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</si>
  <si>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</si>
  <si>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</si>
  <si>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</si>
  <si>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</si>
  <si>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</si>
  <si>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</si>
  <si>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</si>
  <si>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</si>
  <si>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</si>
  <si>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</si>
  <si>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</si>
  <si>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</si>
  <si>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</si>
  <si>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</si>
  <si>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</si>
  <si>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</si>
  <si>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</si>
  <si>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</si>
  <si>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</si>
  <si>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</si>
  <si>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</si>
  <si>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</si>
  <si>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</si>
  <si>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</si>
  <si>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</si>
  <si>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</si>
  <si>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</si>
  <si>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</si>
  <si>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</si>
  <si>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</si>
  <si>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</si>
  <si>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</si>
  <si>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</si>
  <si>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</si>
  <si>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</si>
  <si>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</si>
  <si>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</si>
  <si>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</si>
  <si>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</si>
  <si>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</si>
  <si>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</si>
  <si>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</si>
  <si>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</si>
  <si>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</si>
  <si>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</si>
  <si>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</si>
  <si>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</si>
  <si>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</si>
  <si>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</si>
  <si>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</si>
  <si>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</si>
  <si>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</si>
  <si>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</si>
  <si>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</si>
  <si>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</si>
  <si>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</si>
  <si>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</si>
  <si>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</si>
  <si>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</si>
  <si>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</si>
  <si>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</si>
  <si>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</si>
  <si>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</si>
  <si>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</si>
  <si>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</si>
  <si>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</si>
  <si>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</si>
  <si>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</si>
  <si>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</si>
  <si>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</si>
  <si>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</si>
  <si>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</si>
  <si>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</si>
  <si>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</si>
  <si>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</si>
  <si>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</si>
  <si>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</si>
  <si>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</si>
  <si>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</si>
  <si>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</si>
  <si>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</si>
  <si>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</si>
  <si>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</si>
  <si>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</si>
  <si>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</si>
  <si>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</si>
  <si>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</si>
  <si>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</si>
  <si>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</si>
  <si>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</si>
  <si>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</si>
  <si>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</si>
  <si>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</si>
  <si>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</si>
  <si>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</si>
  <si>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</si>
  <si>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</si>
  <si>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</si>
  <si>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</si>
  <si>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</si>
  <si>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</si>
  <si>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</si>
  <si>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</si>
  <si>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</si>
  <si>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</si>
  <si>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</si>
  <si>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</si>
  <si>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</si>
  <si>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</si>
  <si>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</si>
  <si>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</si>
  <si>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</si>
  <si>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</si>
  <si>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</si>
  <si>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</si>
  <si>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</si>
  <si>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</si>
  <si>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</si>
  <si>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</si>
  <si>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</si>
  <si>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</si>
  <si>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</si>
  <si>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</si>
  <si>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</si>
  <si>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</si>
  <si>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</si>
  <si>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</si>
  <si>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</si>
  <si>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</si>
  <si>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</si>
  <si>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</si>
  <si>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</si>
  <si>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</si>
  <si>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</si>
  <si>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</si>
  <si>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</si>
  <si>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</si>
  <si>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</si>
  <si>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</si>
  <si>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</si>
  <si>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</si>
  <si>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</si>
  <si>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</si>
  <si>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</si>
  <si>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</si>
  <si>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</si>
  <si>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</si>
  <si>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</si>
  <si>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</si>
  <si>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</si>
  <si>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</si>
  <si>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</si>
  <si>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</si>
  <si>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</si>
  <si>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</si>
  <si>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</si>
  <si>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</si>
  <si>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</si>
  <si>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</si>
  <si>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</si>
  <si>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</si>
  <si>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</si>
  <si>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</si>
  <si>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</si>
  <si>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</si>
  <si>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</si>
  <si>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</si>
  <si>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</si>
  <si>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</si>
  <si>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</si>
  <si>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</si>
  <si>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</si>
  <si>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</si>
  <si>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</si>
  <si>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</si>
  <si>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</si>
  <si>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</si>
  <si>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</si>
  <si>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</si>
  <si>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</si>
  <si>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</si>
  <si>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</si>
  <si>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</si>
  <si>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</si>
  <si>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</si>
  <si>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</si>
  <si>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</si>
  <si>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</si>
  <si>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</si>
  <si>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</si>
  <si>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</si>
  <si>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</si>
  <si>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</si>
  <si>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</si>
  <si>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</si>
  <si>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</si>
  <si>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</si>
  <si>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</si>
  <si>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</si>
  <si>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</si>
  <si>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</si>
  <si>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</si>
  <si>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</si>
  <si>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</si>
  <si>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</si>
  <si>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</si>
  <si>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</si>
  <si>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</si>
  <si>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</si>
  <si>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</si>
  <si>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</si>
  <si>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</si>
  <si>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</si>
  <si>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</si>
  <si>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</si>
  <si>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</si>
  <si>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</si>
  <si>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</si>
  <si>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</si>
  <si>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</si>
  <si>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</si>
  <si>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</si>
  <si>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</si>
  <si>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</si>
  <si>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</si>
  <si>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</si>
  <si>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</si>
  <si>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</si>
  <si>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</si>
  <si>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</si>
  <si>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</si>
  <si>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</si>
  <si>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</si>
  <si>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</si>
  <si>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</si>
  <si>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</si>
  <si>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</si>
  <si>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</si>
  <si>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</si>
  <si>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</si>
  <si>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</si>
  <si>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</si>
  <si>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</si>
  <si>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</si>
  <si>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</si>
  <si>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</si>
  <si>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</si>
  <si>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</si>
  <si>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</si>
  <si>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</si>
  <si>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</si>
  <si>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</si>
  <si>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</si>
  <si>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</si>
  <si>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</si>
  <si>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</si>
  <si>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</si>
  <si>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</si>
  <si>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</si>
  <si>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</si>
  <si>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</si>
  <si>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</si>
  <si>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</si>
  <si>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</si>
  <si>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</si>
  <si>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</si>
  <si>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</si>
  <si>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</si>
  <si>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</si>
  <si>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</si>
  <si>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</si>
  <si>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</si>
  <si>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</si>
  <si>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</si>
  <si>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</si>
  <si>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</si>
  <si>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</si>
  <si>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</si>
  <si>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</si>
  <si>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</si>
  <si>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</si>
  <si>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</si>
  <si>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</si>
  <si>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</si>
  <si>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</si>
  <si>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</si>
  <si>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</si>
  <si>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</si>
  <si>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</si>
  <si>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</si>
  <si>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</si>
  <si>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</si>
  <si>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</si>
  <si>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</si>
  <si>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</si>
  <si>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</si>
  <si>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</si>
  <si>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</si>
  <si>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</si>
  <si>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</si>
  <si>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</si>
  <si>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</si>
  <si>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</si>
  <si>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</si>
  <si>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</si>
  <si>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</si>
  <si>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</si>
  <si>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</si>
  <si>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</si>
  <si>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</si>
  <si>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</si>
  <si>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</si>
  <si>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</si>
  <si>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</si>
  <si>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</si>
  <si>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</si>
  <si>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</si>
  <si>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</si>
  <si>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</si>
  <si>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</si>
  <si>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</si>
  <si>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</si>
  <si>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</si>
  <si>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</si>
  <si>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</si>
  <si>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</si>
  <si>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</si>
  <si>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</si>
  <si>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</si>
  <si>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</si>
  <si>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</si>
  <si>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</si>
  <si>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</si>
  <si>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</si>
  <si>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</si>
  <si>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</si>
  <si>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</si>
  <si>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</si>
  <si>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</si>
  <si>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</si>
  <si>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</si>
  <si>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</si>
  <si>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</si>
  <si>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</si>
  <si>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</si>
  <si>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</si>
  <si>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</si>
  <si>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</si>
  <si>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</si>
  <si>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</si>
  <si>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</si>
  <si>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</si>
  <si>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</si>
  <si>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</si>
  <si>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</si>
  <si>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</si>
  <si>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</si>
  <si>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</si>
  <si>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</si>
  <si>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</si>
  <si>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</si>
  <si>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</si>
  <si>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</si>
  <si>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</si>
  <si>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</si>
  <si>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</si>
  <si>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</si>
  <si>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</si>
  <si>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</si>
  <si>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</si>
  <si>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</si>
  <si>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</si>
  <si>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</si>
  <si>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</si>
  <si>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</si>
  <si>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</si>
  <si>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</si>
  <si>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</si>
  <si>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</si>
  <si>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</si>
  <si>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</si>
  <si>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</si>
  <si>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</si>
  <si>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</si>
  <si>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</si>
  <si>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</si>
  <si>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</si>
  <si>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</si>
  <si>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</si>
  <si>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</si>
  <si>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</si>
  <si>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</si>
  <si>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</si>
  <si>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</si>
  <si>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</si>
  <si>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</si>
  <si>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</si>
  <si>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</si>
  <si>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</si>
  <si>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</si>
  <si>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</si>
  <si>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</si>
  <si>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</si>
  <si>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</si>
  <si>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</si>
  <si>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</si>
  <si>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</si>
  <si>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</si>
  <si>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</si>
  <si>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</si>
  <si>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</si>
  <si>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</si>
  <si>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</si>
  <si>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</si>
  <si>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</si>
  <si>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</si>
  <si>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</si>
  <si>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</si>
  <si>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</si>
  <si>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</si>
  <si>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</si>
  <si>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</si>
  <si>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</si>
  <si>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</si>
  <si>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</si>
  <si>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</si>
  <si>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</si>
  <si>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</si>
  <si>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</si>
  <si>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</si>
  <si>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</si>
  <si>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</si>
  <si>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</si>
  <si>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</si>
  <si>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</si>
  <si>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</si>
  <si>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</si>
  <si>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</si>
  <si>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</si>
  <si>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</si>
  <si>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</si>
  <si>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</si>
  <si>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</si>
  <si>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</si>
  <si>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</si>
  <si>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</si>
  <si>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</si>
  <si>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</si>
  <si>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</si>
  <si>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</si>
  <si>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</si>
  <si>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</si>
  <si>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</si>
  <si>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</si>
  <si>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</si>
  <si>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</si>
  <si>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</si>
  <si>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</si>
  <si>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</si>
  <si>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</si>
  <si>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</si>
  <si>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</si>
  <si>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</si>
  <si>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</si>
  <si>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</si>
  <si>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</si>
  <si>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</si>
  <si>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</si>
  <si>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</si>
  <si>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</si>
  <si>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</si>
  <si>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</si>
  <si>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</si>
  <si>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</si>
  <si>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</si>
  <si>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</si>
  <si>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</si>
  <si>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</si>
  <si>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</si>
  <si>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</si>
  <si>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</si>
  <si>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</si>
  <si>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</si>
  <si>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</si>
  <si>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</si>
  <si>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</si>
  <si>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</si>
  <si>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</si>
  <si>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</si>
  <si>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</si>
  <si>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</si>
  <si>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</si>
  <si>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</si>
  <si>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</si>
  <si>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</si>
  <si>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</si>
  <si>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</si>
  <si>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</si>
  <si>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</si>
  <si>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</si>
  <si>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</si>
  <si>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</si>
  <si>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</si>
  <si>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</si>
  <si>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</si>
  <si>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</si>
  <si>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</si>
  <si>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</si>
  <si>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</si>
  <si>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</si>
  <si>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</si>
  <si>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</si>
  <si>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</si>
  <si>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</si>
  <si>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</si>
  <si>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</si>
  <si>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</si>
  <si>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</si>
  <si>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</si>
  <si>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</si>
  <si>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</si>
  <si>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</si>
  <si>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</si>
  <si>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</si>
  <si>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</si>
  <si>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</si>
  <si>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</si>
  <si>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</si>
  <si>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</si>
  <si>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</si>
  <si>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</si>
  <si>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</si>
  <si>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</si>
  <si>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</si>
  <si>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</si>
  <si>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</si>
  <si>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</si>
  <si>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</si>
  <si>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</si>
  <si>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</si>
  <si>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</si>
  <si>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</si>
  <si>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</si>
  <si>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</si>
  <si>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</si>
  <si>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</si>
  <si>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</si>
  <si>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</si>
  <si>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</si>
  <si>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</si>
  <si>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</si>
  <si>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</si>
  <si>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</si>
  <si>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</si>
  <si>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</si>
  <si>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</si>
  <si>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</si>
  <si>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</si>
  <si>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</si>
  <si>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</si>
  <si>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</si>
  <si>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</si>
  <si>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</si>
  <si>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</si>
  <si>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</si>
  <si>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</si>
  <si>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</si>
  <si>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</si>
  <si>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</si>
  <si>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</si>
  <si>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</si>
  <si>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</si>
  <si>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</si>
  <si>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</si>
  <si>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</si>
  <si>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</si>
  <si>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</si>
  <si>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</si>
  <si>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</si>
  <si>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</si>
  <si>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</si>
  <si>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</si>
  <si>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</si>
  <si>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</si>
  <si>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</si>
  <si>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</si>
  <si>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</si>
  <si>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</si>
  <si>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</si>
  <si>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</si>
  <si>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</si>
  <si>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</si>
  <si>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</si>
  <si>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</si>
  <si>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</si>
  <si>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</si>
  <si>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</si>
  <si>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</si>
  <si>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</si>
  <si>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</si>
  <si>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</si>
  <si>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</si>
  <si>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</si>
  <si>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</si>
  <si>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</si>
  <si>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</si>
  <si>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</si>
  <si>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</si>
  <si>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</si>
  <si>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</si>
  <si>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</si>
  <si>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</si>
  <si>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</si>
  <si>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</si>
  <si>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</si>
  <si>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</si>
  <si>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</si>
  <si>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</si>
  <si>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</si>
  <si>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</si>
  <si>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</si>
  <si>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</si>
  <si>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</si>
  <si>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</si>
  <si>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</si>
  <si>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</si>
  <si>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</si>
  <si>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</si>
  <si>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</si>
  <si>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</si>
  <si>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</si>
  <si>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</si>
  <si>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</si>
  <si>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</si>
  <si>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</si>
  <si>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</si>
  <si>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</si>
  <si>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</si>
  <si>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</si>
  <si>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</si>
  <si>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</si>
  <si>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</si>
  <si>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</si>
  <si>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</si>
  <si>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</si>
  <si>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</si>
  <si>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</si>
  <si>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</si>
  <si>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</si>
  <si>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</si>
  <si>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</si>
  <si>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</si>
  <si>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</si>
  <si>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</si>
  <si>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</si>
  <si>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</si>
  <si>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</si>
  <si>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</si>
  <si>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</si>
  <si>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</si>
  <si>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</si>
  <si>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</si>
  <si>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</si>
  <si>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</si>
  <si>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</si>
  <si>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</si>
  <si>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</si>
  <si>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</si>
  <si>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</si>
  <si>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</si>
  <si>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</si>
  <si>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</si>
  <si>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</si>
  <si>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</si>
  <si>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</si>
  <si>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</si>
  <si>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</si>
  <si>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</si>
  <si>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</si>
  <si>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</si>
  <si>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</si>
  <si>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</si>
  <si>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</si>
  <si>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</si>
  <si>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</si>
  <si>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</si>
  <si>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</si>
  <si>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</si>
  <si>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</si>
  <si>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</si>
  <si>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</si>
  <si>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</si>
  <si>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</si>
  <si>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</si>
  <si>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</si>
  <si>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</si>
  <si>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</si>
  <si>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</si>
  <si>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</si>
  <si>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</si>
  <si>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</si>
  <si>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</si>
  <si>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</si>
  <si>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</si>
  <si>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</si>
  <si>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</si>
  <si>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</si>
  <si>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</si>
  <si>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</si>
  <si>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</si>
  <si>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</si>
  <si>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</si>
  <si>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</si>
  <si>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</si>
  <si>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</si>
  <si>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</si>
  <si>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</si>
  <si>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</si>
  <si>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</si>
  <si>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</si>
  <si>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</si>
  <si>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</si>
  <si>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</si>
  <si>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</si>
  <si>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</si>
  <si>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</si>
  <si>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</si>
  <si>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</si>
  <si>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</si>
  <si>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</si>
  <si>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</si>
  <si>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</si>
  <si>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</si>
  <si>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</si>
  <si>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</si>
  <si>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</si>
  <si>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</si>
  <si>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</si>
  <si>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</si>
  <si>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</si>
  <si>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</si>
  <si>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</si>
  <si>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</si>
  <si>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</si>
  <si>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</si>
  <si>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</si>
  <si>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</si>
  <si>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</si>
  <si>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</si>
  <si>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</si>
  <si>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</si>
  <si>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</si>
  <si>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</si>
  <si>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</si>
  <si>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</si>
  <si>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</si>
  <si>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</si>
  <si>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</si>
  <si>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</si>
  <si>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</si>
  <si>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</si>
  <si>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</si>
  <si>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</si>
  <si>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</si>
  <si>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</si>
  <si>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</si>
  <si>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</si>
  <si>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</si>
  <si>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</si>
  <si>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</si>
  <si>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</si>
  <si>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</si>
  <si>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</si>
  <si>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</si>
  <si>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</si>
  <si>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</si>
  <si>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</si>
  <si>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</si>
  <si>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</si>
  <si>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</si>
  <si>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</si>
  <si>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</si>
  <si>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</si>
  <si>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</si>
  <si>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</si>
  <si>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</si>
  <si>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</si>
  <si>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</si>
  <si>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</si>
  <si>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</si>
  <si>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</si>
  <si>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</si>
  <si>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</si>
  <si>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</si>
  <si>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</si>
  <si>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</si>
  <si>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</si>
  <si>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</si>
  <si>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</si>
  <si>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</si>
  <si>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</si>
  <si>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</si>
  <si>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</si>
  <si>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</si>
  <si>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</si>
  <si>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</si>
  <si>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</si>
  <si>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</si>
  <si>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</si>
  <si>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</si>
  <si>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</si>
  <si>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</si>
  <si>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</si>
  <si>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</si>
  <si>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</si>
  <si>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</si>
  <si>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</si>
  <si>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</si>
  <si>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</si>
  <si>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</si>
  <si>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</si>
  <si>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</si>
  <si>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</si>
  <si>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</si>
  <si>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</si>
  <si>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</si>
  <si>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</si>
  <si>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</si>
  <si>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</si>
  <si>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</si>
  <si>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</si>
  <si>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</si>
  <si>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</si>
  <si>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</si>
  <si>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</si>
  <si>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</si>
  <si>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</si>
  <si>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</si>
  <si>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</si>
  <si>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</si>
  <si>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</si>
  <si>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</si>
  <si>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</si>
  <si>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</si>
  <si>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</si>
  <si>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</si>
  <si>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</si>
  <si>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</si>
  <si>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</si>
  <si>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</si>
  <si>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</si>
  <si>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</si>
  <si>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</si>
  <si>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</si>
  <si>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</si>
  <si>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</si>
  <si>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</si>
  <si>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</si>
  <si>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</si>
  <si>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</si>
  <si>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</si>
  <si>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</si>
  <si>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</si>
  <si>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</si>
  <si>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</si>
  <si>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</si>
  <si>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</si>
  <si>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</si>
  <si>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</si>
  <si>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</si>
  <si>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</si>
  <si>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</si>
  <si>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</si>
  <si>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</si>
  <si>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</si>
  <si>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</si>
  <si>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</si>
  <si>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</si>
  <si>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</si>
  <si>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</si>
  <si>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</si>
  <si>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</si>
  <si>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</si>
  <si>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</si>
  <si>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</si>
  <si>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</si>
  <si>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</si>
  <si>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</si>
  <si>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</si>
  <si>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</si>
  <si>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</si>
  <si>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</si>
  <si>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</si>
  <si>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</si>
  <si>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</si>
  <si>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</si>
  <si>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</si>
  <si>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</si>
  <si>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</si>
  <si>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</si>
  <si>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</si>
  <si>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</si>
  <si>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</si>
  <si>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</si>
  <si>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</si>
  <si>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</si>
  <si>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</si>
  <si>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</si>
  <si>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</si>
  <si>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</si>
  <si>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</si>
  <si>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</si>
  <si>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</si>
  <si>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</si>
  <si>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</si>
  <si>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</si>
  <si>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</si>
  <si>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</si>
  <si>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</si>
  <si>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</si>
  <si>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</si>
  <si>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</si>
  <si>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</si>
  <si>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</si>
  <si>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</si>
  <si>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</si>
  <si>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</si>
  <si>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</si>
  <si>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</si>
  <si>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</si>
  <si>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</si>
  <si>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</si>
  <si>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</si>
  <si>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</si>
  <si>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</si>
  <si>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</si>
  <si>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</si>
  <si>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</si>
  <si>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</si>
  <si>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</si>
  <si>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</si>
  <si>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</si>
  <si>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</si>
  <si>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</si>
  <si>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</si>
  <si>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</si>
  <si>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</si>
  <si>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</si>
  <si>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</si>
  <si>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</si>
  <si>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</si>
  <si>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</si>
  <si>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</si>
  <si>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</si>
  <si>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</si>
  <si>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</si>
  <si>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</si>
  <si>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</si>
  <si>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</si>
  <si>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</si>
  <si>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</si>
  <si>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</si>
  <si>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</si>
  <si>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</si>
  <si>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</si>
  <si>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</si>
  <si>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</si>
  <si>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</si>
  <si>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</si>
  <si>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</si>
  <si>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</si>
  <si>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</si>
  <si>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</si>
  <si>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</si>
  <si>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</si>
  <si>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</si>
  <si>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</si>
  <si>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</si>
  <si>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</si>
  <si>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</si>
  <si>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</si>
  <si>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</si>
  <si>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</si>
  <si>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</si>
  <si>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</si>
  <si>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</si>
  <si>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</si>
  <si>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</si>
  <si>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</si>
  <si>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</si>
  <si>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</si>
  <si>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</si>
  <si>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</si>
  <si>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</si>
  <si>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</si>
  <si>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</si>
  <si>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</si>
  <si>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</si>
  <si>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</si>
  <si>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</si>
  <si>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</si>
  <si>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</si>
  <si>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</si>
  <si>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</si>
  <si>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</si>
  <si>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</si>
  <si>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</si>
  <si>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</si>
  <si>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</si>
  <si>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</si>
  <si>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</si>
  <si>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</si>
  <si>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</si>
  <si>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</si>
  <si>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</si>
  <si>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</si>
  <si>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</si>
  <si>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</si>
  <si>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</si>
  <si>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</si>
  <si>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</si>
  <si>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</si>
  <si>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</si>
  <si>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</si>
  <si>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</si>
  <si>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</si>
  <si>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</si>
  <si>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</si>
  <si>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</si>
  <si>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</si>
  <si>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</si>
  <si>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</si>
  <si>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</si>
  <si>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</si>
  <si>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</si>
  <si>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</si>
  <si>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</si>
  <si>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</si>
  <si>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</si>
  <si>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</si>
  <si>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</si>
  <si>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</si>
  <si>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</si>
  <si>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</si>
  <si>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</si>
  <si>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</si>
  <si>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</si>
  <si>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</si>
  <si>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</si>
  <si>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</si>
  <si>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</si>
  <si>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</si>
  <si>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</si>
  <si>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</si>
  <si>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</si>
  <si>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</si>
  <si>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</si>
  <si>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</si>
  <si>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</si>
  <si>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</si>
  <si>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</si>
  <si>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</si>
  <si>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</si>
  <si>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</si>
  <si>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</si>
  <si>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</si>
  <si>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</si>
  <si>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</si>
  <si>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</si>
  <si>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</si>
  <si>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</si>
  <si>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</si>
  <si>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</si>
  <si>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</si>
  <si>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</si>
  <si>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</si>
  <si>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</si>
  <si>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</si>
  <si>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</si>
  <si>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</si>
  <si>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</si>
  <si>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</si>
  <si>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</si>
  <si>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</si>
  <si>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</si>
  <si>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</si>
  <si>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</si>
  <si>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</si>
  <si>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</si>
  <si>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</si>
  <si>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</si>
  <si>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</si>
  <si>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</si>
  <si>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</si>
  <si>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</si>
  <si>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</si>
  <si>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</si>
  <si>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</si>
  <si>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</si>
  <si>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</si>
  <si>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</si>
  <si>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</si>
  <si>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</si>
  <si>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</si>
  <si>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</si>
  <si>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</si>
  <si>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</si>
  <si>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</si>
  <si>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</si>
  <si>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</si>
  <si>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</si>
  <si>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</si>
  <si>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</si>
  <si>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</si>
  <si>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</si>
  <si>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</si>
  <si>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</si>
  <si>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</si>
  <si>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</si>
  <si>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</si>
  <si>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</si>
  <si>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</si>
  <si>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</si>
  <si>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</si>
  <si>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</si>
  <si>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</si>
  <si>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</si>
  <si>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</si>
  <si>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</si>
  <si>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</si>
  <si>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</si>
  <si>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</si>
  <si>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</si>
  <si>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</si>
  <si>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</si>
  <si>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</si>
  <si>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</si>
  <si>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</si>
  <si>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</si>
  <si>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</si>
  <si>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</si>
  <si>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</si>
  <si>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</si>
  <si>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</si>
  <si>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</si>
  <si>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</si>
  <si>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</si>
  <si>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</si>
  <si>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</si>
  <si>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</si>
  <si>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</si>
  <si>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</si>
  <si>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</si>
  <si>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</si>
  <si>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</si>
  <si>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</si>
  <si>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</si>
  <si>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</si>
  <si>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</si>
  <si>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</si>
  <si>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</si>
  <si>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</si>
  <si>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</si>
  <si>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</si>
  <si>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</si>
  <si>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</si>
  <si>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</si>
  <si>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</si>
  <si>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</si>
  <si>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</si>
  <si>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</si>
  <si>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</si>
  <si>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</si>
  <si>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</si>
  <si>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</si>
  <si>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</si>
  <si>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</si>
  <si>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</si>
  <si>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</si>
  <si>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</si>
  <si>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</si>
  <si>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</si>
  <si>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</si>
  <si>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</si>
  <si>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</si>
  <si>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</si>
  <si>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</si>
  <si>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</si>
  <si>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</si>
  <si>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</si>
  <si>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</si>
  <si>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</si>
  <si>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</si>
  <si>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</si>
  <si>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</si>
  <si>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</si>
  <si>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</si>
  <si>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</si>
  <si>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</si>
  <si>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</si>
  <si>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</si>
  <si>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</si>
  <si>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</si>
  <si>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</si>
  <si>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</si>
  <si>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</si>
  <si>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</si>
  <si>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</si>
  <si>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</si>
  <si>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</si>
  <si>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</si>
  <si>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</si>
  <si>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</si>
  <si>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</si>
  <si>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</si>
  <si>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</si>
  <si>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</si>
  <si>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</si>
  <si>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</si>
  <si>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</si>
  <si>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</si>
  <si>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</si>
  <si>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</si>
  <si>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</si>
  <si>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</si>
  <si>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</si>
  <si>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</si>
  <si>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</si>
  <si>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</si>
  <si>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</si>
  <si>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</si>
  <si>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</si>
  <si>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</si>
  <si>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</si>
  <si>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</si>
  <si>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</si>
  <si>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</si>
  <si>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</si>
  <si>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</si>
  <si>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</si>
  <si>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</si>
  <si>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</si>
  <si>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</si>
  <si>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</si>
  <si>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</si>
  <si>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</si>
  <si>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</si>
  <si>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</si>
  <si>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</si>
  <si>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</si>
  <si>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</si>
  <si>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</si>
  <si>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</si>
  <si>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</si>
  <si>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</si>
  <si>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</si>
  <si>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</si>
  <si>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</si>
  <si>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</si>
  <si>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</si>
  <si>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</si>
  <si>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</si>
  <si>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</si>
  <si>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</si>
  <si>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</si>
  <si>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</si>
  <si>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</si>
  <si>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</si>
  <si>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</si>
  <si>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</si>
  <si>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</si>
  <si>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</si>
  <si>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</si>
  <si>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</si>
  <si>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</si>
  <si>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</si>
  <si>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</si>
  <si>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</si>
  <si>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</si>
  <si>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</si>
  <si>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</si>
  <si>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</si>
  <si>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</si>
  <si>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</si>
  <si>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</si>
  <si>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</si>
  <si>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</si>
  <si>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</si>
  <si>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</si>
  <si>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</si>
  <si>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</si>
  <si>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</si>
  <si>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</si>
  <si>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</si>
  <si>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</si>
  <si>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</si>
  <si>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</si>
  <si>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</si>
  <si>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</si>
  <si>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</si>
  <si>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</si>
  <si>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</si>
  <si>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</si>
  <si>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</si>
  <si>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</si>
  <si>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</si>
  <si>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</si>
  <si>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</si>
  <si>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</si>
  <si>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</si>
  <si>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</si>
  <si>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</si>
  <si>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</si>
  <si>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</si>
  <si>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</si>
  <si>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</si>
  <si>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</si>
  <si>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</si>
  <si>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</si>
  <si>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</si>
  <si>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</si>
  <si>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</si>
  <si>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</si>
  <si>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</si>
  <si>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</si>
  <si>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</si>
  <si>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</si>
  <si>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</si>
  <si>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</si>
  <si>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</si>
  <si>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</si>
  <si>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</si>
  <si>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</si>
  <si>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</si>
  <si>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</si>
  <si>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</si>
  <si>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</si>
  <si>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</si>
  <si>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</si>
  <si>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</si>
  <si>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</si>
  <si>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</si>
  <si>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</si>
  <si>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</si>
  <si>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</si>
  <si>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</si>
  <si>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</si>
  <si>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</si>
  <si>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</si>
  <si>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</si>
  <si>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</si>
  <si>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</si>
  <si>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</si>
  <si>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</si>
  <si>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</si>
  <si>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</si>
  <si>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</si>
  <si>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</si>
  <si>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</si>
  <si>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</si>
  <si>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</si>
  <si>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</si>
  <si>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</si>
  <si>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</si>
  <si>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</si>
  <si>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</si>
  <si>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</si>
  <si>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</si>
  <si>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</si>
  <si>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</si>
  <si>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</si>
  <si>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</si>
  <si>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</si>
  <si>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</si>
  <si>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</si>
  <si>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</si>
  <si>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</si>
  <si>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</si>
  <si>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</si>
  <si>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</si>
  <si>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</si>
  <si>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</si>
  <si>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</si>
  <si>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</si>
  <si>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</si>
  <si>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</si>
  <si>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</si>
  <si>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</si>
  <si>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</si>
  <si>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</si>
  <si>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</si>
  <si>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</si>
  <si>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</si>
  <si>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</si>
  <si>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</si>
  <si>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</si>
  <si>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</si>
  <si>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</si>
  <si>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</si>
  <si>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</si>
  <si>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</si>
  <si>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</si>
  <si>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</si>
  <si>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</si>
  <si>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</si>
  <si>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</si>
  <si>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</si>
  <si>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</si>
  <si>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</si>
  <si>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</si>
  <si>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</si>
  <si>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</si>
  <si>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</si>
  <si>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</si>
  <si>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</si>
  <si>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</si>
  <si>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</si>
  <si>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</si>
  <si>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</si>
  <si>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</si>
  <si>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</si>
  <si>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</si>
  <si>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</si>
  <si>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</si>
  <si>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</si>
  <si>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</si>
  <si>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</si>
  <si>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</si>
  <si>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</si>
  <si>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</si>
  <si>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</si>
  <si>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</si>
  <si>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</si>
  <si>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</si>
  <si>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</si>
  <si>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</si>
  <si>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</si>
  <si>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</si>
  <si>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</si>
  <si>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</si>
  <si>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</si>
  <si>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</si>
  <si>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</si>
  <si>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</si>
  <si>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</si>
  <si>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</si>
  <si>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</si>
  <si>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</si>
  <si>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</si>
  <si>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</si>
  <si>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</si>
  <si>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</si>
  <si>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</si>
  <si>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</si>
  <si>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</si>
  <si>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</si>
  <si>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</si>
  <si>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</si>
  <si>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</si>
  <si>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</si>
  <si>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</si>
  <si>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</si>
  <si>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</si>
  <si>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</si>
  <si>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</si>
  <si>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</si>
  <si>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</si>
  <si>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</si>
  <si>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</si>
  <si>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</si>
  <si>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</si>
  <si>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</si>
  <si>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</si>
  <si>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</si>
  <si>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</si>
  <si>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</si>
  <si>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</si>
  <si>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</si>
  <si>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</si>
  <si>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</si>
  <si>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</si>
  <si>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</si>
  <si>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</si>
  <si>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</si>
  <si>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</si>
  <si>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</si>
  <si>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</si>
  <si>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</si>
  <si>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</si>
  <si>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</si>
  <si>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</si>
  <si>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</si>
  <si>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</si>
  <si>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</si>
  <si>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</si>
  <si>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</si>
  <si>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</si>
  <si>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</si>
  <si>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</si>
  <si>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</si>
  <si>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</si>
  <si>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</si>
  <si>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</si>
  <si>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</si>
  <si>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</si>
  <si>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</si>
  <si>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</si>
  <si>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</si>
  <si>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</si>
  <si>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</si>
  <si>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</si>
  <si>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</si>
  <si>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</si>
  <si>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</si>
  <si>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</si>
  <si>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</si>
  <si>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</si>
  <si>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</si>
  <si>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</si>
  <si>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</si>
  <si>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</si>
  <si>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</si>
  <si>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</si>
  <si>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</si>
  <si>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</si>
  <si>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</si>
  <si>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</si>
  <si>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</si>
  <si>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</si>
  <si>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</si>
  <si>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</si>
  <si>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</si>
  <si>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</si>
  <si>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</si>
  <si>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</si>
  <si>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</si>
  <si>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</si>
  <si>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</si>
  <si>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</si>
  <si>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</si>
  <si>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</si>
  <si>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</si>
  <si>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</si>
  <si>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</si>
  <si>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</si>
  <si>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</si>
  <si>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</si>
  <si>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</si>
  <si>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</si>
  <si>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</si>
  <si>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</si>
  <si>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</si>
  <si>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</si>
  <si>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</si>
  <si>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</si>
  <si>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</si>
  <si>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</si>
  <si>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</si>
  <si>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</si>
  <si>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</si>
  <si>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</si>
  <si>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</si>
  <si>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</si>
  <si>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</si>
  <si>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</si>
  <si>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</si>
  <si>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</si>
  <si>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</si>
  <si>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</si>
  <si>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</si>
  <si>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</si>
  <si>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</si>
  <si>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</si>
  <si>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</si>
  <si>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</si>
  <si>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</si>
  <si>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</si>
  <si>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</si>
  <si>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</si>
  <si>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</si>
  <si>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</si>
  <si>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</si>
  <si>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</si>
  <si>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</si>
  <si>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</si>
  <si>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</si>
  <si>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</si>
  <si>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</si>
  <si>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</si>
  <si>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</si>
  <si>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</si>
  <si>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</si>
  <si>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</si>
  <si>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</si>
  <si>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</si>
  <si>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</si>
  <si>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</si>
  <si>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</si>
  <si>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</si>
  <si>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</si>
  <si>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</si>
  <si>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</si>
  <si>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</si>
  <si>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</si>
  <si>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</si>
  <si>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</si>
  <si>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</si>
  <si>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</si>
  <si>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</si>
  <si>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</si>
  <si>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</si>
  <si>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</si>
  <si>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</si>
  <si>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</si>
  <si>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</si>
  <si>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</si>
  <si>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</si>
  <si>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</si>
  <si>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</si>
  <si>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</si>
  <si>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</si>
  <si>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</si>
  <si>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</si>
  <si>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</si>
  <si>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</si>
  <si>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</si>
  <si>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</si>
  <si>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</si>
  <si>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</si>
  <si>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</si>
  <si>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</si>
  <si>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</si>
  <si>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</si>
  <si>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</si>
  <si>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</si>
  <si>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</si>
  <si>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</si>
  <si>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</si>
  <si>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</si>
  <si>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</si>
  <si>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</si>
  <si>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</si>
  <si>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</si>
  <si>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</si>
  <si>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</si>
  <si>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</si>
  <si>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</si>
  <si>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</si>
  <si>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</si>
  <si>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</si>
  <si>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</si>
  <si>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</si>
  <si>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</si>
  <si>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</si>
  <si>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</si>
  <si>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</si>
  <si>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</si>
  <si>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</si>
  <si>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</si>
  <si>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</si>
  <si>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</si>
  <si>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</si>
  <si>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</si>
  <si>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</si>
  <si>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</si>
  <si>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</si>
  <si>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</si>
  <si>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</si>
  <si>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</si>
  <si>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</si>
  <si>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</si>
  <si>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</si>
  <si>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</si>
  <si>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</si>
  <si>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</si>
  <si>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</si>
  <si>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</si>
  <si>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</si>
  <si>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</si>
  <si>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</si>
  <si>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</si>
  <si>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</si>
  <si>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</si>
  <si>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</si>
  <si>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</si>
  <si>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</si>
  <si>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</si>
  <si>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</si>
  <si>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</si>
  <si>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</si>
  <si>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</si>
  <si>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</si>
  <si>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</si>
  <si>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</si>
  <si>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</si>
  <si>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</si>
  <si>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</si>
  <si>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</si>
  <si>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</si>
  <si>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</si>
  <si>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</si>
  <si>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</si>
  <si>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</si>
  <si>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</si>
  <si>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</si>
  <si>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</si>
  <si>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</si>
  <si>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</si>
  <si>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</si>
  <si>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</si>
  <si>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</si>
  <si>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</si>
  <si>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</si>
  <si>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</si>
  <si>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</si>
  <si>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</si>
  <si>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</si>
  <si>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</si>
  <si>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</si>
  <si>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</si>
  <si>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</si>
  <si>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</si>
  <si>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</si>
  <si>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</si>
  <si>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</si>
  <si>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</si>
  <si>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</si>
  <si>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</si>
  <si>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</si>
  <si>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</si>
  <si>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</si>
  <si>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</si>
  <si>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</si>
  <si>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</si>
  <si>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</si>
  <si>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</si>
  <si>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</si>
  <si>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</si>
  <si>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</si>
  <si>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</si>
  <si>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</si>
  <si>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</si>
  <si>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</si>
  <si>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</si>
  <si>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</si>
  <si>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</si>
  <si>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</si>
  <si>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</si>
  <si>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</si>
  <si>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</si>
  <si>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</si>
  <si>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</si>
  <si>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</si>
  <si>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</si>
  <si>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</si>
  <si>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</si>
  <si>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</si>
  <si>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</si>
  <si>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</si>
  <si>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</si>
  <si>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</si>
  <si>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</si>
  <si>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</si>
  <si>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</si>
  <si>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</si>
  <si>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</si>
  <si>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</si>
  <si>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</si>
  <si>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</si>
  <si>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</si>
  <si>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</si>
  <si>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</si>
  <si>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</si>
  <si>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</si>
  <si>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</si>
  <si>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</si>
  <si>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</si>
  <si>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</si>
  <si>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</si>
  <si>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</si>
  <si>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</si>
  <si>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</si>
  <si>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</si>
  <si>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</si>
  <si>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</si>
  <si>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</si>
  <si>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</si>
  <si>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</si>
  <si>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</si>
  <si>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</si>
  <si>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</si>
  <si>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</si>
  <si>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</si>
  <si>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</si>
  <si>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</si>
  <si>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</si>
  <si>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</si>
  <si>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</si>
  <si>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</si>
  <si>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</si>
  <si>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</si>
  <si>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</si>
  <si>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</si>
  <si>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</si>
  <si>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</si>
  <si>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</si>
  <si>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</si>
  <si>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</si>
  <si>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</si>
  <si>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</si>
  <si>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</si>
  <si>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</si>
  <si>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</si>
  <si>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</si>
  <si>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</si>
  <si>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</si>
  <si>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</si>
  <si>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</si>
  <si>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</si>
  <si>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</si>
  <si>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</si>
  <si>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</si>
  <si>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</si>
  <si>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</si>
  <si>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</si>
  <si>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</si>
  <si>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</si>
  <si>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</si>
  <si>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</si>
  <si>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</si>
  <si>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</si>
  <si>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</si>
  <si>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</si>
  <si>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</si>
  <si>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</si>
  <si>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</si>
  <si>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</si>
  <si>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</si>
  <si>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</si>
  <si>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</si>
  <si>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</si>
  <si>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</si>
  <si>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</si>
  <si>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</si>
  <si>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</si>
  <si>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</si>
  <si>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</si>
  <si>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</si>
  <si>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</si>
  <si>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</si>
  <si>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</si>
  <si>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</si>
  <si>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</si>
  <si>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</si>
  <si>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</si>
  <si>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</si>
  <si>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</si>
  <si>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</si>
  <si>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</si>
  <si>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</si>
  <si>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</si>
  <si>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</si>
  <si>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</si>
  <si>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</si>
  <si>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</si>
  <si>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</si>
  <si>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</si>
  <si>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</si>
  <si>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</si>
  <si>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</si>
  <si>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</si>
  <si>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</si>
  <si>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</si>
  <si>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</si>
  <si>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</si>
  <si>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</si>
  <si>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</si>
  <si>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</si>
  <si>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</si>
  <si>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</si>
  <si>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</si>
  <si>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</si>
  <si>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</si>
  <si>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</si>
  <si>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</si>
  <si>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</si>
  <si>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</si>
  <si>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</si>
  <si>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</si>
  <si>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</si>
  <si>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</si>
  <si>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</si>
  <si>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</si>
  <si>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</si>
  <si>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</si>
  <si>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</si>
  <si>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</si>
  <si>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</si>
  <si>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</si>
  <si>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</si>
  <si>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</si>
  <si>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</si>
  <si>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</si>
  <si>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</si>
  <si>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</si>
  <si>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</si>
  <si>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</si>
  <si>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</si>
  <si>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</si>
  <si>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</si>
  <si>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</si>
  <si>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</si>
  <si>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</si>
  <si>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</si>
  <si>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</si>
  <si>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</si>
  <si>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</si>
  <si>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</si>
  <si>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</si>
  <si>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</si>
  <si>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</si>
  <si>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</si>
  <si>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</si>
  <si>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</si>
  <si>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</si>
  <si>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</si>
  <si>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</si>
  <si>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</si>
  <si>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</si>
  <si>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</si>
  <si>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</si>
  <si>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</si>
  <si>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</si>
  <si>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</si>
  <si>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</si>
  <si>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</si>
  <si>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</si>
  <si>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</si>
  <si>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</si>
  <si>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</si>
  <si>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</si>
  <si>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</si>
  <si>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</si>
  <si>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</si>
  <si>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</si>
  <si>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</si>
  <si>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</si>
  <si>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</si>
  <si>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</si>
  <si>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</si>
  <si>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</si>
  <si>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</si>
  <si>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</si>
  <si>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</si>
  <si>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</si>
  <si>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</si>
  <si>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</si>
  <si>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</si>
  <si>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</si>
  <si>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</si>
  <si>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</si>
  <si>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</si>
  <si>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</si>
  <si>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</si>
  <si>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</si>
  <si>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</si>
  <si>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</si>
  <si>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</si>
  <si>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</si>
  <si>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</si>
  <si>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</si>
  <si>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</si>
  <si>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</si>
  <si>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</si>
  <si>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</si>
  <si>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</si>
  <si>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</si>
  <si>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</si>
  <si>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</si>
  <si>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</si>
  <si>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</si>
  <si>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</si>
  <si>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</si>
  <si>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</si>
  <si>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</si>
  <si>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</si>
  <si>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</si>
  <si>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</si>
  <si>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</si>
  <si>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</si>
  <si>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</si>
  <si>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</si>
  <si>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</si>
  <si>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</si>
  <si>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</si>
  <si>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</si>
  <si>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</si>
  <si>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</si>
  <si>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</si>
  <si>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</si>
  <si>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</si>
  <si>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</si>
  <si>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</si>
  <si>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</si>
  <si>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</si>
  <si>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</si>
  <si>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</si>
  <si>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</si>
  <si>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</si>
  <si>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</si>
  <si>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</si>
  <si>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</si>
  <si>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</si>
  <si>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</si>
  <si>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</si>
  <si>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</si>
  <si>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</si>
  <si>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</si>
  <si>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</si>
  <si>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</si>
  <si>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</si>
  <si>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</si>
  <si>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</si>
  <si>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</si>
  <si>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</si>
  <si>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</si>
  <si>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</si>
  <si>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</si>
  <si>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</si>
  <si>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</si>
  <si>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</si>
  <si>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</si>
  <si>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</si>
  <si>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</si>
  <si>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</si>
  <si>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</si>
  <si>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</si>
  <si>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</si>
  <si>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</si>
  <si>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</si>
  <si>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</si>
  <si>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</si>
  <si>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</si>
  <si>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</si>
  <si>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</si>
  <si>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</si>
  <si>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</si>
  <si>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</si>
  <si>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</si>
  <si>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</si>
  <si>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</si>
  <si>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</si>
  <si>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</si>
  <si>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</si>
  <si>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</si>
  <si>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</si>
  <si>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</si>
  <si>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</si>
  <si>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</si>
  <si>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</si>
  <si>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</si>
  <si>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</si>
  <si>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</si>
  <si>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</si>
  <si>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</si>
  <si>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</si>
  <si>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</si>
  <si>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</si>
  <si>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</si>
  <si>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</si>
  <si>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</si>
  <si>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</si>
  <si>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</si>
  <si>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</si>
  <si>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</si>
  <si>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</si>
  <si>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</si>
  <si>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</si>
  <si>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</si>
  <si>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</si>
  <si>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</si>
  <si>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</si>
  <si>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</si>
  <si>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</si>
  <si>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</si>
  <si>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</si>
  <si>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</si>
  <si>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</si>
  <si>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</si>
  <si>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</si>
  <si>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</si>
  <si>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</si>
  <si>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</si>
  <si>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</si>
  <si>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</si>
  <si>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</si>
  <si>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</si>
  <si>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</si>
  <si>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</si>
  <si>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</si>
  <si>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</si>
  <si>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</si>
  <si>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</si>
  <si>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</si>
  <si>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</si>
  <si>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</si>
  <si>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</si>
  <si>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</si>
  <si>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</si>
  <si>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</si>
  <si>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</si>
  <si>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</si>
  <si>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</si>
  <si>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</si>
  <si>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</si>
  <si>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</si>
  <si>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</si>
  <si>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</si>
  <si>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</si>
  <si>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</si>
  <si>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</si>
  <si>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</si>
  <si>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</si>
  <si>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</si>
  <si>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</si>
  <si>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</si>
  <si>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</si>
  <si>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</si>
  <si>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</si>
  <si>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</si>
  <si>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</si>
  <si>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</si>
  <si>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</si>
  <si>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</si>
  <si>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</si>
  <si>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</si>
  <si>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</si>
  <si>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</si>
  <si>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</si>
  <si>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</si>
  <si>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</si>
  <si>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</si>
  <si>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</si>
  <si>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</si>
  <si>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</si>
  <si>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</si>
  <si>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</si>
  <si>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</si>
  <si>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</si>
  <si>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</si>
  <si>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</si>
  <si>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</si>
  <si>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</si>
  <si>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</si>
  <si>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</si>
  <si>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</si>
  <si>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</si>
  <si>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</si>
  <si>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</si>
  <si>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</si>
  <si>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</si>
  <si>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</si>
  <si>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</si>
  <si>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</si>
  <si>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</si>
  <si>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</si>
  <si>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</si>
  <si>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</si>
  <si>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</si>
  <si>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</si>
  <si>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</si>
  <si>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</si>
  <si>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</si>
  <si>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</si>
  <si>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</si>
  <si>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</si>
  <si>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</si>
  <si>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</si>
  <si>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</si>
  <si>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</si>
  <si>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</si>
  <si>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</si>
  <si>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</si>
  <si>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</si>
  <si>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</si>
  <si>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</si>
  <si>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</si>
  <si>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</si>
  <si>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</si>
  <si>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</si>
  <si>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</si>
  <si>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</si>
  <si>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</si>
  <si>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</si>
  <si>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</si>
  <si>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</si>
  <si>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</si>
  <si>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</si>
  <si>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</si>
  <si>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</si>
  <si>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</si>
  <si>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</si>
  <si>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</si>
  <si>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</si>
  <si>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</si>
  <si>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</si>
  <si>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</si>
  <si>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</si>
  <si>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</si>
  <si>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</si>
  <si>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</si>
  <si>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</si>
  <si>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</si>
  <si>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</si>
  <si>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</si>
  <si>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</si>
  <si>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</si>
  <si>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</si>
  <si>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</si>
  <si>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</si>
  <si>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</si>
  <si>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</si>
  <si>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</si>
  <si>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</si>
  <si>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</si>
  <si>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</si>
  <si>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</si>
  <si>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</si>
  <si>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</si>
  <si>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</si>
  <si>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</si>
  <si>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</si>
  <si>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</si>
  <si>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</si>
  <si>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</si>
  <si>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</si>
  <si>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</si>
  <si>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</si>
  <si>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</si>
  <si>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</si>
  <si>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</si>
  <si>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</si>
  <si>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</si>
  <si>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</si>
  <si>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</si>
  <si>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</si>
  <si>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</si>
  <si>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</si>
  <si>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</si>
  <si>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</si>
  <si>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</si>
  <si>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</si>
  <si>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</si>
  <si>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</si>
  <si>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</si>
  <si>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</si>
  <si>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</si>
  <si>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</si>
  <si>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</si>
  <si>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</si>
  <si>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</si>
  <si>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</si>
  <si>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</si>
  <si>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</si>
  <si>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</si>
  <si>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</si>
  <si>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</si>
  <si>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</si>
  <si>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</si>
  <si>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</si>
  <si>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</si>
  <si>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</si>
  <si>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</si>
  <si>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</si>
  <si>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</si>
  <si>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</si>
  <si>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</si>
  <si>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</si>
  <si>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</si>
  <si>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</si>
  <si>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</si>
  <si>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</si>
  <si>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</si>
  <si>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</si>
  <si>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</si>
  <si>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</si>
  <si>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</si>
  <si>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</si>
  <si>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</si>
  <si>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</si>
  <si>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</si>
  <si>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</si>
  <si>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</si>
  <si>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</si>
  <si>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</si>
  <si>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</si>
  <si>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</si>
  <si>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</si>
  <si>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</si>
  <si>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</si>
  <si>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</si>
  <si>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</si>
  <si>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</si>
  <si>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</si>
  <si>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</si>
  <si>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</si>
  <si>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</si>
  <si>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</si>
  <si>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</si>
  <si>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</si>
  <si>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</si>
  <si>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</si>
  <si>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</si>
  <si>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</si>
  <si>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</si>
  <si>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</si>
  <si>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</si>
  <si>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</si>
  <si>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</si>
  <si>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</si>
  <si>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</si>
  <si>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</si>
  <si>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</si>
  <si>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</si>
  <si>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</si>
  <si>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</si>
  <si>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</si>
  <si>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</si>
  <si>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</si>
  <si>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</si>
  <si>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</si>
  <si>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</si>
  <si>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</si>
  <si>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</si>
  <si>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</si>
  <si>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</si>
  <si>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</si>
  <si>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</si>
  <si>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</si>
  <si>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</si>
  <si>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</si>
  <si>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</si>
  <si>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</si>
  <si>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</si>
  <si>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</si>
  <si>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</si>
  <si>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</si>
  <si>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</si>
  <si>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</si>
  <si>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</si>
  <si>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</si>
  <si>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</si>
  <si>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</si>
  <si>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</si>
  <si>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</si>
  <si>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</si>
  <si>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</si>
  <si>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</si>
  <si>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</si>
  <si>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</si>
  <si>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</si>
  <si>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</si>
  <si>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</si>
  <si>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</si>
  <si>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</si>
  <si>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</si>
  <si>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</si>
  <si>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</si>
  <si>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</si>
  <si>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</si>
  <si>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</si>
  <si>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</si>
  <si>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</si>
  <si>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</si>
  <si>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</si>
  <si>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</si>
  <si>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</si>
  <si>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</si>
  <si>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</si>
  <si>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</si>
  <si>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</si>
  <si>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</si>
  <si>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</si>
  <si>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</si>
  <si>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</si>
  <si>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</si>
  <si>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</si>
  <si>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</si>
  <si>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</si>
  <si>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</si>
  <si>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</si>
  <si>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</si>
  <si>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</si>
  <si>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</si>
  <si>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</si>
  <si>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</si>
  <si>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</si>
  <si>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</si>
  <si>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</si>
  <si>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</si>
  <si>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</si>
  <si>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</si>
  <si>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</si>
  <si>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</si>
  <si>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</si>
  <si>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</si>
  <si>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</si>
  <si>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</si>
  <si>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</si>
  <si>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</si>
  <si>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</si>
  <si>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</si>
  <si>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</si>
  <si>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</si>
  <si>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</si>
  <si>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</si>
  <si>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</si>
  <si>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</si>
  <si>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</si>
  <si>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</si>
  <si>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</si>
  <si>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</si>
  <si>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</si>
  <si>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</si>
  <si>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</si>
  <si>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</si>
  <si>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</si>
  <si>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</si>
  <si>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</si>
  <si>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</si>
  <si>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</si>
  <si>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</si>
  <si>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</si>
  <si>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</si>
  <si>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</si>
  <si>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</si>
  <si>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</si>
  <si>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</si>
  <si>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</si>
  <si>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</si>
  <si>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</si>
  <si>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</si>
  <si>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</si>
  <si>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</si>
  <si>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</si>
  <si>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</si>
  <si>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</si>
  <si>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</si>
  <si>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</si>
  <si>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</si>
  <si>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</si>
  <si>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</si>
  <si>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</si>
  <si>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</si>
  <si>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</si>
  <si>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</si>
  <si>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</si>
  <si>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</si>
  <si>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</si>
  <si>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</si>
  <si>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</si>
  <si>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</si>
  <si>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</si>
  <si>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</si>
  <si>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</si>
  <si>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</si>
  <si>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</si>
  <si>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</si>
  <si>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</si>
  <si>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</si>
  <si>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</si>
  <si>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</si>
  <si>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</si>
  <si>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</si>
  <si>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</si>
  <si>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</si>
  <si>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</si>
  <si>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</si>
  <si>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</si>
  <si>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</si>
  <si>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</si>
  <si>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</si>
  <si>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</si>
  <si>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</si>
  <si>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</si>
  <si>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</si>
  <si>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</si>
  <si>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</si>
  <si>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</si>
  <si>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</si>
  <si>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</si>
  <si>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</si>
  <si>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</si>
  <si>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</si>
  <si>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</si>
  <si>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</si>
  <si>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</si>
  <si>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</si>
  <si>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</si>
  <si>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</si>
  <si>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</si>
  <si>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</si>
  <si>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</si>
  <si>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</si>
  <si>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</si>
  <si>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</si>
  <si>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</si>
  <si>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</si>
  <si>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</si>
  <si>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</si>
  <si>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</si>
  <si>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</si>
  <si>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</si>
  <si>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</si>
  <si>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</si>
  <si>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</si>
  <si>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</si>
  <si>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</si>
  <si>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</si>
  <si>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</si>
  <si>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</si>
  <si>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</si>
  <si>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</si>
  <si>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</si>
  <si>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</si>
  <si>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</si>
  <si>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</si>
  <si>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</si>
  <si>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</si>
  <si>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</si>
  <si>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</si>
  <si>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</si>
  <si>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</si>
  <si>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</si>
  <si>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</si>
  <si>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</si>
  <si>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</si>
  <si>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</si>
  <si>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</si>
  <si>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</si>
  <si>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</si>
  <si>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</si>
  <si>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</si>
  <si>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</si>
  <si>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</si>
  <si>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</si>
  <si>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</si>
  <si>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</si>
  <si>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</si>
  <si>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</si>
  <si>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</si>
  <si>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</si>
  <si>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</si>
  <si>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</si>
  <si>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</si>
  <si>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</si>
  <si>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</si>
  <si>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</si>
  <si>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</si>
  <si>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</si>
  <si>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</si>
  <si>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</si>
  <si>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</si>
  <si>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</si>
  <si>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</si>
  <si>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</si>
  <si>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</si>
  <si>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</si>
  <si>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</si>
  <si>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</si>
  <si>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</si>
  <si>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</si>
  <si>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</si>
  <si>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</si>
  <si>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</si>
  <si>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</si>
  <si>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</si>
  <si>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</si>
  <si>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</si>
  <si>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</si>
  <si>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</si>
  <si>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</si>
  <si>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</si>
  <si>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</si>
  <si>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</si>
  <si>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</si>
  <si>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</si>
  <si>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</si>
  <si>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</si>
  <si>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</si>
  <si>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</si>
  <si>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</si>
  <si>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</si>
  <si>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</si>
  <si>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</si>
  <si>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</si>
  <si>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</si>
  <si>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</si>
  <si>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</si>
  <si>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</si>
  <si>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</si>
  <si>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</si>
  <si>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</si>
  <si>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</si>
  <si>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</si>
  <si>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</si>
  <si>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</si>
  <si>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</si>
  <si>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</si>
  <si>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</si>
  <si>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</si>
  <si>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</si>
  <si>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</si>
  <si>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</si>
  <si>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</si>
  <si>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</si>
  <si>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</si>
  <si>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</si>
  <si>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</si>
  <si>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</si>
  <si>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</si>
  <si>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</si>
  <si>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</si>
  <si>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</si>
  <si>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</si>
  <si>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</si>
  <si>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</si>
  <si>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</si>
  <si>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</si>
  <si>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</si>
  <si>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</si>
  <si>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</si>
  <si>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</si>
  <si>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</si>
  <si>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</si>
  <si>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</si>
  <si>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</si>
  <si>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</si>
  <si>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</si>
  <si>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</si>
  <si>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</si>
  <si>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</si>
  <si>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</si>
  <si>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</si>
  <si>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</si>
  <si>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</si>
  <si>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</si>
  <si>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</si>
  <si>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</si>
  <si>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</si>
  <si>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</si>
  <si>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</si>
  <si>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</si>
  <si>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</si>
  <si>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</si>
  <si>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</si>
  <si>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</si>
  <si>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</si>
  <si>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</si>
  <si>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</si>
  <si>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</si>
  <si>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</si>
  <si>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</si>
  <si>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</si>
  <si>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</si>
  <si>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</si>
  <si>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</si>
  <si>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</si>
  <si>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</si>
  <si>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</si>
  <si>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</si>
  <si>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</si>
  <si>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</si>
  <si>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</si>
  <si>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</si>
  <si>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</si>
  <si>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</si>
  <si>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</si>
  <si>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</si>
  <si>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</si>
  <si>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</si>
  <si>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</si>
  <si>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</si>
  <si>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</si>
  <si>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</si>
  <si>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</si>
  <si>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</si>
  <si>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</si>
  <si>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</si>
  <si>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</si>
  <si>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</si>
  <si>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</si>
  <si>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</si>
  <si>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</si>
  <si>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</si>
  <si>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</si>
  <si>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</si>
  <si>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</si>
  <si>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</si>
  <si>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</si>
  <si>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</si>
  <si>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</si>
  <si>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</si>
  <si>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</si>
  <si>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</si>
  <si>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</si>
  <si>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</si>
  <si>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</si>
  <si>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</si>
  <si>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</si>
  <si>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</si>
  <si>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</si>
  <si>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</si>
  <si>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</si>
  <si>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</si>
  <si>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</si>
  <si>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</si>
  <si>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</si>
  <si>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</si>
  <si>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</si>
  <si>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</si>
  <si>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</si>
  <si>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</si>
  <si>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</si>
  <si>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</si>
  <si>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</si>
  <si>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</si>
  <si>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</si>
  <si>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</si>
  <si>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</si>
  <si>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</si>
  <si>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</si>
  <si>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</si>
  <si>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</si>
  <si>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</si>
  <si>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</si>
  <si>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</si>
  <si>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</si>
  <si>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</si>
  <si>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</si>
  <si>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</si>
  <si>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</si>
  <si>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</si>
  <si>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</si>
  <si>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</si>
  <si>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</si>
  <si>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</si>
  <si>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</si>
  <si>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</si>
  <si>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</si>
  <si>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</si>
  <si>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</si>
  <si>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</si>
  <si>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</si>
  <si>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</si>
  <si>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</si>
  <si>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</si>
  <si>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</si>
  <si>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</si>
  <si>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</si>
  <si>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</si>
  <si>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</si>
  <si>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</si>
  <si>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</si>
  <si>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</si>
  <si>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</si>
  <si>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</si>
  <si>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</si>
  <si>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</si>
  <si>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</si>
  <si>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</si>
  <si>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</si>
  <si>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</si>
  <si>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</si>
  <si>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</si>
  <si>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</si>
  <si>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</si>
  <si>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</si>
  <si>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</si>
  <si>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</si>
  <si>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</si>
  <si>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</si>
  <si>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</si>
  <si>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</si>
  <si>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</si>
  <si>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</si>
  <si>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</si>
  <si>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</si>
  <si>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</si>
  <si>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</si>
  <si>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</si>
  <si>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</si>
  <si>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</si>
  <si>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</si>
  <si>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</si>
  <si>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</si>
  <si>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</si>
  <si>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</si>
  <si>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</si>
  <si>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</si>
  <si>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</si>
  <si>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</si>
  <si>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</si>
  <si>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</si>
  <si>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</si>
  <si>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</si>
  <si>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</si>
  <si>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</si>
  <si>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</si>
  <si>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</si>
  <si>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</si>
  <si>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</si>
  <si>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</si>
  <si>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</si>
  <si>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</si>
  <si>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</si>
  <si>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</si>
  <si>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</si>
  <si>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</si>
  <si>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</si>
  <si>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</si>
  <si>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</si>
  <si>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</si>
  <si>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</si>
  <si>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</si>
  <si>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</si>
  <si>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</si>
  <si>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</si>
  <si>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</si>
  <si>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</si>
  <si>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</si>
  <si>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</si>
  <si>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</si>
  <si>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</si>
  <si>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</si>
  <si>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</si>
  <si>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</si>
  <si>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</si>
  <si>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</si>
  <si>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</si>
  <si>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</si>
  <si>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</si>
  <si>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</si>
  <si>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</si>
  <si>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</si>
  <si>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</si>
  <si>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</si>
  <si>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</si>
  <si>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</si>
  <si>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</si>
  <si>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</si>
  <si>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</si>
  <si>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</si>
  <si>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</si>
  <si>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</si>
  <si>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</si>
  <si>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</si>
  <si>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</si>
  <si>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</si>
  <si>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</si>
  <si>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</si>
  <si>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</si>
  <si>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</si>
  <si>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</si>
  <si>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</si>
  <si>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</si>
  <si>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</si>
  <si>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</si>
  <si>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</si>
  <si>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</si>
  <si>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</si>
  <si>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</si>
  <si>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</si>
  <si>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</si>
  <si>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</si>
  <si>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</si>
  <si>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</si>
  <si>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</si>
  <si>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</si>
  <si>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</si>
  <si>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</si>
  <si>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</si>
  <si>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</si>
  <si>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</si>
  <si>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</si>
  <si>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</si>
  <si>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</si>
  <si>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</si>
  <si>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</si>
  <si>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</si>
  <si>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</si>
  <si>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</si>
  <si>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</si>
  <si>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</si>
  <si>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</si>
  <si>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</si>
  <si>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</si>
  <si>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</si>
  <si>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</si>
  <si>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</si>
  <si>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</si>
  <si>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</si>
  <si>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</si>
  <si>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</si>
  <si>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</si>
  <si>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</si>
  <si>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</si>
  <si>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</si>
  <si>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</si>
  <si>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</si>
  <si>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</si>
  <si>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</si>
  <si>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</si>
  <si>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</si>
  <si>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</si>
  <si>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</si>
  <si>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</si>
  <si>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</si>
  <si>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</si>
  <si>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</si>
  <si>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</si>
  <si>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</si>
  <si>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</si>
  <si>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</si>
  <si>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</si>
  <si>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</si>
  <si>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</si>
  <si>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</si>
  <si>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</si>
  <si>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</si>
  <si>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</si>
  <si>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</si>
  <si>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</si>
  <si>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</si>
  <si>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</si>
  <si>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</si>
  <si>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</si>
  <si>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</si>
  <si>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</si>
  <si>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</si>
  <si>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</si>
  <si>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</si>
  <si>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</si>
  <si>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</si>
  <si>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</si>
  <si>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</si>
  <si>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</si>
  <si>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</si>
  <si>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</si>
  <si>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</si>
  <si>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</si>
  <si>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</si>
  <si>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</si>
  <si>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</si>
  <si>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</si>
  <si>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</si>
  <si>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</si>
  <si>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</si>
  <si>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</si>
  <si>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</si>
  <si>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</si>
  <si>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</si>
  <si>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</si>
  <si>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</si>
  <si>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</si>
  <si>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</si>
  <si>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</si>
  <si>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</si>
  <si>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</si>
  <si>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</si>
  <si>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</si>
  <si>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</si>
  <si>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</si>
  <si>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</si>
  <si>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</si>
  <si>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</si>
  <si>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</si>
  <si>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</si>
  <si>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</si>
  <si>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</si>
  <si>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</si>
  <si>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</si>
  <si>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</si>
  <si>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</si>
  <si>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</si>
  <si>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</si>
  <si>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</si>
  <si>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</si>
  <si>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</si>
  <si>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</si>
  <si>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</si>
  <si>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</si>
  <si>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</si>
  <si>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</si>
  <si>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</si>
  <si>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</si>
  <si>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</si>
  <si>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</si>
  <si>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</si>
  <si>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</si>
  <si>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</si>
  <si>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</si>
  <si>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</si>
  <si>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</si>
  <si>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</si>
  <si>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</si>
  <si>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</si>
  <si>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</si>
  <si>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</si>
  <si>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</si>
  <si>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</si>
  <si>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</si>
  <si>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</si>
  <si>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</si>
  <si>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</si>
  <si>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</si>
  <si>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</si>
  <si>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</si>
  <si>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</si>
  <si>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</si>
  <si>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</si>
  <si>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</si>
  <si>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</si>
  <si>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</si>
  <si>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</si>
  <si>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</si>
  <si>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</si>
  <si>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</si>
  <si>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</si>
  <si>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</si>
  <si>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</si>
  <si>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</si>
  <si>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</si>
  <si>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</si>
  <si>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</si>
  <si>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</si>
  <si>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</si>
  <si>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</si>
  <si>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</si>
  <si>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</si>
  <si>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</si>
  <si>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</si>
  <si>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</si>
  <si>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</si>
  <si>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</si>
  <si>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</si>
  <si>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</si>
  <si>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</si>
  <si>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</si>
  <si>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</si>
  <si>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</si>
  <si>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</si>
  <si>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</si>
  <si>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</si>
  <si>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</si>
  <si>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</si>
  <si>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</si>
  <si>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</si>
  <si>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</si>
  <si>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</si>
  <si>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</si>
  <si>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</si>
  <si>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</si>
  <si>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</si>
  <si>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</si>
  <si>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</si>
  <si>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</si>
  <si>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</si>
  <si>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</si>
  <si>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</si>
  <si>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</si>
  <si>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</si>
  <si>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</si>
  <si>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</si>
  <si>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</si>
  <si>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</si>
  <si>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</si>
  <si>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</si>
  <si>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</si>
  <si>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</si>
  <si>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</si>
  <si>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</si>
  <si>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</si>
  <si>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</si>
  <si>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</si>
  <si>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</si>
  <si>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</si>
  <si>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</si>
  <si>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</si>
  <si>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</si>
  <si>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</si>
  <si>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</si>
  <si>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</si>
  <si>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</si>
  <si>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</si>
  <si>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</si>
  <si>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</si>
  <si>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</si>
  <si>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</si>
  <si>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</si>
  <si>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</si>
  <si>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</si>
  <si>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</si>
  <si>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</si>
  <si>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</si>
  <si>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</si>
  <si>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</si>
  <si>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</si>
  <si>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</si>
  <si>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</si>
  <si>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</si>
  <si>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</si>
  <si>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</si>
  <si>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</si>
  <si>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</si>
  <si>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</si>
  <si>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</si>
  <si>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</si>
  <si>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</si>
  <si>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</si>
  <si>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</si>
  <si>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</si>
  <si>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</si>
  <si>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</si>
  <si>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</si>
  <si>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</si>
  <si>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</si>
  <si>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</si>
  <si>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</si>
  <si>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</si>
  <si>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</si>
  <si>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</si>
  <si>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</si>
  <si>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</si>
  <si>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</si>
  <si>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</si>
  <si>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</si>
  <si>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</si>
  <si>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</si>
  <si>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</si>
  <si>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</si>
  <si>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</si>
  <si>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</si>
  <si>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</si>
  <si>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</si>
  <si>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</si>
  <si>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</si>
  <si>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</si>
  <si>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</si>
  <si>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</si>
  <si>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</si>
  <si>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</si>
  <si>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</si>
  <si>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</si>
  <si>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</si>
  <si>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</si>
  <si>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</si>
  <si>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</si>
  <si>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</si>
  <si>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</si>
  <si>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</si>
  <si>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</si>
  <si>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</si>
  <si>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</si>
  <si>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</si>
  <si>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</si>
  <si>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</si>
  <si>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</si>
  <si>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</si>
  <si>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</si>
  <si>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</si>
  <si>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</si>
  <si>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</si>
  <si>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</si>
  <si>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</si>
  <si>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</si>
  <si>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</si>
  <si>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</si>
  <si>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</si>
  <si>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</si>
  <si>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</si>
  <si>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</si>
  <si>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</si>
  <si>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</si>
  <si>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</si>
  <si>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</si>
  <si>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</si>
  <si>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</si>
  <si>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</si>
  <si>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</si>
  <si>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</si>
  <si>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</si>
  <si>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</si>
  <si>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</si>
  <si>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</si>
  <si>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</si>
  <si>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</si>
  <si>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</si>
  <si>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</si>
  <si>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</si>
  <si>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</si>
  <si>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</si>
  <si>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</si>
  <si>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</si>
  <si>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</si>
  <si>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</si>
  <si>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</si>
  <si>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</si>
  <si>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</si>
  <si>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</si>
  <si>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</si>
  <si>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</si>
  <si>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</si>
  <si>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</si>
  <si>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</si>
  <si>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</si>
  <si>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</si>
  <si>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</si>
  <si>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</si>
  <si>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</si>
  <si>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</si>
  <si>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</si>
  <si>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</si>
  <si>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</si>
  <si>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</si>
  <si>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</si>
  <si>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</si>
  <si>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</si>
  <si>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</si>
  <si>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</si>
  <si>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</si>
  <si>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</si>
  <si>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</si>
  <si>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</si>
  <si>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</si>
  <si>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</si>
  <si>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</si>
  <si>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</si>
  <si>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</si>
  <si>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</si>
  <si>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</si>
  <si>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</si>
  <si>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</si>
  <si>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</si>
  <si>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</si>
  <si>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</si>
  <si>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</si>
  <si>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</si>
  <si>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</si>
  <si>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</si>
  <si>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</si>
  <si>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</si>
  <si>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</si>
  <si>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</si>
  <si>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</si>
  <si>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</si>
  <si>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</si>
  <si>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</si>
  <si>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</si>
  <si>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</si>
  <si>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</si>
  <si>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</si>
  <si>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</si>
  <si>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</si>
  <si>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</si>
  <si>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</si>
  <si>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</si>
  <si>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</si>
  <si>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</si>
  <si>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</si>
  <si>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</si>
  <si>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</si>
  <si>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</si>
  <si>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</si>
  <si>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</si>
  <si>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</si>
  <si>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</si>
  <si>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</si>
  <si>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</si>
  <si>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</si>
  <si>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</si>
  <si>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</si>
  <si>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</si>
  <si>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</si>
  <si>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</si>
  <si>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</si>
  <si>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</si>
  <si>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</si>
  <si>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</si>
  <si>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</si>
  <si>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</si>
  <si>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</si>
  <si>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</si>
  <si>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</si>
  <si>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</si>
  <si>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</si>
  <si>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</si>
  <si>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</si>
  <si>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</si>
  <si>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</si>
  <si>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</si>
  <si>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</si>
  <si>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</si>
  <si>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</si>
  <si>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</si>
  <si>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</si>
  <si>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</si>
  <si>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</si>
  <si>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</si>
  <si>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</si>
  <si>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</si>
  <si>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</si>
  <si>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</si>
  <si>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</si>
  <si>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</si>
  <si>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</si>
  <si>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</si>
  <si>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</si>
  <si>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</si>
  <si>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</si>
  <si>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</si>
  <si>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</si>
  <si>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</si>
  <si>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</si>
  <si>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</si>
  <si>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</si>
  <si>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</si>
  <si>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</si>
  <si>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</si>
  <si>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</si>
  <si>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</si>
  <si>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</si>
  <si>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</si>
  <si>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</si>
  <si>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</si>
  <si>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</si>
  <si>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</si>
  <si>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</si>
  <si>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</si>
  <si>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</si>
  <si>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</si>
  <si>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</si>
  <si>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</si>
  <si>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</si>
  <si>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</si>
  <si>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</si>
  <si>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</si>
  <si>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</si>
  <si>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</si>
  <si>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</si>
  <si>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</si>
  <si>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</si>
  <si>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</si>
  <si>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</si>
  <si>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</si>
  <si>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</si>
  <si>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</si>
  <si>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</si>
  <si>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</si>
  <si>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</si>
  <si>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</si>
  <si>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</si>
  <si>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</si>
  <si>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</si>
  <si>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</si>
  <si>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</si>
  <si>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</si>
  <si>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</si>
  <si>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</si>
  <si>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</si>
  <si>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</si>
  <si>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</si>
  <si>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</si>
  <si>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</si>
  <si>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</si>
  <si>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</si>
  <si>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</si>
  <si>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</si>
  <si>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</si>
  <si>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</si>
  <si>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</si>
  <si>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</si>
  <si>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</si>
  <si>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</si>
  <si>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</si>
  <si>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</si>
  <si>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</si>
  <si>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</si>
  <si>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</si>
  <si>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</si>
  <si>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</si>
  <si>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</si>
  <si>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</si>
  <si>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</si>
  <si>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</si>
  <si>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</si>
  <si>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</si>
  <si>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</si>
  <si>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</si>
  <si>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</si>
  <si>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</si>
  <si>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</si>
  <si>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</si>
  <si>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</si>
  <si>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</si>
  <si>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</si>
  <si>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</si>
  <si>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</si>
  <si>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</si>
  <si>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</si>
  <si>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</si>
  <si>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</si>
  <si>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</si>
  <si>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</si>
  <si>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</si>
  <si>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</si>
  <si>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</si>
  <si>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</si>
  <si>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</si>
  <si>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</si>
  <si>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</si>
  <si>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</si>
  <si>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</si>
  <si>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</si>
  <si>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</si>
  <si>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</si>
  <si>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</si>
  <si>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</si>
  <si>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</si>
  <si>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</si>
  <si>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</si>
  <si>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</si>
  <si>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</si>
  <si>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</si>
  <si>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</si>
  <si>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</si>
  <si>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</si>
  <si>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</si>
  <si>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</si>
  <si>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</si>
  <si>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</si>
  <si>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</si>
  <si>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</si>
  <si>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</si>
  <si>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</si>
  <si>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</si>
  <si>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</si>
  <si>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</si>
  <si>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</si>
  <si>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</si>
  <si>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</si>
  <si>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</si>
  <si>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</si>
  <si>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</si>
  <si>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</si>
  <si>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</si>
  <si>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</si>
  <si>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</si>
  <si>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</si>
  <si>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</si>
  <si>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</si>
  <si>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</si>
  <si>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</si>
  <si>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</si>
  <si>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</si>
  <si>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</si>
  <si>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</si>
  <si>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</si>
  <si>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</si>
  <si>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</si>
  <si>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</si>
  <si>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</si>
  <si>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</si>
  <si>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</si>
  <si>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</si>
  <si>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</si>
  <si>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</si>
  <si>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</si>
  <si>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</si>
  <si>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</si>
  <si>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</si>
  <si>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</si>
  <si>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</si>
  <si>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</si>
  <si>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</si>
  <si>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</si>
  <si>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</si>
  <si>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</si>
  <si>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</si>
  <si>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</si>
  <si>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</si>
  <si>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</si>
  <si>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</si>
  <si>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</si>
  <si>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</si>
  <si>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</si>
  <si>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</si>
  <si>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</si>
  <si>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</si>
  <si>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</si>
  <si>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</si>
  <si>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</si>
  <si>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</si>
  <si>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</si>
  <si>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</si>
  <si>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</si>
  <si>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</si>
  <si>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</si>
  <si>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</si>
  <si>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</si>
  <si>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</si>
  <si>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</si>
  <si>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</si>
  <si>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</si>
  <si>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</si>
  <si>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</si>
  <si>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</si>
  <si>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</si>
  <si>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</si>
  <si>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</si>
  <si>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</si>
  <si>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</si>
  <si>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</si>
  <si>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</si>
  <si>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</si>
  <si>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</si>
  <si>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</si>
  <si>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</si>
  <si>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</si>
  <si>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</si>
  <si>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</si>
  <si>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</si>
  <si>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</si>
  <si>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</si>
  <si>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</si>
  <si>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</si>
  <si>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</si>
  <si>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</si>
  <si>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</si>
  <si>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</si>
  <si>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</si>
  <si>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</si>
  <si>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</si>
  <si>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</si>
  <si>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</si>
  <si>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</si>
  <si>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</si>
  <si>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</si>
  <si>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</si>
  <si>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</si>
  <si>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</si>
  <si>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</si>
  <si>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</si>
  <si>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</si>
  <si>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</si>
  <si>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</si>
  <si>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</si>
  <si>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</si>
  <si>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</si>
  <si>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</si>
  <si>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</si>
  <si>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</si>
  <si>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</si>
  <si>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</si>
  <si>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</si>
  <si>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</si>
  <si>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</si>
  <si>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</si>
  <si>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</si>
  <si>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</si>
  <si>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</si>
  <si>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</si>
  <si>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</si>
  <si>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</si>
  <si>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</si>
  <si>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</si>
  <si>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</si>
  <si>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</si>
  <si>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</si>
  <si>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</si>
  <si>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</si>
  <si>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</si>
  <si>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</si>
  <si>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</si>
  <si>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</si>
  <si>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</si>
  <si>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</si>
  <si>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</si>
  <si>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</si>
  <si>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</si>
  <si>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</si>
  <si>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</si>
  <si>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</si>
  <si>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</si>
  <si>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</si>
  <si>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</si>
  <si>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</si>
  <si>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</si>
  <si>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</si>
  <si>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</si>
  <si>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</si>
  <si>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</si>
  <si>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</si>
  <si>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</si>
  <si>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</si>
  <si>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</si>
  <si>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</si>
  <si>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</si>
  <si>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</si>
  <si>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</si>
  <si>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</si>
  <si>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</si>
  <si>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</si>
  <si>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</si>
  <si>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</si>
  <si>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</si>
  <si>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</si>
  <si>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</si>
  <si>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</si>
  <si>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</si>
  <si>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</si>
  <si>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</si>
  <si>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</si>
  <si>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</si>
  <si>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</si>
  <si>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</si>
  <si>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</si>
  <si>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</si>
  <si>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</si>
  <si>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</si>
  <si>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</si>
  <si>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</si>
  <si>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</si>
  <si>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</si>
  <si>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</si>
  <si>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</si>
  <si>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</si>
  <si>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</si>
  <si>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</si>
  <si>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</si>
  <si>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</si>
  <si>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</si>
  <si>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</si>
  <si>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</si>
  <si>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</si>
  <si>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</si>
  <si>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</si>
  <si>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</si>
  <si>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</si>
  <si>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</si>
  <si>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</si>
  <si>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</si>
  <si>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</si>
  <si>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</si>
  <si>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</si>
  <si>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</si>
  <si>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</si>
  <si>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</si>
  <si>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</si>
  <si>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</si>
  <si>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</si>
  <si>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</si>
  <si>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</si>
  <si>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</si>
  <si>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</si>
  <si>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</si>
  <si>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</si>
  <si>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</si>
  <si>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</si>
  <si>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</si>
  <si>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</si>
  <si>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</si>
  <si>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</si>
  <si>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</si>
  <si>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</si>
  <si>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</si>
  <si>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</si>
  <si>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</si>
  <si>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</si>
  <si>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</si>
  <si>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</si>
  <si>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</si>
  <si>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</si>
  <si>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</si>
  <si>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</si>
  <si>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</si>
  <si>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</si>
  <si>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</si>
  <si>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</si>
  <si>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</si>
  <si>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</si>
  <si>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</si>
  <si>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</si>
  <si>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</si>
  <si>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</si>
  <si>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</si>
  <si>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</si>
  <si>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</si>
  <si>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</si>
  <si>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</si>
  <si>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</si>
  <si>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</si>
  <si>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</si>
  <si>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</si>
  <si>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</si>
  <si>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</si>
  <si>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</si>
  <si>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</si>
  <si>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</si>
  <si>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</si>
  <si>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</si>
  <si>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</si>
  <si>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</si>
  <si>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</si>
  <si>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</si>
  <si>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</si>
  <si>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</si>
  <si>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</si>
  <si>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</si>
  <si>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</si>
  <si>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</si>
  <si>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</si>
  <si>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</si>
  <si>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</si>
  <si>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</si>
  <si>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</si>
  <si>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</si>
  <si>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</si>
  <si>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</si>
  <si>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</si>
  <si>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</si>
  <si>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</si>
  <si>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</si>
  <si>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</si>
  <si>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</si>
  <si>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</si>
  <si>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</si>
  <si>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</si>
  <si>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</si>
  <si>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</si>
  <si>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</si>
  <si>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</si>
  <si>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</si>
  <si>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</si>
  <si>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</si>
  <si>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</si>
  <si>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</si>
  <si>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</si>
  <si>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</si>
  <si>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</si>
  <si>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</si>
  <si>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</si>
  <si>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</si>
  <si>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</si>
  <si>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</si>
  <si>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</si>
  <si>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</si>
  <si>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</si>
  <si>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</si>
  <si>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</si>
  <si>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</si>
  <si>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</si>
  <si>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</si>
  <si>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</si>
  <si>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</si>
  <si>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</si>
  <si>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</si>
  <si>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</si>
  <si>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</si>
  <si>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</si>
  <si>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</si>
  <si>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</si>
  <si>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</si>
  <si>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</si>
  <si>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</si>
  <si>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</si>
  <si>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</si>
  <si>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</si>
  <si>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</si>
  <si>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</si>
  <si>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</si>
  <si>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</si>
  <si>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</si>
  <si>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</si>
  <si>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</si>
  <si>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</si>
  <si>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</si>
  <si>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</si>
  <si>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</si>
  <si>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</si>
  <si>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</si>
  <si>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</si>
  <si>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</si>
  <si>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</si>
  <si>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</si>
  <si>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</si>
  <si>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</si>
  <si>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</si>
  <si>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</si>
  <si>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</si>
  <si>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</si>
  <si>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</si>
  <si>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</si>
  <si>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</si>
  <si>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</si>
  <si>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</si>
  <si>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</si>
  <si>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</si>
  <si>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</si>
  <si>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</si>
  <si>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</si>
  <si>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</si>
  <si>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</si>
  <si>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</si>
  <si>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</si>
  <si>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</si>
  <si>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</si>
  <si>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</si>
  <si>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</si>
  <si>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</si>
  <si>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</si>
  <si>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</si>
  <si>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</si>
  <si>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</si>
  <si>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</si>
  <si>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</si>
  <si>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</si>
  <si>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</si>
  <si>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</si>
  <si>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</si>
  <si>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</si>
  <si>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</si>
  <si>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</si>
  <si>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</si>
  <si>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</si>
  <si>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</si>
  <si>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</si>
  <si>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</si>
  <si>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</si>
  <si>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</si>
  <si>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</si>
  <si>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</si>
  <si>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</si>
  <si>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</si>
  <si>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</si>
  <si>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</si>
  <si>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</si>
  <si>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</si>
  <si>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</si>
  <si>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</si>
  <si>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</si>
  <si>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</si>
  <si>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</si>
  <si>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</si>
  <si>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</si>
  <si>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</si>
  <si>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</si>
  <si>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</si>
  <si>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</si>
  <si>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</si>
  <si>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</si>
  <si>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</si>
  <si>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</si>
  <si>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</si>
  <si>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</si>
  <si>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</si>
  <si>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</si>
  <si>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</si>
  <si>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</si>
  <si>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</si>
  <si>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</si>
  <si>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</si>
  <si>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</si>
  <si>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</si>
  <si>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</si>
  <si>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</si>
  <si>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</si>
  <si>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</si>
  <si>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</si>
  <si>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</si>
  <si>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</si>
  <si>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</si>
  <si>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</si>
  <si>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</si>
  <si>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</si>
  <si>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</si>
  <si>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</si>
  <si>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</si>
  <si>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</si>
  <si>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</si>
  <si>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</si>
  <si>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</si>
  <si>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</si>
  <si>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</si>
  <si>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</si>
  <si>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</si>
  <si>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</si>
  <si>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</si>
  <si>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</si>
  <si>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</si>
  <si>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</si>
  <si>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</si>
  <si>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</si>
  <si>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</si>
  <si>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</si>
  <si>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</si>
  <si>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</si>
  <si>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</si>
  <si>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</si>
  <si>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</si>
  <si>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</si>
  <si>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</si>
  <si>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</si>
  <si>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</si>
  <si>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</si>
  <si>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</si>
  <si>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</si>
  <si>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</si>
  <si>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</si>
  <si>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</si>
  <si>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</si>
  <si>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</si>
  <si>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</si>
  <si>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</si>
  <si>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</si>
  <si>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</si>
  <si>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</si>
  <si>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</si>
  <si>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</si>
  <si>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</si>
  <si>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</si>
  <si>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</si>
  <si>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</si>
  <si>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</si>
  <si>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</si>
  <si>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</si>
  <si>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</si>
  <si>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</si>
  <si>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</si>
  <si>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</si>
  <si>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</si>
  <si>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</si>
  <si>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</si>
  <si>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</si>
  <si>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</si>
  <si>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</si>
  <si>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</si>
  <si>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</si>
  <si>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</si>
  <si>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</si>
  <si>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</si>
  <si>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</si>
  <si>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</si>
  <si>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</si>
  <si>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</si>
  <si>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</si>
  <si>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</si>
  <si>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</si>
  <si>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</si>
  <si>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</si>
  <si>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</si>
  <si>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</si>
  <si>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</si>
  <si>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</si>
  <si>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</si>
  <si>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</si>
  <si>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</si>
  <si>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</si>
  <si>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</si>
  <si>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</si>
  <si>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</si>
  <si>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</si>
  <si>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</si>
  <si>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</si>
  <si>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</si>
  <si>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</si>
  <si>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</si>
  <si>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</si>
  <si>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</si>
  <si>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</si>
  <si>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</si>
  <si>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</si>
  <si>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</si>
  <si>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</si>
  <si>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</si>
  <si>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</si>
  <si>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</si>
  <si>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</si>
  <si>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</si>
  <si>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</si>
  <si>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</si>
  <si>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</si>
  <si>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</si>
  <si>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</si>
  <si>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</si>
  <si>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</si>
  <si>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</si>
  <si>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</si>
  <si>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</si>
  <si>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</si>
  <si>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</si>
  <si>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</si>
  <si>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</si>
  <si>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</si>
  <si>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</si>
  <si>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</si>
  <si>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</si>
  <si>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</si>
  <si>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</si>
  <si>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</si>
  <si>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</si>
  <si>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</si>
  <si>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</si>
  <si>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</si>
  <si>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</si>
  <si>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</si>
  <si>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</si>
  <si>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</si>
  <si>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</si>
  <si>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</si>
  <si>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</si>
  <si>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</si>
  <si>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</si>
  <si>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</si>
  <si>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</si>
  <si>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</si>
  <si>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</si>
  <si>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</si>
  <si>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</si>
  <si>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</si>
  <si>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</si>
  <si>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</si>
  <si>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</si>
  <si>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</si>
  <si>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</si>
  <si>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</si>
  <si>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</si>
  <si>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</si>
  <si>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</si>
  <si>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</si>
  <si>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</si>
  <si>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</si>
  <si>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</si>
  <si>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</si>
  <si>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</si>
  <si>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</si>
  <si>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</si>
  <si>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</si>
  <si>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</si>
  <si>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</si>
  <si>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</si>
  <si>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</si>
  <si>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</si>
  <si>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</si>
  <si>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</si>
  <si>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</si>
  <si>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</si>
  <si>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</si>
  <si>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</si>
  <si>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</si>
  <si>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</si>
  <si>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</si>
  <si>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</si>
  <si>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</si>
  <si>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</si>
  <si>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</si>
  <si>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</si>
  <si>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</si>
  <si>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</si>
  <si>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</si>
  <si>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</si>
  <si>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</si>
  <si>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</si>
  <si>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</si>
  <si>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</si>
  <si>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</si>
  <si>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</si>
  <si>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</si>
  <si>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</si>
  <si>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</si>
  <si>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</si>
  <si>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</si>
  <si>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</si>
  <si>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</si>
  <si>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</si>
  <si>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</si>
  <si>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</si>
  <si>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</si>
  <si>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</si>
  <si>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</si>
  <si>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</si>
  <si>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</si>
  <si>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</si>
  <si>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</si>
  <si>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</si>
  <si>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</si>
  <si>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</si>
  <si>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</si>
  <si>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</si>
  <si>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</si>
  <si>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</si>
  <si>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</si>
  <si>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</si>
  <si>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</si>
  <si>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</si>
  <si>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</si>
  <si>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</si>
  <si>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</si>
  <si>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</si>
  <si>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</si>
  <si>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</si>
  <si>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</si>
  <si>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</si>
  <si>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</si>
  <si>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</si>
  <si>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</si>
  <si>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</si>
  <si>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</si>
  <si>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</si>
  <si>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</si>
  <si>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</si>
  <si>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</si>
  <si>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</si>
  <si>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</si>
  <si>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</si>
  <si>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</si>
  <si>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</si>
  <si>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</si>
  <si>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</si>
  <si>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</si>
  <si>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</si>
  <si>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</si>
  <si>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</si>
  <si>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</si>
  <si>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</si>
  <si>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</si>
  <si>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</si>
  <si>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</si>
  <si>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</si>
  <si>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</si>
  <si>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</si>
  <si>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</si>
  <si>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</si>
  <si>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</si>
  <si>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</si>
  <si>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</si>
  <si>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</si>
  <si>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</si>
  <si>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</si>
  <si>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</si>
  <si>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</si>
  <si>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</si>
  <si>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</si>
  <si>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</si>
  <si>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</si>
  <si>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</si>
  <si>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</si>
  <si>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</si>
  <si>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</si>
  <si>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</si>
  <si>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</si>
  <si>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</si>
  <si>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</si>
  <si>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</si>
  <si>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</si>
  <si>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</si>
  <si>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</si>
  <si>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</si>
  <si>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</si>
  <si>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</si>
  <si>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</si>
  <si>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</si>
  <si>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</si>
  <si>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</si>
  <si>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</si>
  <si>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</si>
  <si>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</si>
  <si>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</si>
  <si>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</si>
  <si>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</si>
  <si>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</si>
  <si>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</si>
  <si>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</si>
  <si>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</si>
  <si>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</si>
  <si>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</si>
  <si>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</si>
  <si>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</si>
  <si>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</si>
  <si>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</si>
  <si>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</si>
  <si>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</si>
  <si>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</si>
  <si>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</si>
  <si>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</si>
  <si>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</si>
  <si>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</si>
  <si>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</si>
  <si>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</si>
  <si>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</si>
  <si>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</si>
  <si>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</si>
  <si>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</si>
  <si>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</si>
  <si>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</si>
  <si>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</si>
  <si>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</si>
  <si>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</si>
  <si>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</si>
  <si>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</si>
  <si>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</si>
  <si>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</si>
  <si>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</si>
  <si>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</si>
  <si>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</si>
  <si>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</si>
  <si>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</si>
  <si>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</si>
  <si>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</si>
  <si>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</si>
  <si>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</si>
  <si>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</si>
  <si>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</si>
  <si>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</si>
  <si>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</si>
  <si>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</si>
  <si>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</si>
  <si>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</si>
  <si>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</si>
  <si>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</si>
  <si>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</si>
  <si>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</si>
  <si>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</si>
  <si>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</si>
  <si>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</si>
  <si>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</si>
  <si>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</si>
  <si>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</si>
  <si>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</si>
  <si>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</si>
  <si>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</si>
  <si>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</si>
  <si>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</si>
  <si>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</si>
  <si>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</si>
  <si>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</si>
  <si>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</si>
  <si>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</si>
  <si>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</si>
  <si>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</si>
  <si>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</si>
  <si>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</si>
  <si>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</si>
  <si>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</si>
  <si>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</si>
  <si>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</si>
  <si>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</si>
  <si>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</si>
  <si>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</si>
  <si>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</si>
  <si>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</si>
  <si>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</si>
  <si>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</si>
  <si>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</si>
  <si>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</si>
  <si>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</si>
  <si>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</si>
  <si>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</si>
  <si>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</si>
  <si>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</si>
  <si>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</si>
  <si>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</si>
  <si>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</si>
  <si>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</si>
  <si>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</si>
  <si>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</si>
  <si>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</si>
  <si>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</si>
  <si>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</si>
  <si>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</si>
  <si>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</si>
  <si>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</si>
  <si>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</si>
  <si>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</si>
  <si>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</si>
  <si>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</si>
  <si>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</si>
  <si>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</si>
  <si>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</si>
  <si>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</si>
  <si>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</si>
  <si>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</si>
  <si>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</si>
  <si>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</si>
  <si>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</si>
  <si>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</si>
  <si>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</si>
  <si>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</si>
  <si>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</si>
  <si>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</si>
  <si>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</si>
  <si>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</si>
  <si>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</si>
  <si>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</si>
  <si>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</si>
  <si>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</si>
  <si>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</si>
  <si>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</si>
  <si>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</si>
  <si>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</si>
  <si>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</si>
  <si>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</si>
  <si>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</si>
  <si>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</si>
  <si>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</si>
  <si>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</si>
  <si>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</si>
  <si>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</si>
  <si>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</si>
  <si>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</si>
  <si>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</si>
  <si>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</si>
  <si>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</si>
  <si>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</si>
  <si>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</si>
  <si>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</si>
  <si>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</si>
  <si>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</si>
  <si>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</si>
  <si>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</si>
  <si>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</si>
  <si>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</si>
  <si>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</si>
  <si>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</si>
  <si>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</si>
  <si>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</si>
  <si>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</si>
  <si>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</si>
  <si>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</si>
  <si>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</si>
  <si>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</si>
  <si>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</si>
  <si>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</si>
  <si>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</si>
  <si>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</si>
  <si>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</si>
  <si>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</si>
  <si>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</si>
  <si>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</si>
  <si>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</si>
  <si>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</si>
  <si>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</si>
  <si>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</si>
  <si>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</si>
  <si>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</si>
  <si>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</si>
  <si>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</si>
  <si>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</si>
  <si>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</si>
  <si>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</si>
  <si>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</si>
  <si>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</si>
  <si>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</si>
  <si>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</si>
  <si>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</si>
  <si>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</si>
  <si>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</si>
  <si>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</si>
  <si>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</si>
  <si>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</si>
  <si>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</si>
  <si>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</si>
  <si>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</si>
  <si>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</si>
  <si>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</si>
  <si>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</si>
  <si>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</si>
  <si>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</si>
  <si>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</si>
  <si>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</si>
  <si>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</si>
  <si>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</si>
  <si>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</si>
  <si>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</si>
  <si>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</si>
  <si>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</si>
  <si>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</si>
  <si>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</si>
  <si>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</si>
  <si>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</si>
  <si>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</si>
  <si>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</si>
  <si>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</si>
  <si>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</si>
  <si>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</si>
  <si>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</si>
  <si>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</si>
  <si>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</si>
  <si>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</si>
  <si>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</si>
  <si>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</si>
  <si>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</si>
  <si>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</si>
  <si>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</si>
  <si>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</si>
  <si>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</si>
  <si>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</si>
  <si>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</si>
  <si>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</si>
  <si>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</si>
  <si>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</si>
  <si>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</si>
  <si>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</si>
  <si>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</si>
  <si>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</si>
  <si>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</si>
  <si>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</si>
  <si>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</si>
  <si>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</si>
  <si>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</si>
  <si>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</si>
  <si>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</si>
  <si>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</si>
  <si>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</si>
  <si>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</si>
  <si>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</si>
  <si>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</si>
  <si>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</si>
  <si>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</si>
  <si>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</si>
  <si>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</si>
  <si>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</si>
  <si>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</si>
  <si>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</si>
  <si>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</si>
  <si>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</si>
  <si>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</si>
  <si>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</si>
  <si>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</si>
  <si>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</si>
  <si>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</si>
  <si>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</si>
  <si>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</si>
  <si>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</si>
  <si>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</si>
  <si>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</si>
  <si>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</si>
  <si>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</si>
  <si>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</si>
  <si>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</si>
  <si>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</si>
  <si>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</si>
  <si>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</si>
  <si>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</si>
  <si>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</si>
  <si>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</si>
  <si>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</si>
  <si>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</si>
  <si>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</si>
  <si>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</si>
  <si>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</si>
  <si>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</si>
  <si>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</si>
  <si>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</si>
  <si>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</si>
  <si>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</si>
  <si>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</si>
  <si>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</si>
  <si>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</si>
  <si>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</si>
  <si>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</si>
  <si>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</si>
  <si>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</si>
  <si>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</si>
  <si>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</si>
  <si>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</si>
  <si>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</si>
  <si>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</si>
  <si>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</si>
  <si>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</si>
  <si>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</si>
  <si>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</si>
  <si>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</si>
  <si>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</si>
  <si>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</si>
  <si>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</si>
  <si>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</si>
  <si>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</si>
  <si>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</si>
  <si>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</si>
  <si>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</si>
  <si>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</si>
  <si>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</si>
  <si>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</si>
  <si>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</si>
  <si>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</si>
  <si>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</si>
  <si>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</si>
  <si>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</si>
  <si>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</si>
  <si>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</si>
  <si>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</si>
  <si>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</si>
  <si>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</si>
  <si>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</si>
  <si>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</si>
  <si>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</si>
  <si>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</si>
  <si>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</si>
  <si>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</si>
  <si>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</si>
  <si>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</si>
  <si>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</si>
  <si>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</si>
  <si>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</si>
  <si>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</si>
  <si>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</si>
  <si>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</si>
  <si>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</si>
  <si>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</si>
  <si>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</si>
  <si>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</si>
  <si>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</si>
  <si>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</si>
  <si>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</si>
  <si>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</si>
  <si>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</si>
  <si>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</si>
  <si>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</si>
  <si>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</si>
  <si>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</si>
  <si>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</si>
  <si>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</si>
  <si>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</si>
  <si>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</si>
  <si>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</si>
  <si>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</si>
  <si>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</si>
  <si>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</si>
  <si>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</si>
  <si>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</si>
  <si>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</si>
  <si>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</si>
  <si>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</si>
  <si>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</si>
  <si>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</si>
  <si>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</si>
  <si>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</si>
  <si>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</si>
  <si>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</si>
  <si>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</si>
  <si>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</si>
  <si>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</si>
  <si>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</si>
  <si>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</si>
  <si>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</si>
  <si>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</si>
  <si>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</si>
  <si>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</si>
  <si>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</si>
  <si>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</si>
  <si>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</si>
  <si>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</si>
  <si>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</si>
  <si>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</si>
  <si>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</si>
  <si>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</si>
  <si>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</si>
  <si>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</si>
  <si>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</si>
  <si>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</si>
  <si>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</si>
  <si>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</si>
  <si>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</si>
  <si>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</si>
  <si>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</si>
  <si>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</si>
  <si>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</si>
  <si>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</si>
  <si>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</si>
  <si>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</si>
  <si>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</si>
  <si>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</si>
  <si>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</si>
  <si>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</si>
  <si>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</si>
  <si>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</si>
  <si>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</si>
  <si>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</si>
  <si>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</si>
  <si>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</si>
  <si>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</si>
  <si>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</si>
  <si>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</si>
  <si>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</si>
  <si>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</si>
  <si>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</si>
  <si>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</si>
  <si>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</si>
  <si>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</si>
  <si>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</si>
  <si>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</si>
  <si>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</si>
  <si>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</si>
  <si>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</si>
  <si>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</si>
  <si>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</si>
  <si>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</si>
  <si>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</si>
  <si>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</si>
  <si>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</si>
  <si>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</si>
  <si>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</si>
  <si>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</si>
  <si>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</si>
  <si>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</si>
  <si>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</si>
  <si>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</si>
  <si>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</si>
  <si>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</si>
  <si>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</si>
  <si>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</si>
  <si>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</si>
  <si>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</si>
  <si>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</si>
  <si>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</si>
  <si>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</si>
  <si>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</si>
  <si>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</si>
  <si>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</si>
  <si>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</si>
  <si>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</si>
  <si>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</si>
  <si>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</si>
  <si>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</si>
  <si>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</si>
  <si>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</si>
  <si>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</si>
  <si>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</si>
  <si>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</si>
  <si>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</si>
  <si>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</si>
  <si>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</si>
  <si>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</si>
  <si>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</si>
  <si>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</si>
  <si>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</si>
  <si>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</si>
  <si>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</si>
  <si>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</si>
  <si>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</si>
  <si>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</si>
  <si>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</si>
  <si>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</si>
  <si>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</si>
  <si>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</si>
  <si>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</si>
  <si>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</si>
  <si>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</si>
  <si>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</si>
  <si>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</si>
  <si>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</si>
  <si>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</si>
  <si>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</si>
  <si>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</si>
  <si>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</si>
  <si>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</si>
  <si>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</si>
  <si>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</si>
  <si>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</si>
  <si>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</si>
  <si>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</si>
  <si>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</si>
  <si>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</si>
  <si>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</si>
  <si>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</si>
  <si>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</si>
  <si>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</si>
  <si>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</si>
  <si>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</si>
  <si>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</si>
  <si>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</si>
  <si>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</si>
  <si>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</si>
  <si>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</si>
  <si>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</si>
  <si>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</si>
  <si>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</si>
  <si>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</si>
  <si>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</si>
  <si>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</si>
  <si>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</si>
  <si>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</si>
  <si>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</si>
  <si>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</si>
  <si>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</si>
  <si>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</si>
  <si>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</si>
  <si>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</si>
  <si>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</si>
  <si>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</si>
  <si>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</si>
  <si>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</si>
  <si>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</si>
  <si>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</si>
  <si>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</si>
  <si>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</si>
  <si>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</si>
  <si>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</si>
  <si>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</si>
  <si>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</si>
  <si>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</si>
  <si>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</si>
  <si>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</si>
  <si>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</si>
  <si>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</si>
  <si>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</si>
  <si>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</si>
  <si>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</si>
  <si>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</si>
  <si>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</si>
  <si>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</si>
  <si>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</si>
  <si>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</si>
  <si>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</si>
  <si>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</si>
  <si>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</si>
  <si>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</si>
  <si>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</si>
  <si>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</si>
  <si>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</si>
  <si>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</si>
  <si>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</si>
  <si>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</si>
  <si>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</si>
  <si>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</si>
  <si>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</si>
  <si>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</si>
  <si>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</si>
  <si>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</si>
  <si>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</si>
  <si>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</si>
  <si>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</si>
  <si>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</si>
  <si>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</si>
  <si>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</si>
  <si>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</si>
  <si>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</si>
  <si>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</si>
  <si>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</si>
  <si>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</si>
  <si>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</si>
  <si>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</si>
  <si>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</si>
  <si>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</si>
  <si>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</si>
  <si>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</si>
  <si>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</si>
  <si>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</si>
  <si>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</si>
  <si>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</si>
  <si>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</si>
  <si>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</si>
  <si>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</si>
  <si>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</si>
  <si>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</si>
  <si>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</si>
  <si>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</si>
  <si>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</si>
  <si>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</si>
  <si>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</si>
  <si>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</si>
  <si>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</si>
  <si>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</si>
  <si>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</si>
  <si>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</si>
  <si>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</si>
  <si>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</si>
  <si>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</si>
  <si>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</si>
  <si>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</si>
  <si>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</si>
  <si>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</si>
  <si>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</si>
  <si>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</si>
  <si>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</si>
  <si>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</si>
  <si>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</si>
  <si>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</si>
  <si>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</si>
  <si>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</si>
  <si>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</si>
  <si>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</si>
  <si>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</si>
  <si>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</si>
  <si>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</si>
  <si>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</si>
  <si>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</si>
  <si>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</si>
  <si>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</si>
  <si>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</si>
  <si>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</si>
  <si>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</si>
  <si>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</si>
  <si>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</si>
  <si>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</si>
  <si>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</si>
  <si>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</si>
  <si>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</si>
  <si>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</si>
  <si>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</si>
  <si>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</si>
  <si>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</si>
  <si>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</si>
  <si>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</si>
  <si>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</si>
  <si>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</si>
  <si>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</si>
  <si>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</si>
  <si>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</si>
  <si>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</si>
  <si>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</si>
  <si>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</si>
  <si>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</si>
  <si>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</si>
  <si>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</si>
  <si>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</si>
  <si>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</si>
  <si>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</si>
  <si>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</si>
  <si>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</si>
  <si>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</si>
  <si>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</si>
  <si>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</si>
  <si>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</si>
  <si>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</si>
  <si>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</si>
  <si>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</si>
  <si>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</si>
  <si>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</si>
  <si>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</si>
  <si>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</si>
  <si>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</si>
  <si>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</si>
  <si>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</si>
  <si>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</si>
  <si>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</si>
  <si>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</si>
  <si>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</si>
  <si>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</si>
  <si>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</si>
  <si>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</si>
  <si>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</si>
  <si>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</si>
  <si>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</si>
  <si>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</si>
  <si>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</si>
  <si>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</si>
  <si>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</si>
  <si>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</si>
  <si>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</si>
  <si>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</si>
  <si>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</si>
  <si>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</si>
  <si>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</si>
  <si>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</si>
  <si>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</si>
  <si>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</si>
  <si>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</si>
  <si>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</si>
  <si>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</si>
  <si>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</si>
  <si>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</si>
  <si>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</si>
  <si>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</si>
  <si>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</si>
  <si>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</si>
  <si>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</si>
  <si>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</si>
  <si>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</si>
  <si>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</si>
  <si>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</si>
  <si>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</si>
  <si>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</si>
  <si>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</si>
  <si>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</si>
  <si>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</si>
  <si>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</si>
  <si>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</si>
  <si>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</si>
  <si>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</si>
  <si>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</si>
  <si>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</si>
  <si>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</si>
  <si>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</si>
  <si>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</si>
  <si>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</si>
  <si>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</si>
  <si>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</si>
  <si>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</si>
  <si>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</si>
  <si>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</si>
  <si>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</si>
  <si>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</si>
  <si>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</si>
  <si>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</si>
  <si>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</si>
  <si>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</si>
  <si>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</si>
  <si>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</si>
  <si>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</si>
  <si>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</si>
  <si>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</si>
  <si>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</si>
  <si>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</si>
  <si>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</si>
  <si>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</si>
  <si>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</si>
  <si>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</si>
  <si>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</si>
  <si>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</si>
  <si>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</si>
  <si>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</si>
  <si>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</si>
  <si>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</si>
  <si>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</si>
  <si>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</si>
  <si>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</si>
  <si>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</si>
  <si>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</si>
  <si>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</si>
  <si>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</si>
  <si>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</si>
  <si>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</si>
  <si>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</si>
  <si>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</si>
  <si>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</si>
  <si>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</si>
  <si>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</si>
  <si>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</si>
  <si>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</si>
  <si>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</si>
  <si>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</si>
  <si>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</si>
  <si>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</si>
  <si>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</si>
  <si>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</si>
  <si>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</si>
  <si>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</si>
  <si>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</si>
  <si>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</si>
  <si>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</si>
  <si>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</si>
  <si>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</si>
  <si>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</si>
  <si>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</si>
  <si>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</si>
  <si>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</si>
  <si>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</si>
  <si>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</si>
  <si>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</si>
  <si>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</si>
  <si>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</si>
  <si>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</si>
  <si>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</si>
  <si>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</si>
  <si>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</si>
  <si>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</si>
  <si>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</si>
  <si>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</si>
  <si>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</si>
  <si>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</si>
  <si>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</si>
  <si>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</si>
  <si>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</si>
  <si>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</si>
  <si>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</si>
  <si>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</si>
  <si>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</si>
  <si>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</si>
  <si>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</si>
  <si>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</si>
  <si>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</si>
  <si>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</si>
  <si>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</si>
  <si>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</si>
  <si>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</si>
  <si>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</si>
  <si>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</si>
  <si>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</si>
  <si>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</si>
  <si>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</si>
  <si>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</si>
  <si>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</si>
  <si>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</si>
  <si>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</si>
  <si>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</si>
  <si>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</si>
  <si>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</si>
  <si>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</si>
  <si>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</si>
  <si>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</si>
  <si>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</si>
  <si>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</si>
  <si>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</si>
  <si>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</si>
  <si>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</si>
  <si>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</si>
  <si>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</si>
  <si>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</si>
  <si>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</si>
  <si>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</si>
  <si>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</si>
  <si>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</si>
  <si>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</si>
  <si>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</si>
  <si>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</si>
  <si>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</si>
  <si>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</si>
  <si>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</si>
  <si>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</si>
  <si>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</si>
  <si>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</si>
  <si>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</si>
  <si>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</si>
  <si>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</si>
  <si>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</si>
  <si>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</si>
  <si>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</si>
  <si>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</si>
  <si>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</si>
  <si>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</si>
  <si>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</si>
  <si>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</si>
  <si>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</si>
  <si>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</si>
  <si>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</si>
  <si>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</si>
  <si>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</si>
  <si>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</si>
  <si>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</si>
  <si>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</si>
  <si>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</si>
  <si>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</si>
  <si>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</si>
  <si>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</si>
  <si>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</si>
  <si>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</si>
  <si>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</si>
  <si>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</si>
  <si>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</si>
  <si>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</si>
  <si>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</si>
  <si>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</si>
  <si>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</si>
  <si>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</si>
  <si>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</si>
  <si>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</si>
  <si>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</si>
  <si>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</si>
  <si>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</si>
  <si>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</si>
  <si>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</si>
  <si>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</si>
  <si>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</si>
  <si>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</si>
  <si>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</si>
  <si>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</si>
  <si>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</si>
  <si>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</si>
  <si>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</si>
  <si>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</si>
  <si>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</si>
  <si>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</si>
  <si>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</si>
  <si>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</si>
  <si>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</si>
  <si>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</si>
  <si>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</si>
  <si>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</si>
  <si>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</si>
  <si>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</si>
  <si>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</si>
  <si>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</si>
  <si>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</si>
  <si>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</si>
  <si>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</si>
  <si>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</si>
  <si>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</si>
  <si>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</si>
  <si>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</si>
  <si>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</si>
  <si>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</si>
  <si>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</si>
  <si>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</si>
  <si>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</si>
  <si>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</si>
  <si>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</si>
  <si>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</si>
  <si>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</si>
  <si>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</si>
  <si>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</si>
  <si>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</si>
  <si>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</si>
  <si>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</si>
  <si>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</si>
  <si>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</si>
  <si>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</si>
  <si>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</si>
  <si>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</si>
  <si>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</si>
  <si>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</si>
  <si>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</si>
  <si>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</si>
  <si>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</si>
  <si>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</si>
  <si>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</si>
  <si>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</si>
  <si>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</si>
  <si>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</si>
  <si>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</si>
  <si>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</si>
  <si>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</si>
  <si>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</si>
  <si>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</si>
  <si>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</si>
  <si>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</si>
  <si>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</si>
  <si>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</si>
  <si>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</si>
  <si>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</si>
  <si>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</si>
  <si>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</si>
  <si>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</si>
  <si>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</si>
  <si>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</si>
  <si>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</si>
  <si>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</si>
  <si>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</si>
  <si>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</si>
  <si>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</si>
  <si>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</si>
  <si>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</si>
  <si>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</si>
  <si>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</si>
  <si>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</si>
  <si>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</si>
  <si>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</si>
  <si>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</si>
  <si>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</si>
  <si>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</si>
  <si>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</si>
  <si>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</si>
  <si>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</si>
  <si>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</si>
  <si>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</si>
  <si>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</si>
  <si>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</si>
  <si>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</si>
  <si>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</si>
  <si>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</si>
  <si>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</si>
  <si>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</si>
  <si>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</si>
  <si>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</si>
  <si>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</si>
  <si>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</si>
  <si>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</si>
  <si>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</si>
  <si>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</si>
  <si>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</si>
  <si>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</si>
  <si>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</si>
  <si>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</si>
  <si>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</si>
  <si>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</si>
  <si>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</si>
  <si>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</si>
  <si>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</si>
  <si>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</si>
  <si>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</si>
  <si>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</si>
  <si>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</si>
  <si>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</si>
  <si>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</si>
  <si>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</si>
  <si>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</si>
  <si>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</si>
  <si>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</si>
  <si>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</si>
  <si>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</si>
  <si>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</si>
  <si>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</si>
  <si>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</si>
  <si>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</si>
  <si>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</si>
  <si>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</si>
  <si>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</si>
  <si>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</si>
  <si>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</si>
  <si>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</si>
  <si>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</si>
  <si>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</si>
  <si>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</si>
  <si>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</si>
  <si>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</si>
  <si>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</si>
  <si>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</si>
  <si>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</si>
  <si>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</si>
  <si>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</si>
  <si>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</si>
  <si>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</si>
  <si>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</si>
  <si>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</si>
  <si>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</si>
  <si>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</si>
  <si>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</si>
  <si>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</si>
  <si>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</si>
  <si>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</si>
  <si>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</si>
  <si>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</si>
  <si>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</si>
  <si>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</si>
  <si>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</si>
  <si>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</si>
  <si>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</si>
  <si>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</si>
  <si>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</si>
  <si>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</si>
  <si>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</si>
  <si>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</si>
  <si>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</si>
  <si>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</si>
  <si>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</si>
  <si>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</si>
  <si>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</si>
  <si>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</si>
  <si>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</si>
  <si>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</si>
  <si>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</si>
  <si>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</si>
  <si>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</si>
  <si>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</si>
  <si>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</si>
  <si>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</si>
  <si>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</si>
  <si>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</si>
  <si>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</si>
  <si>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</si>
  <si>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</si>
  <si>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</si>
  <si>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</si>
  <si>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</si>
  <si>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</si>
  <si>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</si>
  <si>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</si>
  <si>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</si>
  <si>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</si>
  <si>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</si>
  <si>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</si>
  <si>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</si>
  <si>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</si>
  <si>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</si>
  <si>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</si>
  <si>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</si>
  <si>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</si>
  <si>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</si>
  <si>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</si>
  <si>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</si>
  <si>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</si>
  <si>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</si>
  <si>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</si>
  <si>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</si>
  <si>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</si>
  <si>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</si>
  <si>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</si>
  <si>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</si>
  <si>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</si>
  <si>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</si>
  <si>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</si>
  <si>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</si>
  <si>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</si>
  <si>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</si>
  <si>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</si>
  <si>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</si>
  <si>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</si>
  <si>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</si>
  <si>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</si>
  <si>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</si>
  <si>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</si>
  <si>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</si>
  <si>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</si>
  <si>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</si>
  <si>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</si>
  <si>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</si>
  <si>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</si>
  <si>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</si>
  <si>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</si>
  <si>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</si>
  <si>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</si>
  <si>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</si>
  <si>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</si>
  <si>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</si>
  <si>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</si>
  <si>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</si>
  <si>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</si>
  <si>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</si>
  <si>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</si>
  <si>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</si>
  <si>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</si>
  <si>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</si>
  <si>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</si>
  <si>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</si>
  <si>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</si>
  <si>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</si>
  <si>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</si>
  <si>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</si>
  <si>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</si>
  <si>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</si>
  <si>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</si>
  <si>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</si>
  <si>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</si>
  <si>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</si>
  <si>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</si>
  <si>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</si>
  <si>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</si>
  <si>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</si>
  <si>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</si>
  <si>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</si>
  <si>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</si>
  <si>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</si>
  <si>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</si>
  <si>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</si>
  <si>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</si>
  <si>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</si>
  <si>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</si>
  <si>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</si>
  <si>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</si>
  <si>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</si>
  <si>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</si>
  <si>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</si>
  <si>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</si>
  <si>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</si>
  <si>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</si>
  <si>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</si>
  <si>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</si>
  <si>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</si>
  <si>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</si>
  <si>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</si>
  <si>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</si>
  <si>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</si>
  <si>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</si>
  <si>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</si>
  <si>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</si>
  <si>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</si>
  <si>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</si>
  <si>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</si>
  <si>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</si>
  <si>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</si>
  <si>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</si>
  <si>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</si>
  <si>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</si>
  <si>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</si>
  <si>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</si>
  <si>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</si>
  <si>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</si>
  <si>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</si>
  <si>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</si>
  <si>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</si>
  <si>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</si>
  <si>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</si>
  <si>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</si>
  <si>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</si>
  <si>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</si>
  <si>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</si>
  <si>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</si>
  <si>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</si>
  <si>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</si>
  <si>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</si>
  <si>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</si>
  <si>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</si>
  <si>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</si>
  <si>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</si>
  <si>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</si>
  <si>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</si>
  <si>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</si>
  <si>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</si>
  <si>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</si>
  <si>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</si>
  <si>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</si>
  <si>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</si>
  <si>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</si>
  <si>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</si>
  <si>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</si>
  <si>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</si>
  <si>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</si>
  <si>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</si>
  <si>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</si>
  <si>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</si>
  <si>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</si>
  <si>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</si>
  <si>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</si>
  <si>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</si>
  <si>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</si>
  <si>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</si>
  <si>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</si>
  <si>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</si>
  <si>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</si>
  <si>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</si>
  <si>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</si>
  <si>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</si>
  <si>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</si>
  <si>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</si>
  <si>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</si>
  <si>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</si>
  <si>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</si>
  <si>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</si>
  <si>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</si>
  <si>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</si>
  <si>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</si>
  <si>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</si>
  <si>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</si>
  <si>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</si>
  <si>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</si>
  <si>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</si>
  <si>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</si>
  <si>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</si>
  <si>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</si>
  <si>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</si>
  <si>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</si>
  <si>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</si>
  <si>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</si>
  <si>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</si>
  <si>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</si>
  <si>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</si>
  <si>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</si>
  <si>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</si>
  <si>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</si>
  <si>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</si>
  <si>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</si>
  <si>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</si>
  <si>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</si>
  <si>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</si>
  <si>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</si>
  <si>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</si>
  <si>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</si>
  <si>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</si>
  <si>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</si>
  <si>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</si>
  <si>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</si>
  <si>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</si>
  <si>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</si>
  <si>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</si>
  <si>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</si>
  <si>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</si>
  <si>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</si>
  <si>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</si>
  <si>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</si>
  <si>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</si>
  <si>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</si>
  <si>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</si>
  <si>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</si>
  <si>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</si>
  <si>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</si>
  <si>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</si>
  <si>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</si>
  <si>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</si>
  <si>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</si>
  <si>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</si>
  <si>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</si>
  <si>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</si>
  <si>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</si>
  <si>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</si>
  <si>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</si>
  <si>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</si>
  <si>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</si>
  <si>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</si>
  <si>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</si>
  <si>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</si>
  <si>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</si>
  <si>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</si>
  <si>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</si>
  <si>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</si>
  <si>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</si>
  <si>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</si>
  <si>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</si>
  <si>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</si>
  <si>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</si>
  <si>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</si>
  <si>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</si>
  <si>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</si>
  <si>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</si>
  <si>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</si>
  <si>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</si>
  <si>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</si>
  <si>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</si>
  <si>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</si>
  <si>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</si>
  <si>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</si>
  <si>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</si>
  <si>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</si>
  <si>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</si>
  <si>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</si>
  <si>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</si>
  <si>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</si>
  <si>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</si>
  <si>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</si>
  <si>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</si>
  <si>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</si>
  <si>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</si>
  <si>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</si>
  <si>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</si>
  <si>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</si>
  <si>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</si>
  <si>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</si>
  <si>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</si>
  <si>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</si>
  <si>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</si>
  <si>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</si>
  <si>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</si>
  <si>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</si>
  <si>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</si>
  <si>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</si>
  <si>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</si>
  <si>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</si>
  <si>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</si>
  <si>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</si>
  <si>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</si>
  <si>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</si>
  <si>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</si>
  <si>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</si>
  <si>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</si>
  <si>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</si>
  <si>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</si>
  <si>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</si>
  <si>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</si>
  <si>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</si>
  <si>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</si>
  <si>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</si>
  <si>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</si>
  <si>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</si>
  <si>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</si>
  <si>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</si>
  <si>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</si>
  <si>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</si>
  <si>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</si>
  <si>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</si>
  <si>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</si>
  <si>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</si>
  <si>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</si>
  <si>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</si>
  <si>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</si>
  <si>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</si>
  <si>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</si>
  <si>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</si>
  <si>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</si>
  <si>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</si>
  <si>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</si>
  <si>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</si>
  <si>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</si>
  <si>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</si>
  <si>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</si>
  <si>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</si>
  <si>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</si>
  <si>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</si>
  <si>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</si>
  <si>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</si>
  <si>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</si>
  <si>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</si>
  <si>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</si>
  <si>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</si>
  <si>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</si>
  <si>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</si>
  <si>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</si>
  <si>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</si>
  <si>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</si>
  <si>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</si>
  <si>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</si>
  <si>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</si>
  <si>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</si>
  <si>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</si>
  <si>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</si>
  <si>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</si>
  <si>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</si>
  <si>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</si>
  <si>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</si>
  <si>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</si>
  <si>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</si>
  <si>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</si>
  <si>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</si>
  <si>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</si>
  <si>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</si>
  <si>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</si>
  <si>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</si>
  <si>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</si>
  <si>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</si>
  <si>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</si>
  <si>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</si>
  <si>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</si>
  <si>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</si>
  <si>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</si>
  <si>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</si>
  <si>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</si>
  <si>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</si>
  <si>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</si>
  <si>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</si>
  <si>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</si>
  <si>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</si>
  <si>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</si>
  <si>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</si>
  <si>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</si>
  <si>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</si>
  <si>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</si>
  <si>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</si>
  <si>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</si>
  <si>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</si>
  <si>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</si>
  <si>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</si>
  <si>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</si>
  <si>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</si>
  <si>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</si>
  <si>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</si>
  <si>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</si>
  <si>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</si>
  <si>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</si>
  <si>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</si>
  <si>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</si>
  <si>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</si>
  <si>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</si>
  <si>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</si>
  <si>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</si>
  <si>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</si>
  <si>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</si>
  <si>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</si>
  <si>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</si>
  <si>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</si>
  <si>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</si>
  <si>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</si>
  <si>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</si>
  <si>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</si>
  <si>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</si>
  <si>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</si>
  <si>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</si>
  <si>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</si>
  <si>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</si>
  <si>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</si>
  <si>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</si>
  <si>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</si>
  <si>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</si>
  <si>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</si>
  <si>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</si>
  <si>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</si>
  <si>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</si>
  <si>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</si>
  <si>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</si>
  <si>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</si>
  <si>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</si>
  <si>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</si>
  <si>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</si>
  <si>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</si>
  <si>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</si>
  <si>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</si>
  <si>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</si>
  <si>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</si>
  <si>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</si>
  <si>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</si>
  <si>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</si>
  <si>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</si>
  <si>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</si>
  <si>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</si>
  <si>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</si>
  <si>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</si>
  <si>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</si>
  <si>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</si>
  <si>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</si>
  <si>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</si>
  <si>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</si>
  <si>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</si>
  <si>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</si>
  <si>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</si>
  <si>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</si>
  <si>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</si>
  <si>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</si>
  <si>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</si>
  <si>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</si>
  <si>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</si>
  <si>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</si>
  <si>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</si>
  <si>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</si>
  <si>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</si>
  <si>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</si>
  <si>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</si>
  <si>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</si>
  <si>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</si>
  <si>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</si>
  <si>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</si>
  <si>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</si>
  <si>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</si>
  <si>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</si>
  <si>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</si>
  <si>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</si>
  <si>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</si>
  <si>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</si>
  <si>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</si>
  <si>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</si>
  <si>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</si>
  <si>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</si>
  <si>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</si>
  <si>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</si>
  <si>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</si>
  <si>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</si>
  <si>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</si>
  <si>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</si>
  <si>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</si>
  <si>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</si>
  <si>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</si>
  <si>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</si>
  <si>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</si>
  <si>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</si>
  <si>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</si>
  <si>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</si>
  <si>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</si>
  <si>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</si>
  <si>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</si>
  <si>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</si>
  <si>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</si>
  <si>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</si>
  <si>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</si>
  <si>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</si>
  <si>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</si>
  <si>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</si>
  <si>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</si>
  <si>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</si>
  <si>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</si>
  <si>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</si>
  <si>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</si>
  <si>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</si>
  <si>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</si>
  <si>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</si>
  <si>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</si>
  <si>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</si>
  <si>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</si>
  <si>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</si>
  <si>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</si>
  <si>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</si>
  <si>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</si>
  <si>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</si>
  <si>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</si>
  <si>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</si>
  <si>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</si>
  <si>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</si>
  <si>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</si>
  <si>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</si>
  <si>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</si>
  <si>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</si>
  <si>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</si>
  <si>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</si>
  <si>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</si>
  <si>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</si>
  <si>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</si>
  <si>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</si>
  <si>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</si>
  <si>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</si>
  <si>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</si>
  <si>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</si>
  <si>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</si>
  <si>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</si>
  <si>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</si>
  <si>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</si>
  <si>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</si>
  <si>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</si>
  <si>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</si>
  <si>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</si>
  <si>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</si>
  <si>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</si>
  <si>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</si>
  <si>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</si>
  <si>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</si>
  <si>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</si>
  <si>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</si>
  <si>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</si>
  <si>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</si>
  <si>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</si>
  <si>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</si>
  <si>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</si>
  <si>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</si>
  <si>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</si>
  <si>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</si>
  <si>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</si>
  <si>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</si>
  <si>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</si>
  <si>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</si>
  <si>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</si>
  <si>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</si>
  <si>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</si>
  <si>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</si>
  <si>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</si>
  <si>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</si>
  <si>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</si>
  <si>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</si>
  <si>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</si>
  <si>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</si>
  <si>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</si>
  <si>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</si>
  <si>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</si>
  <si>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</si>
  <si>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</si>
  <si>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</si>
  <si>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</si>
  <si>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</si>
  <si>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</si>
  <si>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</si>
  <si>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</si>
  <si>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</si>
  <si>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</si>
  <si>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</si>
  <si>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</si>
  <si>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</si>
  <si>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</si>
  <si>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</si>
  <si>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</si>
  <si>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</si>
  <si>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</si>
  <si>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</si>
  <si>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</si>
  <si>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</si>
  <si>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</si>
  <si>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</si>
  <si>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</si>
  <si>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</si>
  <si>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</si>
  <si>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</si>
  <si>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</si>
  <si>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</si>
  <si>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</si>
  <si>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</si>
  <si>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</si>
  <si>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</si>
  <si>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</si>
  <si>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</si>
  <si>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</si>
  <si>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</si>
  <si>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</si>
  <si>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</si>
  <si>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</si>
  <si>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</si>
  <si>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</si>
  <si>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</si>
  <si>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</si>
  <si>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</si>
  <si>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</si>
  <si>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</si>
  <si>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</si>
  <si>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</si>
  <si>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</si>
  <si>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</si>
  <si>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</si>
  <si>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</si>
  <si>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</si>
  <si>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</si>
  <si>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</si>
  <si>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</si>
  <si>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</si>
  <si>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</si>
  <si>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</si>
  <si>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</si>
  <si>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</si>
  <si>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</si>
  <si>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</si>
  <si>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</si>
  <si>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</si>
  <si>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</si>
  <si>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</si>
  <si>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</si>
  <si>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</si>
  <si>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</si>
  <si>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</si>
  <si>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</si>
  <si>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</si>
  <si>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</si>
  <si>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</si>
  <si>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</si>
  <si>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</si>
  <si>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</si>
  <si>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</si>
  <si>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</si>
  <si>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</si>
  <si>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</si>
  <si>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</si>
  <si>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</si>
  <si>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</si>
  <si>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</si>
  <si>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</si>
  <si>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</si>
  <si>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</si>
  <si>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</si>
  <si>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</si>
  <si>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</si>
  <si>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</si>
  <si>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</si>
  <si>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</si>
  <si>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</si>
  <si>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</si>
  <si>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</si>
  <si>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</si>
  <si>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</si>
  <si>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</si>
  <si>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</si>
  <si>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</si>
  <si>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</si>
  <si>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</si>
  <si>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</si>
  <si>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</si>
  <si>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</si>
  <si>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</si>
  <si>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</si>
  <si>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</si>
  <si>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</si>
  <si>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</si>
  <si>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</si>
  <si>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</si>
  <si>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</si>
  <si>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</si>
  <si>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</si>
  <si>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</si>
  <si>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</si>
  <si>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</si>
  <si>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</si>
  <si>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</si>
  <si>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</si>
  <si>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</si>
  <si>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</si>
  <si>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</si>
  <si>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</si>
  <si>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</si>
  <si>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</si>
  <si>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</si>
  <si>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</si>
  <si>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</si>
  <si>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</si>
  <si>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</si>
  <si>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</si>
  <si>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</si>
  <si>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</si>
  <si>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</si>
  <si>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</si>
  <si>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</si>
  <si>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</si>
  <si>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</si>
  <si>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</si>
  <si>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</si>
  <si>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</si>
  <si>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</si>
  <si>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</si>
  <si>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</si>
  <si>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</si>
  <si>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</si>
  <si>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</si>
  <si>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</si>
  <si>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</si>
  <si>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</si>
  <si>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</si>
  <si>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</si>
  <si>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</si>
  <si>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</si>
  <si>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</si>
  <si>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</si>
  <si>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</si>
  <si>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</si>
  <si>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</si>
  <si>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</si>
  <si>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</si>
  <si>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</si>
  <si>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</si>
  <si>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</si>
  <si>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</si>
  <si>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</si>
  <si>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</si>
  <si>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</si>
  <si>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</si>
  <si>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</si>
  <si>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</si>
  <si>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</si>
  <si>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</si>
  <si>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</si>
  <si>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</si>
  <si>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</si>
  <si>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</si>
  <si>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</si>
  <si>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</si>
  <si>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</si>
  <si>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</si>
  <si>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</si>
  <si>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</si>
  <si>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</si>
  <si>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</si>
  <si>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</si>
  <si>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</si>
  <si>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</si>
  <si>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</si>
  <si>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</si>
  <si>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</si>
  <si>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</si>
  <si>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</si>
  <si>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</si>
  <si>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</si>
  <si>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</si>
  <si>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</si>
  <si>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</si>
  <si>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</si>
  <si>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</si>
  <si>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</si>
  <si>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</si>
  <si>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</si>
  <si>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</si>
  <si>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</si>
  <si>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</si>
  <si>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</si>
  <si>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</si>
  <si>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</si>
  <si>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</si>
  <si>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</si>
  <si>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</si>
  <si>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</si>
  <si>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</si>
  <si>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</si>
  <si>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</si>
  <si>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</si>
  <si>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</si>
  <si>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</si>
  <si>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</si>
  <si>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</si>
  <si>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</si>
  <si>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</si>
  <si>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</si>
  <si>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</si>
  <si>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</si>
  <si>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</si>
  <si>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</si>
  <si>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</si>
  <si>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</si>
  <si>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</si>
  <si>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</si>
  <si>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</si>
  <si>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</si>
  <si>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</si>
  <si>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</si>
  <si>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</si>
  <si>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</si>
  <si>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</si>
  <si>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</si>
  <si>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</si>
  <si>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</si>
  <si>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</si>
  <si>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</si>
  <si>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</si>
  <si>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</si>
  <si>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</si>
  <si>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</si>
  <si>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</si>
  <si>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</si>
  <si>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</si>
  <si>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</si>
  <si>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</si>
  <si>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</si>
  <si>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</si>
  <si>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</si>
  <si>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</si>
  <si>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</si>
  <si>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</si>
  <si>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</si>
  <si>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</si>
  <si>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</si>
  <si>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</si>
  <si>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</si>
  <si>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</si>
  <si>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</si>
  <si>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</si>
  <si>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</si>
  <si>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</si>
  <si>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</si>
  <si>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</si>
  <si>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</si>
  <si>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</si>
  <si>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</si>
  <si>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</si>
  <si>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</si>
  <si>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</si>
  <si>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</si>
  <si>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</si>
  <si>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</si>
  <si>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</si>
  <si>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</si>
  <si>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</si>
  <si>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</si>
  <si>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</si>
  <si>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</si>
  <si>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</si>
  <si>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</si>
  <si>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</si>
  <si>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</si>
  <si>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</si>
  <si>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</si>
  <si>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</si>
  <si>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</si>
  <si>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</si>
  <si>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</si>
  <si>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</si>
  <si>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</si>
  <si>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</si>
  <si>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</si>
  <si>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</si>
  <si>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</si>
  <si>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</si>
  <si>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</si>
  <si>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</si>
  <si>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</si>
  <si>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</si>
  <si>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</si>
  <si>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</si>
  <si>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</si>
  <si>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</si>
  <si>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</si>
  <si>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</si>
  <si>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</si>
  <si>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</si>
  <si>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</si>
  <si>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</si>
  <si>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</si>
  <si>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</si>
  <si>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</si>
  <si>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</si>
  <si>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</si>
  <si>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</si>
  <si>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</si>
  <si>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</si>
  <si>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</si>
  <si>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</si>
  <si>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</si>
  <si>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</si>
  <si>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</si>
  <si>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</si>
  <si>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</si>
  <si>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</si>
  <si>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</si>
  <si>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</si>
  <si>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</si>
  <si>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</si>
  <si>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</si>
  <si>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</si>
  <si>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</si>
  <si>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</si>
  <si>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</si>
  <si>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</si>
  <si>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</si>
  <si>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</si>
  <si>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</si>
  <si>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</si>
  <si>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</si>
  <si>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</si>
  <si>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</si>
  <si>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</si>
  <si>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</si>
  <si>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</si>
  <si>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</si>
  <si>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</si>
  <si>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</si>
  <si>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</si>
  <si>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</si>
  <si>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</si>
  <si>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</si>
  <si>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</si>
  <si>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</si>
  <si>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</si>
  <si>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</si>
  <si>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</si>
  <si>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</si>
  <si>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</si>
  <si>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</si>
  <si>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</si>
  <si>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</si>
  <si>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</si>
  <si>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</si>
  <si>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</si>
  <si>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</si>
  <si>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</si>
  <si>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</si>
  <si>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</si>
  <si>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</si>
  <si>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</si>
  <si>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</si>
  <si>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</si>
  <si>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</si>
  <si>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</si>
  <si>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</si>
  <si>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</si>
  <si>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</si>
  <si>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</si>
  <si>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</si>
  <si>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</si>
  <si>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</si>
  <si>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</si>
  <si>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</si>
  <si>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</si>
  <si>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</si>
  <si>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</si>
  <si>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</si>
  <si>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</si>
  <si>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</si>
  <si>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</si>
  <si>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</si>
  <si>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</si>
  <si>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</si>
  <si>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</si>
  <si>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</si>
  <si>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</si>
  <si>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</si>
  <si>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</si>
  <si>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</si>
  <si>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</si>
  <si>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</si>
  <si>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</si>
  <si>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</si>
  <si>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</si>
  <si>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</si>
  <si>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</si>
  <si>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</si>
  <si>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</si>
  <si>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</si>
  <si>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</si>
  <si>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</si>
  <si>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</si>
  <si>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</si>
  <si>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</si>
  <si>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</si>
  <si>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</si>
  <si>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</si>
  <si>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</si>
  <si>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</si>
  <si>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</si>
  <si>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</si>
  <si>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</si>
  <si>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</si>
  <si>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</si>
  <si>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</si>
  <si>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</si>
  <si>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</si>
  <si>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</si>
  <si>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</si>
  <si>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</si>
  <si>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</si>
  <si>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</si>
  <si>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</si>
  <si>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</si>
  <si>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</si>
  <si>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</si>
  <si>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</si>
  <si>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</si>
  <si>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</si>
  <si>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</si>
  <si>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</si>
  <si>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</si>
  <si>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</si>
  <si>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</si>
  <si>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</si>
  <si>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</si>
  <si>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</si>
  <si>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</si>
  <si>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</si>
  <si>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</si>
  <si>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</si>
  <si>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</si>
  <si>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</si>
  <si>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</si>
  <si>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</si>
  <si>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</si>
  <si>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</si>
  <si>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</si>
  <si>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</si>
  <si>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</si>
  <si>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</si>
  <si>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</si>
  <si>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</si>
  <si>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</si>
  <si>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</si>
  <si>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</si>
  <si>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</si>
  <si>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</si>
  <si>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</si>
  <si>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</si>
  <si>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</si>
  <si>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</si>
  <si>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</si>
  <si>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</si>
  <si>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</si>
  <si>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</si>
  <si>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</si>
  <si>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</si>
  <si>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</si>
  <si>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</si>
  <si>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</si>
  <si>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</si>
  <si>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</si>
  <si>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</si>
  <si>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</si>
  <si>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</si>
  <si>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</si>
  <si>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</si>
  <si>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</si>
  <si>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</si>
  <si>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</si>
  <si>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</si>
  <si>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</si>
  <si>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</si>
  <si>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</si>
  <si>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</si>
  <si>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</si>
  <si>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</si>
  <si>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</si>
  <si>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</si>
  <si>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</si>
  <si>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</si>
  <si>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</si>
  <si>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</si>
  <si>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</si>
  <si>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</si>
  <si>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</si>
  <si>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</si>
  <si>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</si>
  <si>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</si>
  <si>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</si>
  <si>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</si>
  <si>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</si>
  <si>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</si>
  <si>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</si>
  <si>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</si>
  <si>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</si>
  <si>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</si>
  <si>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</si>
  <si>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</si>
  <si>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</si>
  <si>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</si>
  <si>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</si>
  <si>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</si>
  <si>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</si>
  <si>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</si>
  <si>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</si>
  <si>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</si>
  <si>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</si>
  <si>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</si>
  <si>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</si>
  <si>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</si>
  <si>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</si>
  <si>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</si>
  <si>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</si>
  <si>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</si>
  <si>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</si>
  <si>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</si>
  <si>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</si>
  <si>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</si>
  <si>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</si>
  <si>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</si>
  <si>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</si>
  <si>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</si>
  <si>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</si>
  <si>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</si>
  <si>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</si>
  <si>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</si>
  <si>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</si>
  <si>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</si>
  <si>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</si>
  <si>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</si>
  <si>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</si>
  <si>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</si>
  <si>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</si>
  <si>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</si>
  <si>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</si>
  <si>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</si>
  <si>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</si>
  <si>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</si>
  <si>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</si>
  <si>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</si>
  <si>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</si>
  <si>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</si>
  <si>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</si>
  <si>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</si>
  <si>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</si>
  <si>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</si>
  <si>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</si>
  <si>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</si>
  <si>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</si>
  <si>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</si>
  <si>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</si>
  <si>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</si>
  <si>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</si>
  <si>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</si>
  <si>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</si>
  <si>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</si>
  <si>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</si>
  <si>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</si>
  <si>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</si>
  <si>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</si>
  <si>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</si>
  <si>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</si>
  <si>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</si>
  <si>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</si>
  <si>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</si>
  <si>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</si>
  <si>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</si>
  <si>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</si>
  <si>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</si>
  <si>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</si>
  <si>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</si>
  <si>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</si>
  <si>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</si>
  <si>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</si>
  <si>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</si>
  <si>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</si>
  <si>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</si>
  <si>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</si>
  <si>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</si>
  <si>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</si>
  <si>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</si>
  <si>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</si>
  <si>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</si>
  <si>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</si>
  <si>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</si>
  <si>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</si>
  <si>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</si>
  <si>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</si>
  <si>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</si>
  <si>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</si>
  <si>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</si>
  <si>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</si>
  <si>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</si>
  <si>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</si>
  <si>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</si>
  <si>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</si>
  <si>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</si>
  <si>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</si>
  <si>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</si>
  <si>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</si>
  <si>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</si>
  <si>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</si>
  <si>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</si>
  <si>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</si>
  <si>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</si>
  <si>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</si>
  <si>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</si>
  <si>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</si>
  <si>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</si>
  <si>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</si>
  <si>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</si>
  <si>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</si>
  <si>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</si>
  <si>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</si>
  <si>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</si>
  <si>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</si>
  <si>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</si>
  <si>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</si>
  <si>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</si>
  <si>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</si>
  <si>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</si>
  <si>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</si>
  <si>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</si>
  <si>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</si>
  <si>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</si>
  <si>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</si>
  <si>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</si>
  <si>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</si>
  <si>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</si>
  <si>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</si>
  <si>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</si>
  <si>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</si>
  <si>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</si>
  <si>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</si>
  <si>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</si>
  <si>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</si>
  <si>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</si>
  <si>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</si>
  <si>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</si>
  <si>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</si>
  <si>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</si>
  <si>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</si>
  <si>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</si>
  <si>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</si>
  <si>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</si>
  <si>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</si>
  <si>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</si>
  <si>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</si>
  <si>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</si>
  <si>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</si>
  <si>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</si>
  <si>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</si>
  <si>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</si>
  <si>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</si>
  <si>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</si>
  <si>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</si>
  <si>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</si>
  <si>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</si>
  <si>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</si>
  <si>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</si>
  <si>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</si>
  <si>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</si>
  <si>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</si>
  <si>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</si>
  <si>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</si>
  <si>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</si>
  <si>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</si>
  <si>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</si>
  <si>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</si>
  <si>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</si>
  <si>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</si>
  <si>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</si>
  <si>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</si>
  <si>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</si>
  <si>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</si>
  <si>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</si>
  <si>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</si>
  <si>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</si>
  <si>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</si>
  <si>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</si>
  <si>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</si>
  <si>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</si>
  <si>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</si>
  <si>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</si>
  <si>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</si>
  <si>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</si>
  <si>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</si>
  <si>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</si>
  <si>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</si>
  <si>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</si>
  <si>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</si>
  <si>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</si>
  <si>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</si>
  <si>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</si>
  <si>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</si>
  <si>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</si>
  <si>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</si>
  <si>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</si>
  <si>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</si>
  <si>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</si>
  <si>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</si>
  <si>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</si>
  <si>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</si>
  <si>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</si>
  <si>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</si>
  <si>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</si>
  <si>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</si>
  <si>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</si>
  <si>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</si>
  <si>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</si>
  <si>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</si>
  <si>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</si>
  <si>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</si>
  <si>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</si>
  <si>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</si>
  <si>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</si>
  <si>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</si>
  <si>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</si>
  <si>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</si>
  <si>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</si>
  <si>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</si>
  <si>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</si>
  <si>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</si>
  <si>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</si>
  <si>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</si>
  <si>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</si>
  <si>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</si>
  <si>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</si>
  <si>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</si>
  <si>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</si>
  <si>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</si>
  <si>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</si>
  <si>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</si>
  <si>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</si>
  <si>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</si>
  <si>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</si>
  <si>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</si>
  <si>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</si>
  <si>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</si>
  <si>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</si>
  <si>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</si>
  <si>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</si>
  <si>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</si>
  <si>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</si>
  <si>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</si>
  <si>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</si>
  <si>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</si>
  <si>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</si>
  <si>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</si>
  <si>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</si>
  <si>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</si>
  <si>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</si>
  <si>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</si>
  <si>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</si>
  <si>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</si>
  <si>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</si>
  <si>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</si>
  <si>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</si>
  <si>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</si>
  <si>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</si>
  <si>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</si>
  <si>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</si>
  <si>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</si>
  <si>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</si>
  <si>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</si>
  <si>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</si>
  <si>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</si>
  <si>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</si>
  <si>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</si>
  <si>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</si>
  <si>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</si>
  <si>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</si>
  <si>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</si>
  <si>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</si>
  <si>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</si>
  <si>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</si>
  <si>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</si>
  <si>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</si>
  <si>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</si>
  <si>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</si>
  <si>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</si>
  <si>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</si>
  <si>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</si>
  <si>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</si>
  <si>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</si>
  <si>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</si>
  <si>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</si>
  <si>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</si>
  <si>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</si>
  <si>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</si>
  <si>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</si>
  <si>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</si>
  <si>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</si>
  <si>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</si>
  <si>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</si>
  <si>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</si>
  <si>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</si>
  <si>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</si>
  <si>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</si>
  <si>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</si>
  <si>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</si>
  <si>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</si>
  <si>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</si>
  <si>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</si>
  <si>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</si>
  <si>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</si>
  <si>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</si>
  <si>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</si>
  <si>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</si>
  <si>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</si>
  <si>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</si>
  <si>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</si>
  <si>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</si>
  <si>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</si>
  <si>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</si>
  <si>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</si>
  <si>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</si>
  <si>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</si>
  <si>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</si>
  <si>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</si>
  <si>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</si>
  <si>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</si>
  <si>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</si>
  <si>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</si>
  <si>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</si>
  <si>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</si>
  <si>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</si>
  <si>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</si>
  <si>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</si>
  <si>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</si>
  <si>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</si>
  <si>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</si>
  <si>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</si>
  <si>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</si>
  <si>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</si>
  <si>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</si>
  <si>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</si>
  <si>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</si>
  <si>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</si>
  <si>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</si>
  <si>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</si>
  <si>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</si>
  <si>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</si>
  <si>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</si>
  <si>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</si>
  <si>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</si>
  <si>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</si>
  <si>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</si>
  <si>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</si>
  <si>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</si>
  <si>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</si>
  <si>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</si>
  <si>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</si>
  <si>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</si>
  <si>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</si>
  <si>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</si>
  <si>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</si>
  <si>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</si>
  <si>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</si>
  <si>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</si>
  <si>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</si>
  <si>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</si>
  <si>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</si>
  <si>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</si>
  <si>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</si>
  <si>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</si>
  <si>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</si>
  <si>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</si>
  <si>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</si>
  <si>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</si>
  <si>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</si>
  <si>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</si>
  <si>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</si>
  <si>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</si>
  <si>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</si>
  <si>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</si>
  <si>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</si>
  <si>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</si>
  <si>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</si>
  <si>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</si>
  <si>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</si>
  <si>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</si>
  <si>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</si>
  <si>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</si>
  <si>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</si>
  <si>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</si>
  <si>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</si>
  <si>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</si>
  <si>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</si>
  <si>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</si>
  <si>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</si>
  <si>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</si>
  <si>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</si>
  <si>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</si>
  <si>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</si>
  <si>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</si>
  <si>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</si>
  <si>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</si>
  <si>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</si>
  <si>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</si>
  <si>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</si>
  <si>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</si>
  <si>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</si>
  <si>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</si>
  <si>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</si>
  <si>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</si>
  <si>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</si>
  <si>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</si>
  <si>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</si>
  <si>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</si>
  <si>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</si>
  <si>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</si>
  <si>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</si>
  <si>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</si>
  <si>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</si>
  <si>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</si>
  <si>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</si>
  <si>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</si>
  <si>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</si>
  <si>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</si>
  <si>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</si>
  <si>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</si>
  <si>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</si>
  <si>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</si>
  <si>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</si>
  <si>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</si>
  <si>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</si>
  <si>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</si>
  <si>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</si>
  <si>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</si>
  <si>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</si>
  <si>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</si>
  <si>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</si>
  <si>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</si>
  <si>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</si>
  <si>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</si>
  <si>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</si>
  <si>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</si>
  <si>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</si>
  <si>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</si>
  <si>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</si>
  <si>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</si>
  <si>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</si>
  <si>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</si>
  <si>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</si>
  <si>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</si>
  <si>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</si>
  <si>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</si>
  <si>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</si>
  <si>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</si>
  <si>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</si>
  <si>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</si>
  <si>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</si>
  <si>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</si>
  <si>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</si>
  <si>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</si>
  <si>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</si>
  <si>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</si>
  <si>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</si>
  <si>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</si>
  <si>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</si>
  <si>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</si>
  <si>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</si>
  <si>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</si>
  <si>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</si>
  <si>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</si>
  <si>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</si>
  <si>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</si>
  <si>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</si>
  <si>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</si>
  <si>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</si>
  <si>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</si>
  <si>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</si>
  <si>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</si>
  <si>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</si>
  <si>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</si>
  <si>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</si>
  <si>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</si>
  <si>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</si>
  <si>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</si>
  <si>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</si>
  <si>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</si>
  <si>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</si>
  <si>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</si>
  <si>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</si>
  <si>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</si>
  <si>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</si>
  <si>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</si>
  <si>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</si>
  <si>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</si>
  <si>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</si>
  <si>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</si>
  <si>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</si>
  <si>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</si>
  <si>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</si>
  <si>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</si>
  <si>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</si>
  <si>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</si>
  <si>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</si>
  <si>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</si>
  <si>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</si>
  <si>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</si>
  <si>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</si>
  <si>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</si>
  <si>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</si>
  <si>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</si>
  <si>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</si>
  <si>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</si>
  <si>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</si>
  <si>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</si>
  <si>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</si>
  <si>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</si>
  <si>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</si>
  <si>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</si>
  <si>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</si>
  <si>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</si>
  <si>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</si>
  <si>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</si>
  <si>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</si>
  <si>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</si>
  <si>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</si>
  <si>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</si>
  <si>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</si>
  <si>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</si>
  <si>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</si>
  <si>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</si>
  <si>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</si>
  <si>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</si>
  <si>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</si>
  <si>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</si>
  <si>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</si>
  <si>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</si>
  <si>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</si>
  <si>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</si>
  <si>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</si>
  <si>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</si>
  <si>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</si>
  <si>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</si>
  <si>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</si>
  <si>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</si>
  <si>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</si>
  <si>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</si>
  <si>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</si>
  <si>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</si>
  <si>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</si>
  <si>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</si>
  <si>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</si>
  <si>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</si>
  <si>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</si>
  <si>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</si>
  <si>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</si>
  <si>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</si>
  <si>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</si>
  <si>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</si>
  <si>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</si>
  <si>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</si>
  <si>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</si>
  <si>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</si>
  <si>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</si>
  <si>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</si>
  <si>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</si>
  <si>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</si>
  <si>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</si>
  <si>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</si>
  <si>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</si>
  <si>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</si>
  <si>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</si>
  <si>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</si>
  <si>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</si>
  <si>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</si>
  <si>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</si>
  <si>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</si>
  <si>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</si>
  <si>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</si>
  <si>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</si>
  <si>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</si>
  <si>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</si>
  <si>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</si>
  <si>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</si>
  <si>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</si>
  <si>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</si>
  <si>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</si>
  <si>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</si>
  <si>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</si>
  <si>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</si>
  <si>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</si>
  <si>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</si>
  <si>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</si>
  <si>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</si>
  <si>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</si>
  <si>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</si>
  <si>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</si>
  <si>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</si>
  <si>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</si>
  <si>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</si>
  <si>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</si>
  <si>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</si>
  <si>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</si>
  <si>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</si>
  <si>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</si>
  <si>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</si>
  <si>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</si>
  <si>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</si>
  <si>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</si>
  <si>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</si>
  <si>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</si>
  <si>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</si>
  <si>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</si>
  <si>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</si>
  <si>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</si>
  <si>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</si>
  <si>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</si>
  <si>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</si>
  <si>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</si>
  <si>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</si>
  <si>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</si>
  <si>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</si>
  <si>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</si>
  <si>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</si>
  <si>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</si>
  <si>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</si>
  <si>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</si>
  <si>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</si>
  <si>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</si>
  <si>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</si>
  <si>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</si>
  <si>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</si>
  <si>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</si>
  <si>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</si>
  <si>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</si>
  <si>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</si>
  <si>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</si>
  <si>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</si>
  <si>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</si>
  <si>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</si>
  <si>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</si>
  <si>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</si>
  <si>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</si>
  <si>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</si>
  <si>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</si>
  <si>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</si>
  <si>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</si>
  <si>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</si>
  <si>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</si>
  <si>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</si>
  <si>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</si>
  <si>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</si>
  <si>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</si>
  <si>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</si>
  <si>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</si>
  <si>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</si>
  <si>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</si>
  <si>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</si>
  <si>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</si>
  <si>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</si>
  <si>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</si>
  <si>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</si>
  <si>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</si>
  <si>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</si>
  <si>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</si>
  <si>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</si>
  <si>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</si>
  <si>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</si>
  <si>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</si>
  <si>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</si>
  <si>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</si>
  <si>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</si>
  <si>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</si>
  <si>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</si>
  <si>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</si>
  <si>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</si>
  <si>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</si>
  <si>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</si>
  <si>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</si>
  <si>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</si>
  <si>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</si>
  <si>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</si>
  <si>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</si>
  <si>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</si>
  <si>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</si>
  <si>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</si>
  <si>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</si>
  <si>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</si>
  <si>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</si>
  <si>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</si>
  <si>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</si>
  <si>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</si>
  <si>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</si>
  <si>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</si>
  <si>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</si>
  <si>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</si>
  <si>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</si>
  <si>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</si>
  <si>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</si>
  <si>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</si>
  <si>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</si>
  <si>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</si>
  <si>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</si>
  <si>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</si>
  <si>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</si>
  <si>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</si>
  <si>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</si>
  <si>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</si>
  <si>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</si>
  <si>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</si>
  <si>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</si>
  <si>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</si>
  <si>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</si>
  <si>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</si>
  <si>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</si>
  <si>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</si>
  <si>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</si>
  <si>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</si>
  <si>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</si>
  <si>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</si>
  <si>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</si>
  <si>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</si>
  <si>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</si>
  <si>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</si>
  <si>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</si>
  <si>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</si>
  <si>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</si>
  <si>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</si>
  <si>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</si>
  <si>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</si>
  <si>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</si>
  <si>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</si>
  <si>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</si>
  <si>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</si>
  <si>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</si>
  <si>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</si>
  <si>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</si>
  <si>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</si>
  <si>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</si>
  <si>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</si>
  <si>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</si>
  <si>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</si>
  <si>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</si>
  <si>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</si>
  <si>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</si>
  <si>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</si>
  <si>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</si>
  <si>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</si>
  <si>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</si>
  <si>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</si>
  <si>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</si>
  <si>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</si>
  <si>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</si>
  <si>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</si>
  <si>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</si>
  <si>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</si>
  <si>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</si>
  <si>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</si>
  <si>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</si>
  <si>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</si>
  <si>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</si>
  <si>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</si>
  <si>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</si>
  <si>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</si>
  <si>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</si>
  <si>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</si>
  <si>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</si>
  <si>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</si>
  <si>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</si>
  <si>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</si>
  <si>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</si>
  <si>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</si>
  <si>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</si>
  <si>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</si>
  <si>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</si>
  <si>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</si>
  <si>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</si>
  <si>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</si>
  <si>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</si>
  <si>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</si>
  <si>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</si>
  <si>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</si>
  <si>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</si>
  <si>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</si>
  <si>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</si>
  <si>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</si>
  <si>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</si>
  <si>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</si>
  <si>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</si>
  <si>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</si>
  <si>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</si>
  <si>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</si>
  <si>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</si>
  <si>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</si>
  <si>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</si>
  <si>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</si>
  <si>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</si>
  <si>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</si>
  <si>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</si>
  <si>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</si>
  <si>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</si>
  <si>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</si>
  <si>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</si>
  <si>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</si>
  <si>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</si>
  <si>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</si>
  <si>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</si>
  <si>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</si>
  <si>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</si>
  <si>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</si>
  <si>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</si>
  <si>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</si>
  <si>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</si>
  <si>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</si>
  <si>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</si>
  <si>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</si>
  <si>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</si>
  <si>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</si>
  <si>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</si>
  <si>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</si>
  <si>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</si>
  <si>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</si>
  <si>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</si>
  <si>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</si>
  <si>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</si>
  <si>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</si>
  <si>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</si>
  <si>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</si>
  <si>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</si>
  <si>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</si>
  <si>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</si>
  <si>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</si>
  <si>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</si>
  <si>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</si>
  <si>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</si>
  <si>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</si>
  <si>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</si>
  <si>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</si>
  <si>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</si>
  <si>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</si>
  <si>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</si>
  <si>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</si>
  <si>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</si>
  <si>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</si>
  <si>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</si>
  <si>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</si>
  <si>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</si>
  <si>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</si>
  <si>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</si>
  <si>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</si>
  <si>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</si>
  <si>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</si>
  <si>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</si>
  <si>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</si>
  <si>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</si>
  <si>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</si>
  <si>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</si>
  <si>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</si>
  <si>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</si>
  <si>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</si>
  <si>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</si>
  <si>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</si>
  <si>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</si>
  <si>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</si>
  <si>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</si>
  <si>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</si>
  <si>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</si>
  <si>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</si>
  <si>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</si>
  <si>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</si>
  <si>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</si>
  <si>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</si>
  <si>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</si>
  <si>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</si>
  <si>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</si>
  <si>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</si>
  <si>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</si>
  <si>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</si>
  <si>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</si>
  <si>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</si>
  <si>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</si>
  <si>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</si>
  <si>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</si>
  <si>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</si>
  <si>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</si>
  <si>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</si>
  <si>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</si>
  <si>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</si>
  <si>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</si>
  <si>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</si>
  <si>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</si>
  <si>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</si>
  <si>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</si>
  <si>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</si>
  <si>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</si>
  <si>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</si>
  <si>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</si>
  <si>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</si>
  <si>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</si>
  <si>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</si>
  <si>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</si>
  <si>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</si>
  <si>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</si>
  <si>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</si>
  <si>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</si>
  <si>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</si>
  <si>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</si>
  <si>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</si>
  <si>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</si>
  <si>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</si>
  <si>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</si>
  <si>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</si>
  <si>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</si>
  <si>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</si>
  <si>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</si>
  <si>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</si>
  <si>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</si>
  <si>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</si>
  <si>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</si>
  <si>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</si>
  <si>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</si>
  <si>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</si>
  <si>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</si>
  <si>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</si>
  <si>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</si>
  <si>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</si>
  <si>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</si>
  <si>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</si>
  <si>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</si>
  <si>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</si>
  <si>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</si>
  <si>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</si>
  <si>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</si>
  <si>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</si>
  <si>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</si>
  <si>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</si>
  <si>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</si>
  <si>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</si>
  <si>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</si>
  <si>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</si>
  <si>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</si>
  <si>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</si>
  <si>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</si>
  <si>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</si>
  <si>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</si>
  <si>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</si>
  <si>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</si>
  <si>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</si>
  <si>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</si>
  <si>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</si>
  <si>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</si>
  <si>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</si>
  <si>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</si>
  <si>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</si>
  <si>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</si>
  <si>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</si>
  <si>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</si>
  <si>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</si>
  <si>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</si>
  <si>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</si>
  <si>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</si>
  <si>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</si>
  <si>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</si>
  <si>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</si>
  <si>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</si>
  <si>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</si>
  <si>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</si>
  <si>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</si>
  <si>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</si>
  <si>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</si>
  <si>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</si>
  <si>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</si>
  <si>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</si>
  <si>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</si>
  <si>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</si>
  <si>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</si>
  <si>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</si>
  <si>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</si>
  <si>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</si>
  <si>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</si>
  <si>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</si>
  <si>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</si>
  <si>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</si>
  <si>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</si>
  <si>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</si>
  <si>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</si>
  <si>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</si>
  <si>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</si>
  <si>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</si>
  <si>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</si>
  <si>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</si>
  <si>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</si>
  <si>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</si>
  <si>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</si>
  <si>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</si>
  <si>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</si>
  <si>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</si>
  <si>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</si>
  <si>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</si>
  <si>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</si>
  <si>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</si>
  <si>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</si>
  <si>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</si>
  <si>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</si>
  <si>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</si>
  <si>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</si>
  <si>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</si>
  <si>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</si>
  <si>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</si>
  <si>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</si>
  <si>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</si>
  <si>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</si>
  <si>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</si>
  <si>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</si>
  <si>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</si>
  <si>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</si>
  <si>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</si>
  <si>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</si>
  <si>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</si>
  <si>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</si>
  <si>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</si>
  <si>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</si>
  <si>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</si>
  <si>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</si>
  <si>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</si>
  <si>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</si>
  <si>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</si>
  <si>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</si>
  <si>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</si>
  <si>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</si>
  <si>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</si>
  <si>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</si>
  <si>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</si>
  <si>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</si>
  <si>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</si>
  <si>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</si>
  <si>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</si>
  <si>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</si>
  <si>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</si>
  <si>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</si>
  <si>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</si>
  <si>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</si>
  <si>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</si>
  <si>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</si>
  <si>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</si>
  <si>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</si>
  <si>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</si>
  <si>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</si>
  <si>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</si>
  <si>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</si>
  <si>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</si>
  <si>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</si>
  <si>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</si>
  <si>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</si>
  <si>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</si>
  <si>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</si>
  <si>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</si>
  <si>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</si>
  <si>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</si>
  <si>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</si>
  <si>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</si>
  <si>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</si>
  <si>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</si>
  <si>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</si>
  <si>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</si>
  <si>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</si>
  <si>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</si>
  <si>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</si>
  <si>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</si>
  <si>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</si>
  <si>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</si>
  <si>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</si>
  <si>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</si>
  <si>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</si>
  <si>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</si>
  <si>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</si>
  <si>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</si>
  <si>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</si>
  <si>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</si>
  <si>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</si>
  <si>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</si>
  <si>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</si>
  <si>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</si>
  <si>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</si>
  <si>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</si>
  <si>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</si>
  <si>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</si>
  <si>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</si>
  <si>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</si>
  <si>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</si>
  <si>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</si>
  <si>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</si>
  <si>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</si>
  <si>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</si>
  <si>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</si>
  <si>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</si>
  <si>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</si>
  <si>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</si>
  <si>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</si>
  <si>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</si>
  <si>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</si>
  <si>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</si>
  <si>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</si>
  <si>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</si>
  <si>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</si>
  <si>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</si>
  <si>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</si>
  <si>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</si>
  <si>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</si>
  <si>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</si>
  <si>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</si>
  <si>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</si>
  <si>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</si>
  <si>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</si>
  <si>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</si>
  <si>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</si>
  <si>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</si>
  <si>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</si>
  <si>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</si>
  <si>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</si>
  <si>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</si>
  <si>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</si>
  <si>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</si>
  <si>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</si>
  <si>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</si>
  <si>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</si>
  <si>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</si>
  <si>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</si>
  <si>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</si>
  <si>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</si>
  <si>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</si>
  <si>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</si>
  <si>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</si>
  <si>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</si>
  <si>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</si>
  <si>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</si>
  <si>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</si>
  <si>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</si>
  <si>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</si>
  <si>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</si>
  <si>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</si>
  <si>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</si>
  <si>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</si>
  <si>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</si>
  <si>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</si>
  <si>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</si>
  <si>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</si>
  <si>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</si>
  <si>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</si>
  <si>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</si>
  <si>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</si>
  <si>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</si>
  <si>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</si>
  <si>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</si>
  <si>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</si>
  <si>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</si>
  <si>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</si>
  <si>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</si>
  <si>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</si>
  <si>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</si>
  <si>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</si>
  <si>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</si>
  <si>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</si>
  <si>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</si>
  <si>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</si>
  <si>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</si>
  <si>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</si>
  <si>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</si>
  <si>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</si>
  <si>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</si>
  <si>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</si>
  <si>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</si>
  <si>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</si>
  <si>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</si>
  <si>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</si>
  <si>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</si>
  <si>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</si>
  <si>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</si>
  <si>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</si>
  <si>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</si>
  <si>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</si>
  <si>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</si>
  <si>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</si>
  <si>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</si>
  <si>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</si>
  <si>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</si>
  <si>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</si>
  <si>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</si>
  <si>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</si>
  <si>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</si>
  <si>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</si>
  <si>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</si>
  <si>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</si>
  <si>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</si>
  <si>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</si>
  <si>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</si>
  <si>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</si>
  <si>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</si>
  <si>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</si>
  <si>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</si>
  <si>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</si>
  <si>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</si>
  <si>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</si>
  <si>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</si>
  <si>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</si>
  <si>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</si>
  <si>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</si>
  <si>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</si>
  <si>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</si>
  <si>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</si>
  <si>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</si>
  <si>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</si>
  <si>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</si>
  <si>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</si>
  <si>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</si>
  <si>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</si>
  <si>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</si>
  <si>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</si>
  <si>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</si>
  <si>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</si>
  <si>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</si>
  <si>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</si>
  <si>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</si>
  <si>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</si>
  <si>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</si>
  <si>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</si>
  <si>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</si>
  <si>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</si>
  <si>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</si>
  <si>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</si>
  <si>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</si>
  <si>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</si>
  <si>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</si>
  <si>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</si>
  <si>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</si>
  <si>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</si>
  <si>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</si>
  <si>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</si>
  <si>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</si>
  <si>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</si>
  <si>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</si>
  <si>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</si>
  <si>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</si>
  <si>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</si>
  <si>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</si>
  <si>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</si>
  <si>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</si>
  <si>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</si>
  <si>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</si>
  <si>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</si>
  <si>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</si>
  <si>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</si>
  <si>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</si>
  <si>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</si>
  <si>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</si>
  <si>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</si>
  <si>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</si>
  <si>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</si>
  <si>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</si>
  <si>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</si>
  <si>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</si>
  <si>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</si>
  <si>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</si>
  <si>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</si>
  <si>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</si>
  <si>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</si>
  <si>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</si>
  <si>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</si>
  <si>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</si>
  <si>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</si>
  <si>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</si>
  <si>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</si>
  <si>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</si>
  <si>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</si>
  <si>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</si>
  <si>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</si>
  <si>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</si>
  <si>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</si>
  <si>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</si>
  <si>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</si>
  <si>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</si>
  <si>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</si>
  <si>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</si>
  <si>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</si>
  <si>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</si>
  <si>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</si>
  <si>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</si>
  <si>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</si>
  <si>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</si>
  <si>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</si>
  <si>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</si>
  <si>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</si>
  <si>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</si>
  <si>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</si>
  <si>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</si>
  <si>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</si>
  <si>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</si>
  <si>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</si>
  <si>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</si>
  <si>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</si>
  <si>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</si>
  <si>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</si>
  <si>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</si>
  <si>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</si>
  <si>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</si>
  <si>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</si>
  <si>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</si>
  <si>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</si>
  <si>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</si>
  <si>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</si>
  <si>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</si>
  <si>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</si>
  <si>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</si>
  <si>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</si>
  <si>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</si>
  <si>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</si>
  <si>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</si>
  <si>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</si>
  <si>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</si>
  <si>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</si>
  <si>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</si>
  <si>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</si>
  <si>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</si>
  <si>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</si>
  <si>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</si>
  <si>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</si>
  <si>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</si>
  <si>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</si>
  <si>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</si>
  <si>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</si>
  <si>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</si>
  <si>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</si>
  <si>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</si>
  <si>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</si>
  <si>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</si>
  <si>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</si>
  <si>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</si>
  <si>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</si>
  <si>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</si>
  <si>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</si>
  <si>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</si>
  <si>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</si>
  <si>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</si>
  <si>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</si>
  <si>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</si>
  <si>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</si>
  <si>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</si>
  <si>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</si>
  <si>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</si>
  <si>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</si>
  <si>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</si>
  <si>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</si>
  <si>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</si>
  <si>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</si>
  <si>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</si>
  <si>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</si>
  <si>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</si>
  <si>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</si>
  <si>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</si>
  <si>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</si>
  <si>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</si>
  <si>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</si>
  <si>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</si>
  <si>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</si>
  <si>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</si>
  <si>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</si>
  <si>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</si>
  <si>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</si>
  <si>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</si>
  <si>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</si>
  <si>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</si>
  <si>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</si>
  <si>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</si>
  <si>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</si>
  <si>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</si>
  <si>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</si>
  <si>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</si>
  <si>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</si>
  <si>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</si>
  <si>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</si>
  <si>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</si>
  <si>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</si>
  <si>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</si>
  <si>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</si>
  <si>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</si>
  <si>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</si>
  <si>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</si>
  <si>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</si>
  <si>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</si>
  <si>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</si>
  <si>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</si>
  <si>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</si>
  <si>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</si>
  <si>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</si>
  <si>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</si>
  <si>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</si>
  <si>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</si>
  <si>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</si>
  <si>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</si>
  <si>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</si>
  <si>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</si>
  <si>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</si>
  <si>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</si>
  <si>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</si>
  <si>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</si>
  <si>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</si>
  <si>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</si>
  <si>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</si>
  <si>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</si>
  <si>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</si>
  <si>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</si>
  <si>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</si>
  <si>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</si>
  <si>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</si>
  <si>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</si>
  <si>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</si>
  <si>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</si>
  <si>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</si>
  <si>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</si>
  <si>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</si>
  <si>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</si>
  <si>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</si>
  <si>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</si>
  <si>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</si>
  <si>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</si>
  <si>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</si>
  <si>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</si>
  <si>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</si>
  <si>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</si>
  <si>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</si>
  <si>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</si>
  <si>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</si>
  <si>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</si>
  <si>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</si>
  <si>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</si>
  <si>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</si>
  <si>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</si>
  <si>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</si>
  <si>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</si>
  <si>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</si>
  <si>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</si>
  <si>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</si>
  <si>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</si>
  <si>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</si>
  <si>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</si>
  <si>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</si>
  <si>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</si>
  <si>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</si>
  <si>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</si>
  <si>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</si>
  <si>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</si>
  <si>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</si>
  <si>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</si>
  <si>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</si>
  <si>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</si>
  <si>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</si>
  <si>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</si>
  <si>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</si>
  <si>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</si>
  <si>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</si>
  <si>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</si>
  <si>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</si>
  <si>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</si>
  <si>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</si>
  <si>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</si>
  <si>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</si>
  <si>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</si>
  <si>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</si>
  <si>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</si>
  <si>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</si>
  <si>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</si>
  <si>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</si>
  <si>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</si>
  <si>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</si>
  <si>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</si>
  <si>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</si>
  <si>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</si>
  <si>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</si>
  <si>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</si>
  <si>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</si>
  <si>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</si>
  <si>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</si>
  <si>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</si>
  <si>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</si>
  <si>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</si>
  <si>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</si>
  <si>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</si>
  <si>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</si>
  <si>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</si>
  <si>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</si>
  <si>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</si>
  <si>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</si>
  <si>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</si>
  <si>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</si>
  <si>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</si>
  <si>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</si>
  <si>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</si>
  <si>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</si>
  <si>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</si>
  <si>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</si>
  <si>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</si>
  <si>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</si>
  <si>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</si>
  <si>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</si>
  <si>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</si>
  <si>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</si>
  <si>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</si>
  <si>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</si>
  <si>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</si>
  <si>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</si>
  <si>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</si>
  <si>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</si>
  <si>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</si>
  <si>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</si>
  <si>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</si>
  <si>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</si>
  <si>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</si>
  <si>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</si>
  <si>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</si>
  <si>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</si>
  <si>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</si>
  <si>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</si>
  <si>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</si>
  <si>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</si>
  <si>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</si>
  <si>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</si>
  <si>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</si>
  <si>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</si>
  <si>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</si>
  <si>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</si>
  <si>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</si>
  <si>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</si>
  <si>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</si>
  <si>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</si>
  <si>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</si>
  <si>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</si>
  <si>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</si>
  <si>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</si>
  <si>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</si>
  <si>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</si>
  <si>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</si>
  <si>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</si>
  <si>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</si>
  <si>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</si>
  <si>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</si>
  <si>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</si>
  <si>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</si>
  <si>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</si>
  <si>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</si>
  <si>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</si>
  <si>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</si>
  <si>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</si>
  <si>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</si>
  <si>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</si>
  <si>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</si>
  <si>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</si>
  <si>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</si>
  <si>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</si>
  <si>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</si>
  <si>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</si>
  <si>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</si>
  <si>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</si>
  <si>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</si>
  <si>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</si>
  <si>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</si>
  <si>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</si>
  <si>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</si>
  <si>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</si>
  <si>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</si>
  <si>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</si>
  <si>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</si>
  <si>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</si>
  <si>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</si>
  <si>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</si>
  <si>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</si>
  <si>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</si>
  <si>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</si>
  <si>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</si>
  <si>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</si>
  <si>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</si>
  <si>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</si>
  <si>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</si>
  <si>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</si>
  <si>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</si>
  <si>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</si>
  <si>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</si>
  <si>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</si>
  <si>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</si>
  <si>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</si>
  <si>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</si>
  <si>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</si>
  <si>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</si>
  <si>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</si>
  <si>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</si>
  <si>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</si>
  <si>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</si>
  <si>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</si>
  <si>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</si>
  <si>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</si>
  <si>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</si>
  <si>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</si>
  <si>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</si>
  <si>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</si>
  <si>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</si>
  <si>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</si>
  <si>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</si>
  <si>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</si>
  <si>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</si>
  <si>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</si>
  <si>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</si>
  <si>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</si>
  <si>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</si>
  <si>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</si>
  <si>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</si>
  <si>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</si>
  <si>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</si>
  <si>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</si>
  <si>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</si>
  <si>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</si>
  <si>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</si>
  <si>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</si>
  <si>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</si>
  <si>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</si>
  <si>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</si>
  <si>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</si>
  <si>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</si>
  <si>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</si>
  <si>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</si>
  <si>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</si>
  <si>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</si>
  <si>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</si>
  <si>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</si>
  <si>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</si>
  <si>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</si>
  <si>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</si>
  <si>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</si>
  <si>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</si>
  <si>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</si>
  <si>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</si>
  <si>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</si>
  <si>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</si>
  <si>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</si>
  <si>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</si>
  <si>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</si>
  <si>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</si>
  <si>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</si>
  <si>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</si>
  <si>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</si>
  <si>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</si>
  <si>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</si>
  <si>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</si>
  <si>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</si>
  <si>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</si>
  <si>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</si>
  <si>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</si>
  <si>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</si>
  <si>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</si>
  <si>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</si>
  <si>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</si>
  <si>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</si>
  <si>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</si>
  <si>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</si>
  <si>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</si>
  <si>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</si>
  <si>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</si>
  <si>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</si>
  <si>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</si>
  <si>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</si>
  <si>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</si>
  <si>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</si>
  <si>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</si>
  <si>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</si>
  <si>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</si>
  <si>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</si>
  <si>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</si>
  <si>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</si>
  <si>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</si>
  <si>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</si>
  <si>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</si>
  <si>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</si>
  <si>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</si>
  <si>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</si>
  <si>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</si>
  <si>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</si>
  <si>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</si>
  <si>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</si>
  <si>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</si>
  <si>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</si>
  <si>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</si>
  <si>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</si>
  <si>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</si>
  <si>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</si>
  <si>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</si>
  <si>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</si>
  <si>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</si>
  <si>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</si>
  <si>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</si>
  <si>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</si>
  <si>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</si>
  <si>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</si>
  <si>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</si>
  <si>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</si>
  <si>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</si>
  <si>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</si>
  <si>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</si>
  <si>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</si>
  <si>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</si>
  <si>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</si>
  <si>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</si>
  <si>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</si>
  <si>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</si>
  <si>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</si>
  <si>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</si>
  <si>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</si>
  <si>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</si>
  <si>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</si>
  <si>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</si>
  <si>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</si>
  <si>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</si>
  <si>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</si>
  <si>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</si>
  <si>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</si>
  <si>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</si>
  <si>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</si>
  <si>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</si>
  <si>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</si>
  <si>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</si>
  <si>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</si>
  <si>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</si>
  <si>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</si>
  <si>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</si>
  <si>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</si>
  <si>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</si>
  <si>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</si>
  <si>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</si>
  <si>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</si>
  <si>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</si>
  <si>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</si>
  <si>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</si>
  <si>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</si>
  <si>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</si>
  <si>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</si>
  <si>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</si>
  <si>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</si>
  <si>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</si>
  <si>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</si>
  <si>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</si>
  <si>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</si>
  <si>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</si>
  <si>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</si>
  <si>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</si>
  <si>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</si>
  <si>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</si>
  <si>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</si>
  <si>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</si>
  <si>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</si>
  <si>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</si>
  <si>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</si>
  <si>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</si>
  <si>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</si>
  <si>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</si>
  <si>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</si>
  <si>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</si>
  <si>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</si>
  <si>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</si>
  <si>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</si>
  <si>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</si>
  <si>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</si>
  <si>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</si>
  <si>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</si>
  <si>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</si>
  <si>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</si>
  <si>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</si>
  <si>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</si>
  <si>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</si>
  <si>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</si>
  <si>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</si>
  <si>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</si>
  <si>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</si>
  <si>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</si>
  <si>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</si>
  <si>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</si>
  <si>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</si>
  <si>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</si>
  <si>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</si>
  <si>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</si>
  <si>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</si>
  <si>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</si>
  <si>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</si>
  <si>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</si>
  <si>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</si>
  <si>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</si>
  <si>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</si>
  <si>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</si>
  <si>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</si>
  <si>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</si>
  <si>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</si>
  <si>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</si>
  <si>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</si>
  <si>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</si>
  <si>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</si>
  <si>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</si>
  <si>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</si>
  <si>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</si>
  <si>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</si>
  <si>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</si>
  <si>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</si>
  <si>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</si>
  <si>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</si>
  <si>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</si>
  <si>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</si>
  <si>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</si>
  <si>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</si>
  <si>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</si>
  <si>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</si>
  <si>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</si>
  <si>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</si>
  <si>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</si>
  <si>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</si>
  <si>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</si>
  <si>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</si>
  <si>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</si>
  <si>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</si>
  <si>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</si>
  <si>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</si>
  <si>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</si>
  <si>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</si>
  <si>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</si>
  <si>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</si>
  <si>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</si>
  <si>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</si>
  <si>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</si>
  <si>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</si>
  <si>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</si>
  <si>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</si>
  <si>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</si>
  <si>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</si>
  <si>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</si>
  <si>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</si>
  <si>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</si>
  <si>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</si>
  <si>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</si>
  <si>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</si>
  <si>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</si>
  <si>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</si>
  <si>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</si>
  <si>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</si>
  <si>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</si>
  <si>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</si>
  <si>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</si>
  <si>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</si>
  <si>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</si>
  <si>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</si>
  <si>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</si>
  <si>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</si>
  <si>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</si>
  <si>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</si>
  <si>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</si>
  <si>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</si>
  <si>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</si>
  <si>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</si>
  <si>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</si>
  <si>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</si>
  <si>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</si>
  <si>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</si>
  <si>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</si>
  <si>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</si>
  <si>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</si>
  <si>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</si>
  <si>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</si>
  <si>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</si>
  <si>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</si>
  <si>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</si>
  <si>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</si>
  <si>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</si>
  <si>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</si>
  <si>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</si>
  <si>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</si>
  <si>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</si>
  <si>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</si>
  <si>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</si>
  <si>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</si>
  <si>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</si>
  <si>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</si>
  <si>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</si>
  <si>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</si>
  <si>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</si>
  <si>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</si>
  <si>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</si>
  <si>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</si>
  <si>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</si>
  <si>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</si>
  <si>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</si>
  <si>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</si>
  <si>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</si>
  <si>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</si>
  <si>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</si>
  <si>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</si>
  <si>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</si>
  <si>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</si>
  <si>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</si>
  <si>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</si>
  <si>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</si>
  <si>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</si>
  <si>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</si>
  <si>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</si>
  <si>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</si>
  <si>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</si>
  <si>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</si>
  <si>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</si>
  <si>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</si>
  <si>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</si>
  <si>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</si>
  <si>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</si>
  <si>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</si>
  <si>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</si>
  <si>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</si>
  <si>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</si>
  <si>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</si>
  <si>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</si>
  <si>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</si>
  <si>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</si>
  <si>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</si>
  <si>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</si>
  <si>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</si>
  <si>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</si>
  <si>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</si>
  <si>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</si>
  <si>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</si>
  <si>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</si>
  <si>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</si>
  <si>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</si>
  <si>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</si>
  <si>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</si>
  <si>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</si>
  <si>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</si>
  <si>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</si>
  <si>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</si>
  <si>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</si>
  <si>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</si>
  <si>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</si>
  <si>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</si>
  <si>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</si>
  <si>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</si>
  <si>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</si>
  <si>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</si>
  <si>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</si>
  <si>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</si>
  <si>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</si>
  <si>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</si>
  <si>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</si>
  <si>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</si>
  <si>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</si>
  <si>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</si>
  <si>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</si>
  <si>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</si>
  <si>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</si>
  <si>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</si>
  <si>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</si>
  <si>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</si>
  <si>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</si>
  <si>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</si>
  <si>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</si>
  <si>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</si>
  <si>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</si>
  <si>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</si>
  <si>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</si>
  <si>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</si>
  <si>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</si>
  <si>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</si>
  <si>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</si>
  <si>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</si>
  <si>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</si>
  <si>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</si>
  <si>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</si>
  <si>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</si>
  <si>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</si>
  <si>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</si>
  <si>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</si>
  <si>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</si>
  <si>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</si>
  <si>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</si>
  <si>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</si>
  <si>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</si>
  <si>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</si>
  <si>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</si>
  <si>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</si>
  <si>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</si>
  <si>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</si>
  <si>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</si>
  <si>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</si>
  <si>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</si>
  <si>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</si>
  <si>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</si>
  <si>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</si>
  <si>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</si>
  <si>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</si>
  <si>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</si>
  <si>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</si>
  <si>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</si>
  <si>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</si>
  <si>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</si>
  <si>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</si>
  <si>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</si>
  <si>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</si>
  <si>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</si>
  <si>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</si>
  <si>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</si>
  <si>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</si>
  <si>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</si>
  <si>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</si>
  <si>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</si>
  <si>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</si>
  <si>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</si>
  <si>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</si>
  <si>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</si>
  <si>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</si>
  <si>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</si>
  <si>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</si>
  <si>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</si>
  <si>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</si>
  <si>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</si>
  <si>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</si>
  <si>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</si>
  <si>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</si>
  <si>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</si>
  <si>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</si>
  <si>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</si>
  <si>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</si>
  <si>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</si>
  <si>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</si>
  <si>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</si>
  <si>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</si>
  <si>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</si>
  <si>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</si>
  <si>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</si>
  <si>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</si>
  <si>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</si>
  <si>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</si>
  <si>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</si>
  <si>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</si>
  <si>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</si>
  <si>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</si>
  <si>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</si>
  <si>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</si>
  <si>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</si>
  <si>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</si>
  <si>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</si>
  <si>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</si>
  <si>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</si>
  <si>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</si>
  <si>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</si>
  <si>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</si>
  <si>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</si>
  <si>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</si>
  <si>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</si>
  <si>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</si>
  <si>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</si>
  <si>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</si>
  <si>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</si>
  <si>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</si>
  <si>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</si>
  <si>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</si>
  <si>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</si>
  <si>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</si>
  <si>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</si>
  <si>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</si>
  <si>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</si>
  <si>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</si>
  <si>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</si>
  <si>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</si>
  <si>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</si>
  <si>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</si>
  <si>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</si>
  <si>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</si>
  <si>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</si>
  <si>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</si>
  <si>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</si>
  <si>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</si>
  <si>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</si>
  <si>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</si>
  <si>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</si>
  <si>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</si>
  <si>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</si>
  <si>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</si>
  <si>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</si>
  <si>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</si>
  <si>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</si>
  <si>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</si>
  <si>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</si>
  <si>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</si>
  <si>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</si>
  <si>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</si>
  <si>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</si>
  <si>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</si>
  <si>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</si>
  <si>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</si>
  <si>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</si>
  <si>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</si>
  <si>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</si>
  <si>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</si>
  <si>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</si>
  <si>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</si>
  <si>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</si>
  <si>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</si>
  <si>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</si>
  <si>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</si>
  <si>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</si>
  <si>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</si>
  <si>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</si>
  <si>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</si>
  <si>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</si>
  <si>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</si>
  <si>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</si>
  <si>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</si>
  <si>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</si>
  <si>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</si>
  <si>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</si>
  <si>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</si>
  <si>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</si>
  <si>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</si>
  <si>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</si>
  <si>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</si>
  <si>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</si>
  <si>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</si>
  <si>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</si>
  <si>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</si>
  <si>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</si>
  <si>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</si>
  <si>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</si>
  <si>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</si>
  <si>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</si>
  <si>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</si>
  <si>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</si>
  <si>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</si>
  <si>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</si>
  <si>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</si>
  <si>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</si>
  <si>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</si>
  <si>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</si>
  <si>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</si>
  <si>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</si>
  <si>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</si>
  <si>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</si>
  <si>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</si>
  <si>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</si>
  <si>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</si>
  <si>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</si>
  <si>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</si>
  <si>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</si>
  <si>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</si>
  <si>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</si>
  <si>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</si>
  <si>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</si>
  <si>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</si>
  <si>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</si>
  <si>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</si>
  <si>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</si>
  <si>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</si>
  <si>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</si>
  <si>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</si>
  <si>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</si>
  <si>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</si>
  <si>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</si>
  <si>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</si>
  <si>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</si>
  <si>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</si>
  <si>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</si>
  <si>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</si>
  <si>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</si>
  <si>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</si>
  <si>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</si>
  <si>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</si>
  <si>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</si>
  <si>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</si>
  <si>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</si>
  <si>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</si>
  <si>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</si>
  <si>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</si>
  <si>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</si>
  <si>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</si>
  <si>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</si>
  <si>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</si>
  <si>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</si>
  <si>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</si>
  <si>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</si>
  <si>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</si>
  <si>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</si>
  <si>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</si>
  <si>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</si>
  <si>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</si>
  <si>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</si>
  <si>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</si>
  <si>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</si>
  <si>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</si>
  <si>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</si>
  <si>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</si>
  <si>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</si>
  <si>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</si>
  <si>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</si>
  <si>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</si>
  <si>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</si>
  <si>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</si>
  <si>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</si>
  <si>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</si>
  <si>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</si>
  <si>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</si>
  <si>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</si>
  <si>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</si>
  <si>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</si>
  <si>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</si>
  <si>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</si>
  <si>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</si>
  <si>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</si>
  <si>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</si>
  <si>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</si>
  <si>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</si>
  <si>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</si>
  <si>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</si>
  <si>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</si>
  <si>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</si>
  <si>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</si>
  <si>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</si>
  <si>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</si>
  <si>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</si>
  <si>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</si>
  <si>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</si>
  <si>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</si>
  <si>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</si>
  <si>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</si>
  <si>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</si>
  <si>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</si>
  <si>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</si>
  <si>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</si>
  <si>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</si>
  <si>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</si>
  <si>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</si>
  <si>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</si>
  <si>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</si>
  <si>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</si>
  <si>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</si>
  <si>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</si>
  <si>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</si>
  <si>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</si>
  <si>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</si>
  <si>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</si>
  <si>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</si>
  <si>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</si>
  <si>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</si>
  <si>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</si>
  <si>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</si>
  <si>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</si>
  <si>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</si>
  <si>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</si>
  <si>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</si>
  <si>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</si>
  <si>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</si>
  <si>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</si>
  <si>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</si>
  <si>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</si>
  <si>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</si>
  <si>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</si>
  <si>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</si>
  <si>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</si>
  <si>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</si>
  <si>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</si>
  <si>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</si>
  <si>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</si>
  <si>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</si>
  <si>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</si>
  <si>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</si>
  <si>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</si>
  <si>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</si>
  <si>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</si>
  <si>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</si>
  <si>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</si>
  <si>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</si>
  <si>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</si>
  <si>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</si>
  <si>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</si>
  <si>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</si>
  <si>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</si>
  <si>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</si>
  <si>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</si>
  <si>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</si>
  <si>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</si>
  <si>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</si>
  <si>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</si>
  <si>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</si>
  <si>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</si>
  <si>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</si>
  <si>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</si>
  <si>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</si>
  <si>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</si>
  <si>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</si>
  <si>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</si>
  <si>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</si>
  <si>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</si>
  <si>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</si>
  <si>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</si>
  <si>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</si>
  <si>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</si>
  <si>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</si>
  <si>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</si>
  <si>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</si>
  <si>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</si>
  <si>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</si>
  <si>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</si>
  <si>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</si>
  <si>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</si>
  <si>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</si>
  <si>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</si>
  <si>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</si>
  <si>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</si>
  <si>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</si>
  <si>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</si>
  <si>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</si>
  <si>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</si>
  <si>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</si>
  <si>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</si>
  <si>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</si>
  <si>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</si>
  <si>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</si>
  <si>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</si>
  <si>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</si>
  <si>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</si>
  <si>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</si>
  <si>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</si>
  <si>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</si>
  <si>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</si>
  <si>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</si>
  <si>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</si>
  <si>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</si>
  <si>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</si>
  <si>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</si>
  <si>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</si>
  <si>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</si>
  <si>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</si>
  <si>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</si>
  <si>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</si>
  <si>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</si>
  <si>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</si>
  <si>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</si>
  <si>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</si>
  <si>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</si>
  <si>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</si>
  <si>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</si>
  <si>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</si>
  <si>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</si>
  <si>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</si>
  <si>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</si>
  <si>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</si>
  <si>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</si>
  <si>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</si>
  <si>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</si>
  <si>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</si>
  <si>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</si>
  <si>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</si>
  <si>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</si>
  <si>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</si>
  <si>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</si>
  <si>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</si>
  <si>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</si>
  <si>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</si>
  <si>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</si>
  <si>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</si>
  <si>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</si>
  <si>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</si>
  <si>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</si>
  <si>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</si>
  <si>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</si>
  <si>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</si>
  <si>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</si>
  <si>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</si>
  <si>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</si>
  <si>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</si>
  <si>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</si>
  <si>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</si>
  <si>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</si>
  <si>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</si>
  <si>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</si>
  <si>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</si>
  <si>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</si>
  <si>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</si>
  <si>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</si>
  <si>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</si>
  <si>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</si>
  <si>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</si>
  <si>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</si>
  <si>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</si>
  <si>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</si>
  <si>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</si>
  <si>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</si>
  <si>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</si>
  <si>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</si>
  <si>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</si>
  <si>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</si>
  <si>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</si>
  <si>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</si>
  <si>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</si>
  <si>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</si>
  <si>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</si>
  <si>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</si>
  <si>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</si>
  <si>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</si>
  <si>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</si>
  <si>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</si>
  <si>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</si>
  <si>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</si>
  <si>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</si>
  <si>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</si>
  <si>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</si>
  <si>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</si>
  <si>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</si>
  <si>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</si>
  <si>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</si>
  <si>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</si>
  <si>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</si>
  <si>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</si>
  <si>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</si>
  <si>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</si>
  <si>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</si>
  <si>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</si>
  <si>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</si>
  <si>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</si>
  <si>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</si>
  <si>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</si>
  <si>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</si>
  <si>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</si>
  <si>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</si>
  <si>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</si>
  <si>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</si>
  <si>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</si>
  <si>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</si>
  <si>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</si>
  <si>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</si>
  <si>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</si>
  <si>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</si>
  <si>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</si>
  <si>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</si>
  <si>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</si>
  <si>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</si>
  <si>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</si>
  <si>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</si>
  <si>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</si>
  <si>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</si>
  <si>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</si>
  <si>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</si>
  <si>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</si>
  <si>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</si>
  <si>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</si>
  <si>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</si>
  <si>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</si>
  <si>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</si>
  <si>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</si>
  <si>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</si>
  <si>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</si>
  <si>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</si>
  <si>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</si>
  <si>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</si>
  <si>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</si>
  <si>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</si>
  <si>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</si>
  <si>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</si>
  <si>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</si>
  <si>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</si>
  <si>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</si>
  <si>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</si>
  <si>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</si>
  <si>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</si>
  <si>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</si>
  <si>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</si>
  <si>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</si>
  <si>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</si>
  <si>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</si>
  <si>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</si>
  <si>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</si>
  <si>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</si>
  <si>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</si>
  <si>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</si>
  <si>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</si>
  <si>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</si>
  <si>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</si>
  <si>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</si>
  <si>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</si>
  <si>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</si>
  <si>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</si>
  <si>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</si>
  <si>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</si>
  <si>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</si>
  <si>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</si>
  <si>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</si>
  <si>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</si>
  <si>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</si>
  <si>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</si>
  <si>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</si>
  <si>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</si>
  <si>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</si>
  <si>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</si>
  <si>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</si>
  <si>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</si>
  <si>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</si>
  <si>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</si>
  <si>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</si>
  <si>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</si>
  <si>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</si>
  <si>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</si>
  <si>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</si>
  <si>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</si>
  <si>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</si>
  <si>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</si>
  <si>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</si>
  <si>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</si>
  <si>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</si>
  <si>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</si>
  <si>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</si>
  <si>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</si>
  <si>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</si>
  <si>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</si>
  <si>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</si>
  <si>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</si>
  <si>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</si>
  <si>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</si>
  <si>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</si>
  <si>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</si>
  <si>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</si>
  <si>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</si>
  <si>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</si>
  <si>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</si>
  <si>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</si>
  <si>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</si>
  <si>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</si>
  <si>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</si>
  <si>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</si>
  <si>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</si>
  <si>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</si>
  <si>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</si>
  <si>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</si>
  <si>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</si>
  <si>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</si>
  <si>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</si>
  <si>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</si>
  <si>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</si>
  <si>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</si>
  <si>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</si>
  <si>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</si>
  <si>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</si>
  <si>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</si>
  <si>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</si>
  <si>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</si>
  <si>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</si>
  <si>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</si>
  <si>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</si>
  <si>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</si>
  <si>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</si>
  <si>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</si>
  <si>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</si>
  <si>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</si>
  <si>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</si>
  <si>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</si>
  <si>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</si>
  <si>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</si>
  <si>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</si>
  <si>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</si>
  <si>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</si>
  <si>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</si>
  <si>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</si>
  <si>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</si>
  <si>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</si>
  <si>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</si>
  <si>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</si>
  <si>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</si>
  <si>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</si>
  <si>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</si>
  <si>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</si>
  <si>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</si>
  <si>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</si>
  <si>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</si>
  <si>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</si>
  <si>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</si>
  <si>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</si>
  <si>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</si>
  <si>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</si>
  <si>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</si>
  <si>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</si>
  <si>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</si>
  <si>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</si>
  <si>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</si>
  <si>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</si>
  <si>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</si>
  <si>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</si>
  <si>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</si>
  <si>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</si>
  <si>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</si>
  <si>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</si>
  <si>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</si>
  <si>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</si>
  <si>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</si>
  <si>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</si>
  <si>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</si>
  <si>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</si>
  <si>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</si>
  <si>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</si>
  <si>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</si>
  <si>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</si>
  <si>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</si>
  <si>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</si>
  <si>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</si>
  <si>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</si>
  <si>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</si>
  <si>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</si>
  <si>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</si>
  <si>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</si>
  <si>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</si>
  <si>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</si>
  <si>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</si>
  <si>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</si>
  <si>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</si>
  <si>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</si>
  <si>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</si>
  <si>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</si>
  <si>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</si>
  <si>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</si>
  <si>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</si>
  <si>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</si>
  <si>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</si>
  <si>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</si>
  <si>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</si>
  <si>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</si>
  <si>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</si>
  <si>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</si>
  <si>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</si>
  <si>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</si>
  <si>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</si>
  <si>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</si>
  <si>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</si>
  <si>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</si>
  <si>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</si>
  <si>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</si>
  <si>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</si>
  <si>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</si>
  <si>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</si>
  <si>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</si>
  <si>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</si>
  <si>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</si>
  <si>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</si>
  <si>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</si>
  <si>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</si>
  <si>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</si>
  <si>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</si>
  <si>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</si>
  <si>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</si>
  <si>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</si>
  <si>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</si>
  <si>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</si>
  <si>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</si>
  <si>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</si>
  <si>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</si>
  <si>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</si>
  <si>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</si>
  <si>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</si>
  <si>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</si>
  <si>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</si>
  <si>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</si>
  <si>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</si>
  <si>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</si>
  <si>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</si>
  <si>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</si>
  <si>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</si>
  <si>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</si>
  <si>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</si>
  <si>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</si>
  <si>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</si>
  <si>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</si>
  <si>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</si>
  <si>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</si>
  <si>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</si>
  <si>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</si>
  <si>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</si>
  <si>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</si>
  <si>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</si>
  <si>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</si>
  <si>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</si>
  <si>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</si>
  <si>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</si>
  <si>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</si>
  <si>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</si>
  <si>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</si>
  <si>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</si>
  <si>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</si>
  <si>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</si>
  <si>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</si>
  <si>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</si>
  <si>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</si>
  <si>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</si>
  <si>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</si>
  <si>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</si>
  <si>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</si>
  <si>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</si>
  <si>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</si>
  <si>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</si>
  <si>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</si>
  <si>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</si>
  <si>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</si>
  <si>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</si>
  <si>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</si>
  <si>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</si>
  <si>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</si>
  <si>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</si>
  <si>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</si>
  <si>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</si>
  <si>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</si>
  <si>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</si>
  <si>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</si>
  <si>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</si>
  <si>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</si>
  <si>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</si>
  <si>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</si>
  <si>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</si>
  <si>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</si>
  <si>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</si>
  <si>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</si>
  <si>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</si>
  <si>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</si>
  <si>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</si>
  <si>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</si>
  <si>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</si>
  <si>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</si>
  <si>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</si>
  <si>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</si>
  <si>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</si>
  <si>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</si>
  <si>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</si>
  <si>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</si>
  <si>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</si>
  <si>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</si>
  <si>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</si>
  <si>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</si>
  <si>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</si>
  <si>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</si>
  <si>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</si>
  <si>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</si>
  <si>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</si>
  <si>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</si>
  <si>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</si>
  <si>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</si>
  <si>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</si>
  <si>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</si>
  <si>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</si>
  <si>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</si>
  <si>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</si>
  <si>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</si>
  <si>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</si>
  <si>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</si>
  <si>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</si>
  <si>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</si>
  <si>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</si>
  <si>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</si>
  <si>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</si>
  <si>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</si>
  <si>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</si>
  <si>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</si>
  <si>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</si>
  <si>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</si>
  <si>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</si>
  <si>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</si>
  <si>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</si>
  <si>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</si>
  <si>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</si>
  <si>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</si>
  <si>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</si>
  <si>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</si>
  <si>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</si>
  <si>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</si>
  <si>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</si>
  <si>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</si>
  <si>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</si>
  <si>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</si>
  <si>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</si>
  <si>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</si>
  <si>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</si>
  <si>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</si>
  <si>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</si>
  <si>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</si>
  <si>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</si>
  <si>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</si>
  <si>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</si>
  <si>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</si>
  <si>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</si>
  <si>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</si>
  <si>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</si>
  <si>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</si>
  <si>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</si>
  <si>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</si>
  <si>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</si>
  <si>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</si>
  <si>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</si>
  <si>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</si>
  <si>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</si>
  <si>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</si>
  <si>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</si>
  <si>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</si>
  <si>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</si>
  <si>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</si>
  <si>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</si>
  <si>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</si>
  <si>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</si>
  <si>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</si>
  <si>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</si>
  <si>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</si>
  <si>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</si>
  <si>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</si>
  <si>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</si>
  <si>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</si>
  <si>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</si>
  <si>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</si>
  <si>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</si>
  <si>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</si>
  <si>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</si>
  <si>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</si>
  <si>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</si>
  <si>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</si>
  <si>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</si>
  <si>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</si>
  <si>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</si>
  <si>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</si>
  <si>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</si>
  <si>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</si>
  <si>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</si>
  <si>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</si>
  <si>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</si>
  <si>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</si>
  <si>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</si>
  <si>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</si>
  <si>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</si>
  <si>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</si>
  <si>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</si>
  <si>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</si>
  <si>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</si>
  <si>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</si>
  <si>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</si>
  <si>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</si>
  <si>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</si>
  <si>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</si>
  <si>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</si>
  <si>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</si>
  <si>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</si>
  <si>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</si>
  <si>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</si>
  <si>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</si>
  <si>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</si>
  <si>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</si>
  <si>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</si>
  <si>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</si>
  <si>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</si>
  <si>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</si>
  <si>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</si>
  <si>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</si>
  <si>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</si>
  <si>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</si>
  <si>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</si>
  <si>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</si>
  <si>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</si>
  <si>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</si>
  <si>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</si>
  <si>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</si>
  <si>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</si>
  <si>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</si>
  <si>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</si>
  <si>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</si>
  <si>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</si>
  <si>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</si>
  <si>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</si>
  <si>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</si>
  <si>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</si>
  <si>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</si>
  <si>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</si>
  <si>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</si>
  <si>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</si>
  <si>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</si>
  <si>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</si>
  <si>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</si>
  <si>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</si>
  <si>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</si>
  <si>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</si>
  <si>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</si>
  <si>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</si>
  <si>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</si>
  <si>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</si>
  <si>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</si>
  <si>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</si>
  <si>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</si>
  <si>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</si>
  <si>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</si>
  <si>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</si>
  <si>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</si>
  <si>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</si>
  <si>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</si>
  <si>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</si>
  <si>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</si>
  <si>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</si>
  <si>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</si>
  <si>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</si>
  <si>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</si>
  <si>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</si>
  <si>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</si>
  <si>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</si>
  <si>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</si>
  <si>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</si>
  <si>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</si>
  <si>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</si>
  <si>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</si>
  <si>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</si>
  <si>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</si>
  <si>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</si>
  <si>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</si>
  <si>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</si>
  <si>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</si>
  <si>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</si>
  <si>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</si>
  <si>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</si>
  <si>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</si>
  <si>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</si>
  <si>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</si>
  <si>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</si>
  <si>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</si>
  <si>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</si>
  <si>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</si>
  <si>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</si>
  <si>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</si>
  <si>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</si>
  <si>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</si>
  <si>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</si>
  <si>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</si>
  <si>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</si>
  <si>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</si>
  <si>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</si>
  <si>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</si>
  <si>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</si>
  <si>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</si>
  <si>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</si>
  <si>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</si>
  <si>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</si>
  <si>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</si>
  <si>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</si>
  <si>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</si>
  <si>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</si>
  <si>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</si>
  <si>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</si>
  <si>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</si>
  <si>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</si>
  <si>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</si>
  <si>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</si>
  <si>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</si>
  <si>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</si>
  <si>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</si>
  <si>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</si>
  <si>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</si>
  <si>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</si>
  <si>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</si>
  <si>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</si>
  <si>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</si>
  <si>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</si>
  <si>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</si>
  <si>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</si>
  <si>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</si>
  <si>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</si>
  <si>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</si>
  <si>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</si>
  <si>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</si>
  <si>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</si>
  <si>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</si>
  <si>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</si>
  <si>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</si>
  <si>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</si>
  <si>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</si>
  <si>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</si>
  <si>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</si>
  <si>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</si>
  <si>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</si>
  <si>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</si>
  <si>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</si>
  <si>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</si>
  <si>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</si>
  <si>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</si>
  <si>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</si>
  <si>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</si>
  <si>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</si>
  <si>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</si>
  <si>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</si>
  <si>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</si>
  <si>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</si>
  <si>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</si>
  <si>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</si>
  <si>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</si>
  <si>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</si>
  <si>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</si>
  <si>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</si>
  <si>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</si>
  <si>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</si>
  <si>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</si>
  <si>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</si>
  <si>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</si>
  <si>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</si>
  <si>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</si>
  <si>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</si>
  <si>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</si>
  <si>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</si>
  <si>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</si>
  <si>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</si>
  <si>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</si>
  <si>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</si>
  <si>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</si>
  <si>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</si>
  <si>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</si>
  <si>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</si>
  <si>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</si>
  <si>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</si>
  <si>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</si>
  <si>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</si>
  <si>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</si>
  <si>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</si>
  <si>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</si>
  <si>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</si>
  <si>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</si>
  <si>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</si>
  <si>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</si>
  <si>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</si>
  <si>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</si>
  <si>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</si>
  <si>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</si>
  <si>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</si>
  <si>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</si>
  <si>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</si>
  <si>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</si>
  <si>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</si>
  <si>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</si>
  <si>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</si>
  <si>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</si>
  <si>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</si>
  <si>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</si>
  <si>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</si>
  <si>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</si>
  <si>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</si>
  <si>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</si>
  <si>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</si>
  <si>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</si>
  <si>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</si>
  <si>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</si>
  <si>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</si>
  <si>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</si>
  <si>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</si>
  <si>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</si>
  <si>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</si>
  <si>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</si>
  <si>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</si>
  <si>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</si>
  <si>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</si>
  <si>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</si>
  <si>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</si>
  <si>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</si>
  <si>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</si>
  <si>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</si>
  <si>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</si>
  <si>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</si>
  <si>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</si>
  <si>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</si>
  <si>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</si>
  <si>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</si>
  <si>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</si>
  <si>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</si>
  <si>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</si>
  <si>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</si>
  <si>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</si>
  <si>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</si>
  <si>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</si>
  <si>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</si>
  <si>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</si>
  <si>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</si>
  <si>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</si>
  <si>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</si>
  <si>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</si>
  <si>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</si>
  <si>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</si>
  <si>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</si>
  <si>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</si>
  <si>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</si>
  <si>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</si>
  <si>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</si>
  <si>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</si>
  <si>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</si>
  <si>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</si>
  <si>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</si>
  <si>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</si>
  <si>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</si>
  <si>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</si>
  <si>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</si>
  <si>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</si>
  <si>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</si>
  <si>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</si>
  <si>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</si>
  <si>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</si>
  <si>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</si>
  <si>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</si>
  <si>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</si>
  <si>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</si>
  <si>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</si>
  <si>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</si>
  <si>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</si>
  <si>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</si>
  <si>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</si>
  <si>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</si>
  <si>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</si>
  <si>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</si>
  <si>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</si>
  <si>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</si>
  <si>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</si>
  <si>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</si>
  <si>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</si>
  <si>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</si>
  <si>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</si>
  <si>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</si>
  <si>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</si>
  <si>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</si>
  <si>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</si>
  <si>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</si>
  <si>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</si>
  <si>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</si>
  <si>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</si>
  <si>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</si>
  <si>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</si>
  <si>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</si>
  <si>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</si>
  <si>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</si>
  <si>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</si>
  <si>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</si>
  <si>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</si>
  <si>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</si>
  <si>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</si>
  <si>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</si>
  <si>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</si>
  <si>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</si>
  <si>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</si>
  <si>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</si>
  <si>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</si>
  <si>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</si>
  <si>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</si>
  <si>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</si>
  <si>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</si>
  <si>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</si>
  <si>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</si>
  <si>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</si>
  <si>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</si>
  <si>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</si>
  <si>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</si>
  <si>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</si>
  <si>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</si>
  <si>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</si>
  <si>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</si>
  <si>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</si>
  <si>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</si>
  <si>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</si>
  <si>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</si>
  <si>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</si>
  <si>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</si>
  <si>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</si>
  <si>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</si>
  <si>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</si>
  <si>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</si>
  <si>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</si>
  <si>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</si>
  <si>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</si>
  <si>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</si>
  <si>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</si>
  <si>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</si>
  <si>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</si>
  <si>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</si>
  <si>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</si>
  <si>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</si>
  <si>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</si>
  <si>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</si>
  <si>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</si>
  <si>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</si>
  <si>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</si>
  <si>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</si>
  <si>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</si>
  <si>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</si>
  <si>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</si>
  <si>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</si>
  <si>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</si>
  <si>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</si>
  <si>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</si>
  <si>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</si>
  <si>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</si>
  <si>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</si>
  <si>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</si>
  <si>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</si>
  <si>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</si>
  <si>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</si>
  <si>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</si>
  <si>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</si>
  <si>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</si>
  <si>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</si>
  <si>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</si>
  <si>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</si>
  <si>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</si>
  <si>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</si>
  <si>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</si>
  <si>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</si>
  <si>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</si>
  <si>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</si>
  <si>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</si>
  <si>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</si>
  <si>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</si>
  <si>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</si>
  <si>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</si>
  <si>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</si>
  <si>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</si>
  <si>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</si>
  <si>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</si>
  <si>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</si>
  <si>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</si>
  <si>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</si>
  <si>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</si>
  <si>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</si>
  <si>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</si>
  <si>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</si>
  <si>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</si>
  <si>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</si>
  <si>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</si>
  <si>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</si>
  <si>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</si>
  <si>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</si>
  <si>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</si>
  <si>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</si>
  <si>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</si>
  <si>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</si>
  <si>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</si>
  <si>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</si>
  <si>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</si>
  <si>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</si>
  <si>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</si>
  <si>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</si>
  <si>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</si>
  <si>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</si>
  <si>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</si>
  <si>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</si>
  <si>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</si>
  <si>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</si>
  <si>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</si>
  <si>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</si>
  <si>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</si>
  <si>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</si>
  <si>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</si>
  <si>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</si>
  <si>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</si>
  <si>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</si>
  <si>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</si>
  <si>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</si>
  <si>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</si>
  <si>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</si>
  <si>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</si>
  <si>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</si>
  <si>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</si>
  <si>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</si>
  <si>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</si>
  <si>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</si>
  <si>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</si>
  <si>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</si>
  <si>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</si>
  <si>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</si>
  <si>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</si>
  <si>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</si>
  <si>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</si>
  <si>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</si>
  <si>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</si>
  <si>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</si>
  <si>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</si>
  <si>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</si>
  <si>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</si>
  <si>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</si>
  <si>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</si>
  <si>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</si>
  <si>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</si>
  <si>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</si>
  <si>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</si>
  <si>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</si>
  <si>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</si>
  <si>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</si>
  <si>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</si>
  <si>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</si>
  <si>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</si>
  <si>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</si>
  <si>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</si>
  <si>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</si>
  <si>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</si>
  <si>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</si>
  <si>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</si>
  <si>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</si>
  <si>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</si>
  <si>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</si>
  <si>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</si>
  <si>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</si>
  <si>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</si>
  <si>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</si>
  <si>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</si>
  <si>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</si>
  <si>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</si>
  <si>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</si>
  <si>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</si>
  <si>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</si>
  <si>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</si>
  <si>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</si>
  <si>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</si>
  <si>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</si>
  <si>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</si>
  <si>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</si>
  <si>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</si>
  <si>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</si>
  <si>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</si>
  <si>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</si>
  <si>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</si>
  <si>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</si>
  <si>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</si>
  <si>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</si>
  <si>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</si>
  <si>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</si>
  <si>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</si>
  <si>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</si>
  <si>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</si>
  <si>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</si>
  <si>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</si>
  <si>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</si>
  <si>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</si>
  <si>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</si>
  <si>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</si>
  <si>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</si>
  <si>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</si>
  <si>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</si>
  <si>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</si>
  <si>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</si>
  <si>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</si>
  <si>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</si>
  <si>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</si>
  <si>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</si>
  <si>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</si>
  <si>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</si>
  <si>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</si>
  <si>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</si>
  <si>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</si>
  <si>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</si>
  <si>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</si>
  <si>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</si>
  <si>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</si>
  <si>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</si>
  <si>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</si>
  <si>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</si>
  <si>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</si>
  <si>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</si>
  <si>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</si>
  <si>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</si>
  <si>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</si>
  <si>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</si>
  <si>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</si>
  <si>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</si>
  <si>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</si>
  <si>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</si>
  <si>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</si>
  <si>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</si>
  <si>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</si>
  <si>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</si>
  <si>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</si>
  <si>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</si>
  <si>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</si>
  <si>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</si>
  <si>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</si>
  <si>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</si>
  <si>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</si>
  <si>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</si>
  <si>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</si>
  <si>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</si>
  <si>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</si>
  <si>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</si>
  <si>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</si>
  <si>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</si>
  <si>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</si>
  <si>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</si>
  <si>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</si>
  <si>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</si>
  <si>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</si>
  <si>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</si>
  <si>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</si>
  <si>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</si>
  <si>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</si>
  <si>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</si>
  <si>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</si>
  <si>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</si>
  <si>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</si>
  <si>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</si>
  <si>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</si>
  <si>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</si>
  <si>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</si>
  <si>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</si>
  <si>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</si>
  <si>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</si>
  <si>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</si>
  <si>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</si>
  <si>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</si>
  <si>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</si>
  <si>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</si>
  <si>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</si>
  <si>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</si>
  <si>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</si>
  <si>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</si>
  <si>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</si>
  <si>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</si>
  <si>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</si>
  <si>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</si>
  <si>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</si>
  <si>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</si>
  <si>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</si>
  <si>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</si>
  <si>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</si>
  <si>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</si>
  <si>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</si>
  <si>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</si>
  <si>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</si>
  <si>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</si>
  <si>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</si>
  <si>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</si>
  <si>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</si>
  <si>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</si>
  <si>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</si>
  <si>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</si>
  <si>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</si>
  <si>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</si>
  <si>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</si>
  <si>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</si>
  <si>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</si>
  <si>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</si>
  <si>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</si>
  <si>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</si>
  <si>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</si>
  <si>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</si>
  <si>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</si>
  <si>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</si>
  <si>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</si>
  <si>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</si>
  <si>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</si>
  <si>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</si>
  <si>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</si>
  <si>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</si>
  <si>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</si>
  <si>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</si>
  <si>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</si>
  <si>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</si>
  <si>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</si>
  <si>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</si>
  <si>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</si>
  <si>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</si>
  <si>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</si>
  <si>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</si>
  <si>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</si>
  <si>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</si>
  <si>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</si>
  <si>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</si>
  <si>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</si>
  <si>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</si>
  <si>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</si>
  <si>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</si>
  <si>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</si>
  <si>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</si>
  <si>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</si>
  <si>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</si>
  <si>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</si>
  <si>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</si>
  <si>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</si>
  <si>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</si>
  <si>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</si>
  <si>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</si>
  <si>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</si>
  <si>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</si>
  <si>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</si>
  <si>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</si>
  <si>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</si>
  <si>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</si>
  <si>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</si>
  <si>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</si>
  <si>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</si>
  <si>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</si>
  <si>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</si>
  <si>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</si>
  <si>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</si>
  <si>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</si>
  <si>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</si>
  <si>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</si>
  <si>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</si>
  <si>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</si>
  <si>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</si>
  <si>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</si>
  <si>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</si>
  <si>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</si>
  <si>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</si>
  <si>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</si>
  <si>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</si>
  <si>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</si>
  <si>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</si>
  <si>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</si>
  <si>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</si>
  <si>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</si>
  <si>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</si>
  <si>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</si>
  <si>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</si>
  <si>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</si>
  <si>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</si>
  <si>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</si>
  <si>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</si>
  <si>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</si>
  <si>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</si>
  <si>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</si>
  <si>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</si>
  <si>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</si>
  <si>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</si>
  <si>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</si>
  <si>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</si>
  <si>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</si>
  <si>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</si>
  <si>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</si>
  <si>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</si>
  <si>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</si>
  <si>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</si>
  <si>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</si>
  <si>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</si>
  <si>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</si>
  <si>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</si>
  <si>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</si>
  <si>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</si>
  <si>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</si>
  <si>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</si>
  <si>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</si>
  <si>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</si>
  <si>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</si>
  <si>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</si>
  <si>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</si>
  <si>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</si>
  <si>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</si>
  <si>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</si>
  <si>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</si>
  <si>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</si>
  <si>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</si>
  <si>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</si>
  <si>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</si>
  <si>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</si>
  <si>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</si>
  <si>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</si>
  <si>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</si>
  <si>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</si>
  <si>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</si>
  <si>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</si>
  <si>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</si>
  <si>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</si>
  <si>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</si>
  <si>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</si>
  <si>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</si>
  <si>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</si>
  <si>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</si>
  <si>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</si>
  <si>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</si>
  <si>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</si>
  <si>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</si>
  <si>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</si>
  <si>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</si>
  <si>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</si>
  <si>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</si>
  <si>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</si>
  <si>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</si>
  <si>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</si>
  <si>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</si>
  <si>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</si>
  <si>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</si>
  <si>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</si>
  <si>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</si>
  <si>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</si>
  <si>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</si>
  <si>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</si>
  <si>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</si>
  <si>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</si>
  <si>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</si>
  <si>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</si>
  <si>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</si>
  <si>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</si>
  <si>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</si>
  <si>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</si>
  <si>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</si>
  <si>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</si>
  <si>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</si>
  <si>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</si>
  <si>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</si>
  <si>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</si>
  <si>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</si>
  <si>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</si>
  <si>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</si>
  <si>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</si>
  <si>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</si>
  <si>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</si>
  <si>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</si>
  <si>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</si>
  <si>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</si>
  <si>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</si>
  <si>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</si>
  <si>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</si>
  <si>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</si>
  <si>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</si>
  <si>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</si>
  <si>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</si>
  <si>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</si>
  <si>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</si>
  <si>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</si>
  <si>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</si>
  <si>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</si>
  <si>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</si>
  <si>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</si>
  <si>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</si>
  <si>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</si>
  <si>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</si>
  <si>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</si>
  <si>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</si>
  <si>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</si>
  <si>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</si>
  <si>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</si>
  <si>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</si>
  <si>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</si>
  <si>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</si>
  <si>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</si>
  <si>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</si>
  <si>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</si>
  <si>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</si>
  <si>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</si>
  <si>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</si>
  <si>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</si>
  <si>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</si>
  <si>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</si>
  <si>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</si>
  <si>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</si>
  <si>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</si>
  <si>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</si>
  <si>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</si>
  <si>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</si>
  <si>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</si>
  <si>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</si>
  <si>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</si>
  <si>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</si>
  <si>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</si>
  <si>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</si>
  <si>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</si>
  <si>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</si>
  <si>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</si>
  <si>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</si>
  <si>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</si>
  <si>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</si>
  <si>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</si>
  <si>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</si>
  <si>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</si>
  <si>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</si>
  <si>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</si>
  <si>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</si>
  <si>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</si>
  <si>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</si>
  <si>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</si>
  <si>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</si>
  <si>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</si>
  <si>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</si>
  <si>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</si>
  <si>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</si>
  <si>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</si>
  <si>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</si>
  <si>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</si>
  <si>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</si>
  <si>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</si>
  <si>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</si>
  <si>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</si>
  <si>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</si>
  <si>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</si>
  <si>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</si>
  <si>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</si>
  <si>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</si>
  <si>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</si>
  <si>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</si>
  <si>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</si>
  <si>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</si>
  <si>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</si>
  <si>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</si>
  <si>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</si>
  <si>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</si>
  <si>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</si>
  <si>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</si>
  <si>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</si>
  <si>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</si>
  <si>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</si>
  <si>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</si>
  <si>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</si>
  <si>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</si>
  <si>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</si>
  <si>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</si>
  <si>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</si>
  <si>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</si>
  <si>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</si>
  <si>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</si>
  <si>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</si>
  <si>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</si>
  <si>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</si>
  <si>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</si>
  <si>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</si>
  <si>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</si>
  <si>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</si>
  <si>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</si>
  <si>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</si>
  <si>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</si>
  <si>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</si>
  <si>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</si>
  <si>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</si>
  <si>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</si>
  <si>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</si>
  <si>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</si>
  <si>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</si>
  <si>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</si>
  <si>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</si>
  <si>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</si>
  <si>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</si>
  <si>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</si>
  <si>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</si>
  <si>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</si>
  <si>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</si>
  <si>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</si>
  <si>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</si>
  <si>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</si>
  <si>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</si>
  <si>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</si>
  <si>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</si>
  <si>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</si>
  <si>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</si>
  <si>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</si>
  <si>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</si>
  <si>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</si>
  <si>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</si>
  <si>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</si>
  <si>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</si>
  <si>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</si>
  <si>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</si>
  <si>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</si>
  <si>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</si>
  <si>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</si>
  <si>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</si>
  <si>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</si>
  <si>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</si>
  <si>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</si>
  <si>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</si>
  <si>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</si>
  <si>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</si>
  <si>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</si>
  <si>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</si>
  <si>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</si>
  <si>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</si>
  <si>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</si>
  <si>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</si>
  <si>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</si>
  <si>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</si>
  <si>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</si>
  <si>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</si>
  <si>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</si>
  <si>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</si>
  <si>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</si>
  <si>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</si>
  <si>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</si>
  <si>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</si>
  <si>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</si>
  <si>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</si>
  <si>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</si>
  <si>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</si>
  <si>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</si>
  <si>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</si>
  <si>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</si>
  <si>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</si>
  <si>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</si>
  <si>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</si>
  <si>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</si>
  <si>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</si>
  <si>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</si>
  <si>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</si>
  <si>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</si>
  <si>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</si>
  <si>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</si>
  <si>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</si>
  <si>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</si>
  <si>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</si>
  <si>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</si>
  <si>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</si>
  <si>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</si>
  <si>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</si>
  <si>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</si>
  <si>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</si>
  <si>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</si>
  <si>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</si>
  <si>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</si>
  <si>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</si>
  <si>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</si>
  <si>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</si>
  <si>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</si>
  <si>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</si>
  <si>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</si>
  <si>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</si>
  <si>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</si>
  <si>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</si>
  <si>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</si>
  <si>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</si>
  <si>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</si>
  <si>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</si>
  <si>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</si>
  <si>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</si>
  <si>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</si>
  <si>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</si>
  <si>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</si>
  <si>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</si>
  <si>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</si>
  <si>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</si>
  <si>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</si>
  <si>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</si>
  <si>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</si>
  <si>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</si>
  <si>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</si>
  <si>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</si>
  <si>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</si>
  <si>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</si>
  <si>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</si>
  <si>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</si>
  <si>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</si>
  <si>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</si>
  <si>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</si>
  <si>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</si>
  <si>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</si>
  <si>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</si>
  <si>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</si>
  <si>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</si>
  <si>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</si>
  <si>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</si>
  <si>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</si>
  <si>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</si>
  <si>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</si>
  <si>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</si>
  <si>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</si>
  <si>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</si>
  <si>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</si>
  <si>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</si>
  <si>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</si>
  <si>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</si>
  <si>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</si>
  <si>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</si>
  <si>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</si>
  <si>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</si>
  <si>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</si>
  <si>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</si>
  <si>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</si>
  <si>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</si>
  <si>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</si>
  <si>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</si>
  <si>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</si>
  <si>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</si>
  <si>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</si>
  <si>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</si>
  <si>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</si>
  <si>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</si>
  <si>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</si>
  <si>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</si>
  <si>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</si>
  <si>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</si>
  <si>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</si>
  <si>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</si>
  <si>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</si>
  <si>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</si>
  <si>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</si>
  <si>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</si>
  <si>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</si>
  <si>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</si>
  <si>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</si>
  <si>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</si>
  <si>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</si>
  <si>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</si>
  <si>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</si>
  <si>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</si>
  <si>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</si>
  <si>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</si>
  <si>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</si>
  <si>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</si>
  <si>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</si>
  <si>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</si>
  <si>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</si>
  <si>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</si>
  <si>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</si>
  <si>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</si>
  <si>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</si>
  <si>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</si>
  <si>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</si>
  <si>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</si>
  <si>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</si>
  <si>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</si>
  <si>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</si>
  <si>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</si>
  <si>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</si>
  <si>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</si>
  <si>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</si>
  <si>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</si>
  <si>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</si>
  <si>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</si>
  <si>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</si>
  <si>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</si>
  <si>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</si>
  <si>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</si>
  <si>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</si>
  <si>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</si>
  <si>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</si>
  <si>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</si>
  <si>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</si>
  <si>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</si>
  <si>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</si>
  <si>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</si>
  <si>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</si>
  <si>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</si>
  <si>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</si>
  <si>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</si>
  <si>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</si>
  <si>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</si>
  <si>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</si>
  <si>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</si>
  <si>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</si>
  <si>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</si>
  <si>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</si>
  <si>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</si>
  <si>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</si>
  <si>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</si>
  <si>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</si>
  <si>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</si>
  <si>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</si>
  <si>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</si>
  <si>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</si>
  <si>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</si>
  <si>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</si>
  <si>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</si>
  <si>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</si>
  <si>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</si>
  <si>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</si>
  <si>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</si>
  <si>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</si>
  <si>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</si>
  <si>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</si>
  <si>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</si>
  <si>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</si>
  <si>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</si>
  <si>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</si>
  <si>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</si>
  <si>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</si>
  <si>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</si>
  <si>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</si>
  <si>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</si>
  <si>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</si>
  <si>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</si>
  <si>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</si>
  <si>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</si>
  <si>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</si>
  <si>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</si>
  <si>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</si>
  <si>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</si>
  <si>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</si>
  <si>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</si>
  <si>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</si>
  <si>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</si>
  <si>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</si>
  <si>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</si>
  <si>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</si>
  <si>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</si>
  <si>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</si>
  <si>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</si>
  <si>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</si>
  <si>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</si>
  <si>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</si>
  <si>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</si>
  <si>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</si>
  <si>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</si>
  <si>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</si>
  <si>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</si>
  <si>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</si>
  <si>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</si>
  <si>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</si>
  <si>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</si>
  <si>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</si>
  <si>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</si>
  <si>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</si>
  <si>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</si>
  <si>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</si>
  <si>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</si>
  <si>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</si>
  <si>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</si>
  <si>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</si>
  <si>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</si>
  <si>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</si>
  <si>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</si>
  <si>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</si>
  <si>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</si>
  <si>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</si>
  <si>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</si>
  <si>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</si>
  <si>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</si>
  <si>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</si>
  <si>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</si>
  <si>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</si>
  <si>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</si>
  <si>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</si>
  <si>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</si>
  <si>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</si>
  <si>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</si>
  <si>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</si>
  <si>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</si>
  <si>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</si>
  <si>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</si>
  <si>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</si>
  <si>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</si>
  <si>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</si>
  <si>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</si>
  <si>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</si>
  <si>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</si>
  <si>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</si>
  <si>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</si>
  <si>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</si>
  <si>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</si>
  <si>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</si>
  <si>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</si>
  <si>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</si>
  <si>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</si>
  <si>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</si>
  <si>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</si>
  <si>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</si>
  <si>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</si>
  <si>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</si>
  <si>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</si>
  <si>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</si>
  <si>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</si>
  <si>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</si>
  <si>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</si>
  <si>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</si>
  <si>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</si>
  <si>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</si>
  <si>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</si>
  <si>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</si>
  <si>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</si>
  <si>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</si>
  <si>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</si>
  <si>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</si>
  <si>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</si>
  <si>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</si>
  <si>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</si>
  <si>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</si>
  <si>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</si>
  <si>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</si>
  <si>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</si>
  <si>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</si>
  <si>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</si>
  <si>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</si>
  <si>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</si>
  <si>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</si>
  <si>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</si>
  <si>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</si>
  <si>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</si>
  <si>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</si>
  <si>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</si>
  <si>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</si>
  <si>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</si>
  <si>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</si>
  <si>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</si>
  <si>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</si>
  <si>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</si>
  <si>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</si>
  <si>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</si>
  <si>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</si>
  <si>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</si>
  <si>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</si>
  <si>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</si>
  <si>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</si>
  <si>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</si>
  <si>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</si>
  <si>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</si>
  <si>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</si>
  <si>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</si>
  <si>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</si>
  <si>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</si>
  <si>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</si>
  <si>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</si>
  <si>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</si>
  <si>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</si>
  <si>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</si>
  <si>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</si>
  <si>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</si>
  <si>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</si>
  <si>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</si>
  <si>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</si>
  <si>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</si>
  <si>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</si>
  <si>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</si>
  <si>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</si>
  <si>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</si>
  <si>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</si>
  <si>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</si>
  <si>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</si>
  <si>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</si>
  <si>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</si>
  <si>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</si>
  <si>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</si>
  <si>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</si>
  <si>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</si>
  <si>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</si>
  <si>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</si>
  <si>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</si>
  <si>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</si>
  <si>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</si>
  <si>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</si>
  <si>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</si>
  <si>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</si>
  <si>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</si>
  <si>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</si>
  <si>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</si>
  <si>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</si>
  <si>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</si>
  <si>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</si>
  <si>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</si>
  <si>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</si>
  <si>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</si>
  <si>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</si>
  <si>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</si>
  <si>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</si>
  <si>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</si>
  <si>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</si>
  <si>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</si>
  <si>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</si>
  <si>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</si>
  <si>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</si>
  <si>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</si>
  <si>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</si>
  <si>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</si>
  <si>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</si>
  <si>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</si>
  <si>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</si>
  <si>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</si>
  <si>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</si>
  <si>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</si>
  <si>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</si>
  <si>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</si>
  <si>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</si>
  <si>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</si>
  <si>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</si>
  <si>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</si>
  <si>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</si>
  <si>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</si>
  <si>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</si>
  <si>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</si>
  <si>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</si>
  <si>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</si>
  <si>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</si>
  <si>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</si>
  <si>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</si>
  <si>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</si>
  <si>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</si>
  <si>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</si>
  <si>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</si>
  <si>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</si>
  <si>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</si>
  <si>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</si>
  <si>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</si>
  <si>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</si>
  <si>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</si>
  <si>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</si>
  <si>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</si>
  <si>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</si>
  <si>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</si>
  <si>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</si>
  <si>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</si>
  <si>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</si>
  <si>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</si>
  <si>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</si>
  <si>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</si>
  <si>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</si>
  <si>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</si>
  <si>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</si>
  <si>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</si>
  <si>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</si>
  <si>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</si>
  <si>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</si>
  <si>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</si>
  <si>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</si>
  <si>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</si>
  <si>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</si>
  <si>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</si>
  <si>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</si>
  <si>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</si>
  <si>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</si>
  <si>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</si>
  <si>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</si>
  <si>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</si>
  <si>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</si>
  <si>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</si>
  <si>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</si>
  <si>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</si>
  <si>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</si>
  <si>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</si>
  <si>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</si>
  <si>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</si>
  <si>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</si>
  <si>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</si>
  <si>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</si>
  <si>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</si>
  <si>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</si>
  <si>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</si>
  <si>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</si>
  <si>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</si>
  <si>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</si>
  <si>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</si>
  <si>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</si>
  <si>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</si>
  <si>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</si>
  <si>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</si>
  <si>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</si>
  <si>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</si>
  <si>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</si>
  <si>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</si>
  <si>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</si>
  <si>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</si>
  <si>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</si>
  <si>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</si>
  <si>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</si>
  <si>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</si>
  <si>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</si>
  <si>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</si>
  <si>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</si>
  <si>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</si>
  <si>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</si>
  <si>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</si>
  <si>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</si>
  <si>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</si>
  <si>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</si>
  <si>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</si>
  <si>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</si>
  <si>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</si>
  <si>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</si>
  <si>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</si>
  <si>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</si>
  <si>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</si>
  <si>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</si>
  <si>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</si>
  <si>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</si>
  <si>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</si>
  <si>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</si>
  <si>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</si>
  <si>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</si>
  <si>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</si>
  <si>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</si>
  <si>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</si>
  <si>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</si>
  <si>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</si>
  <si>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</si>
  <si>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</si>
  <si>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</si>
  <si>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</si>
  <si>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</si>
  <si>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</si>
  <si>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</si>
  <si>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</si>
  <si>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</si>
  <si>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</si>
  <si>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</si>
  <si>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</si>
  <si>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</si>
  <si>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</si>
  <si>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</si>
  <si>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</si>
  <si>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</si>
  <si>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</si>
  <si>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</si>
  <si>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</si>
  <si>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</si>
  <si>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</si>
  <si>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</si>
  <si>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</si>
  <si>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</si>
  <si>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</si>
  <si>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</si>
  <si>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</si>
  <si>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</si>
  <si>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</si>
  <si>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</si>
  <si>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</si>
  <si>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</si>
  <si>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</si>
  <si>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</si>
  <si>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</si>
  <si>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</si>
  <si>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</si>
  <si>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</si>
  <si>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</si>
  <si>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</si>
  <si>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</si>
  <si>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</si>
  <si>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</si>
  <si>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</si>
  <si>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</si>
  <si>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</si>
  <si>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</si>
  <si>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</si>
  <si>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</si>
  <si>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</si>
  <si>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</si>
  <si>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</si>
  <si>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</si>
  <si>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</si>
  <si>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</si>
  <si>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</si>
  <si>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</si>
  <si>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</si>
  <si>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</si>
  <si>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</si>
  <si>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</si>
  <si>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</si>
  <si>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</si>
  <si>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</si>
  <si>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</si>
  <si>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</si>
  <si>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</si>
  <si>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</si>
  <si>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</si>
  <si>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</si>
  <si>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</si>
  <si>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</si>
  <si>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</si>
  <si>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</si>
  <si>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</si>
  <si>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</si>
  <si>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</si>
  <si>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</si>
  <si>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</si>
  <si>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</si>
  <si>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</si>
  <si>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</si>
  <si>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</si>
  <si>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</si>
  <si>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</si>
  <si>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</si>
  <si>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</si>
  <si>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</si>
  <si>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</si>
  <si>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</si>
  <si>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</si>
  <si>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</si>
  <si>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</si>
  <si>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</si>
  <si>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</si>
  <si>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</si>
  <si>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</si>
  <si>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</si>
  <si>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</si>
  <si>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</si>
  <si>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</si>
  <si>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</si>
  <si>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</si>
  <si>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</si>
  <si>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</si>
  <si>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</si>
  <si>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</si>
  <si>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</si>
  <si>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</si>
  <si>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</si>
  <si>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</si>
  <si>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</si>
  <si>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</si>
  <si>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</si>
  <si>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</si>
  <si>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</si>
  <si>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</si>
  <si>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</si>
  <si>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</si>
  <si>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</si>
  <si>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</si>
  <si>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</si>
  <si>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</si>
  <si>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</si>
  <si>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</si>
  <si>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</si>
  <si>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</si>
  <si>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</si>
  <si>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</si>
  <si>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</si>
  <si>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</si>
  <si>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</si>
  <si>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</si>
  <si>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</si>
  <si>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</si>
  <si>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</si>
  <si>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</si>
  <si>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</si>
  <si>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</si>
  <si>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</si>
  <si>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</si>
  <si>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</si>
  <si>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</si>
  <si>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</si>
  <si>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</si>
  <si>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</si>
  <si>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</si>
  <si>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</si>
  <si>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</si>
  <si>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</si>
  <si>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</si>
  <si>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</si>
  <si>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</si>
  <si>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</si>
  <si>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</si>
  <si>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</si>
  <si>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</si>
  <si>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</si>
  <si>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</si>
  <si>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</si>
  <si>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</si>
  <si>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</si>
  <si>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</si>
  <si>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</si>
  <si>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</si>
  <si>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</si>
  <si>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</si>
  <si>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</si>
  <si>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</si>
  <si>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</si>
  <si>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</si>
  <si>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</si>
  <si>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</si>
  <si>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</si>
  <si>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</si>
  <si>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</si>
  <si>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</si>
  <si>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</si>
  <si>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</si>
  <si>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</si>
  <si>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</si>
  <si>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</si>
  <si>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</si>
  <si>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</si>
  <si>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</si>
  <si>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</si>
  <si>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</si>
  <si>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</si>
  <si>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</si>
  <si>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</si>
  <si>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</si>
  <si>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</si>
  <si>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</si>
  <si>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</si>
  <si>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</si>
  <si>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</si>
  <si>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</si>
  <si>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</si>
  <si>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</si>
  <si>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</si>
  <si>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</si>
  <si>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</si>
  <si>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</si>
  <si>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</si>
  <si>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</si>
  <si>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</si>
  <si>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</si>
  <si>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</si>
  <si>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</si>
  <si>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</si>
  <si>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</si>
  <si>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</si>
  <si>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</si>
  <si>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</si>
  <si>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</si>
  <si>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</si>
  <si>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</si>
  <si>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</si>
  <si>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</si>
  <si>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</si>
  <si>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</si>
  <si>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</si>
  <si>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</si>
  <si>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</si>
  <si>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</si>
  <si>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</si>
  <si>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</si>
  <si>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</si>
  <si>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</si>
  <si>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</si>
  <si>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</si>
  <si>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</si>
  <si>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</si>
  <si>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</si>
  <si>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</si>
  <si>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</si>
  <si>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</si>
  <si>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</si>
  <si>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</si>
  <si>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</si>
  <si>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</si>
  <si>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</si>
  <si>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</si>
  <si>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</si>
  <si>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</si>
  <si>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</si>
  <si>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</si>
  <si>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</si>
  <si>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</si>
  <si>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</si>
  <si>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</si>
  <si>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</si>
  <si>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</si>
  <si>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</si>
  <si>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</si>
  <si>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</si>
  <si>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</si>
  <si>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</si>
  <si>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</si>
  <si>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</si>
  <si>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</si>
  <si>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</si>
  <si>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</si>
  <si>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</si>
  <si>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</si>
  <si>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</si>
  <si>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</si>
  <si>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</si>
  <si>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</si>
  <si>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</si>
  <si>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</si>
  <si>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</si>
  <si>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</si>
  <si>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</si>
  <si>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</si>
  <si>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</si>
  <si>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</si>
  <si>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</si>
  <si>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</si>
  <si>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</si>
  <si>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</si>
  <si>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</si>
  <si>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</si>
  <si>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</si>
  <si>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</si>
  <si>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</si>
  <si>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</si>
  <si>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</si>
  <si>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</si>
  <si>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</si>
  <si>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</si>
  <si>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</si>
  <si>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</si>
  <si>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</si>
  <si>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</si>
  <si>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</si>
  <si>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</si>
  <si>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</si>
  <si>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</si>
  <si>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</si>
  <si>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</si>
  <si>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</si>
  <si>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</si>
  <si>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</si>
  <si>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</si>
  <si>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</si>
  <si>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</si>
  <si>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</si>
  <si>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</si>
  <si>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</si>
  <si>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</si>
  <si>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</si>
  <si>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</si>
  <si>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</si>
  <si>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</si>
  <si>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</si>
  <si>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</si>
  <si>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</si>
  <si>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</si>
  <si>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</si>
  <si>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</si>
  <si>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</si>
  <si>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</si>
  <si>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</si>
  <si>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</si>
  <si>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</si>
  <si>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</si>
  <si>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</si>
  <si>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</si>
  <si>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</si>
  <si>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</si>
  <si>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</si>
  <si>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</si>
  <si>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</si>
  <si>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</si>
  <si>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</si>
  <si>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</si>
  <si>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</si>
  <si>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</si>
  <si>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</si>
  <si>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</si>
  <si>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</si>
  <si>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</si>
  <si>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</si>
  <si>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</si>
  <si>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</si>
  <si>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</si>
  <si>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</si>
  <si>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</si>
  <si>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</si>
  <si>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</si>
  <si>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</si>
  <si>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</si>
  <si>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</si>
  <si>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</si>
  <si>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</si>
  <si>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</si>
  <si>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</si>
  <si>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</si>
  <si>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</si>
  <si>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</si>
  <si>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</si>
  <si>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</si>
  <si>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</si>
  <si>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</si>
  <si>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</si>
  <si>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</si>
  <si>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</si>
  <si>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</si>
  <si>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</si>
  <si>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</si>
  <si>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</si>
  <si>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</si>
  <si>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</si>
  <si>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</si>
  <si>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</si>
  <si>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</si>
  <si>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</si>
  <si>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</si>
  <si>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</si>
  <si>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</si>
  <si>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</si>
  <si>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</si>
  <si>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</si>
  <si>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</si>
  <si>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</si>
  <si>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</si>
  <si>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</si>
  <si>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</si>
  <si>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</si>
  <si>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</si>
  <si>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</si>
  <si>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</si>
  <si>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</si>
  <si>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</si>
  <si>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</si>
  <si>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</si>
  <si>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</si>
  <si>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</si>
  <si>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</si>
  <si>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</si>
  <si>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</si>
  <si>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</si>
  <si>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</si>
  <si>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</si>
  <si>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</si>
  <si>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</si>
  <si>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</si>
  <si>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</si>
  <si>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</si>
  <si>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</si>
  <si>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</si>
  <si>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</si>
  <si>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</si>
  <si>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</si>
  <si>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</si>
  <si>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</si>
  <si>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</si>
  <si>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</si>
  <si>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</si>
  <si>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</si>
  <si>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</si>
  <si>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</si>
  <si>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</si>
  <si>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</si>
  <si>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</si>
  <si>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</si>
  <si>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</si>
  <si>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</si>
  <si>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</si>
  <si>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</si>
  <si>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</si>
  <si>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</si>
  <si>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</si>
  <si>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</si>
  <si>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</si>
  <si>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</si>
  <si>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</si>
  <si>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</si>
  <si>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</si>
  <si>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</si>
  <si>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</si>
  <si>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</si>
  <si>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</si>
  <si>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</si>
  <si>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</si>
  <si>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</si>
  <si>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</si>
  <si>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</si>
  <si>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</si>
  <si>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</si>
  <si>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</si>
  <si>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</si>
  <si>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</si>
  <si>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</si>
  <si>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</si>
  <si>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</si>
  <si>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</si>
  <si>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</si>
  <si>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</si>
  <si>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</si>
  <si>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</si>
  <si>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</si>
  <si>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</si>
  <si>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</si>
  <si>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</si>
  <si>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</si>
  <si>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</si>
  <si>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</si>
  <si>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</si>
  <si>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</si>
  <si>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</si>
  <si>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</si>
  <si>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</si>
  <si>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</si>
  <si>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</si>
  <si>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</si>
  <si>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</si>
  <si>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</si>
  <si>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</si>
  <si>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</si>
  <si>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</si>
  <si>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</si>
  <si>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</si>
  <si>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</si>
  <si>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</si>
  <si>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</si>
  <si>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</si>
  <si>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</si>
  <si>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</si>
  <si>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</si>
  <si>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</si>
  <si>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</si>
  <si>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</si>
  <si>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</si>
  <si>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</si>
  <si>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</si>
  <si>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</si>
  <si>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</si>
  <si>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</si>
  <si>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</si>
  <si>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</si>
  <si>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</si>
  <si>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</si>
  <si>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</si>
  <si>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</si>
  <si>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</si>
  <si>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</si>
  <si>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</si>
  <si>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</si>
  <si>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</si>
  <si>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</si>
  <si>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</si>
  <si>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</si>
  <si>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</si>
  <si>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</si>
  <si>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</si>
  <si>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</si>
  <si>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</si>
  <si>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</si>
  <si>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</si>
  <si>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</si>
  <si>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</si>
  <si>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</si>
  <si>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</si>
  <si>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</si>
  <si>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</si>
  <si>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</si>
  <si>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</si>
  <si>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</si>
  <si>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</si>
  <si>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</si>
  <si>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</si>
  <si>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</si>
  <si>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</si>
  <si>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</si>
  <si>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</si>
  <si>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</si>
  <si>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</si>
  <si>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</si>
  <si>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</si>
  <si>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</si>
  <si>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</si>
  <si>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</si>
  <si>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</si>
  <si>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</si>
  <si>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</si>
  <si>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</si>
  <si>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</si>
  <si>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</si>
  <si>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</si>
  <si>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</si>
  <si>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</si>
  <si>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</si>
  <si>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</si>
  <si>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</si>
  <si>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</si>
  <si>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</si>
  <si>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</si>
  <si>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</si>
  <si>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</si>
  <si>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</si>
  <si>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</si>
  <si>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</si>
  <si>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</si>
  <si>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</si>
  <si>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</si>
  <si>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</si>
  <si>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</si>
  <si>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</si>
  <si>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</si>
  <si>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</si>
  <si>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</si>
  <si>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</si>
  <si>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</si>
  <si>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</si>
  <si>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</si>
  <si>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</si>
  <si>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</si>
  <si>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</si>
  <si>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</si>
  <si>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</si>
  <si>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</si>
  <si>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</si>
  <si>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</si>
  <si>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</si>
  <si>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</si>
  <si>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</si>
  <si>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</si>
  <si>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</si>
  <si>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</si>
  <si>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</si>
  <si>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</si>
  <si>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</si>
  <si>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</si>
  <si>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</si>
  <si>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</si>
  <si>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</si>
  <si>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</si>
  <si>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</si>
  <si>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</si>
  <si>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</si>
  <si>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</si>
  <si>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</si>
  <si>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</si>
  <si>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</si>
  <si>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</si>
  <si>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</si>
  <si>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</si>
  <si>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</si>
  <si>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</si>
  <si>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</si>
  <si>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</si>
  <si>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</si>
  <si>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</si>
  <si>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</si>
  <si>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</si>
  <si>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</si>
  <si>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</si>
  <si>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</si>
  <si>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</si>
  <si>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</si>
  <si>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</si>
  <si>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</si>
  <si>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</si>
  <si>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</si>
  <si>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</si>
  <si>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</si>
  <si>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</si>
  <si>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</si>
  <si>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</si>
  <si>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</si>
  <si>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</si>
  <si>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</si>
  <si>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</si>
  <si>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</si>
  <si>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</si>
  <si>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</si>
  <si>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</si>
  <si>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</si>
  <si>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</si>
  <si>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</si>
  <si>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</si>
  <si>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</si>
  <si>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</si>
  <si>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</si>
  <si>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</si>
  <si>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</si>
  <si>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</si>
  <si>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</si>
  <si>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</si>
  <si>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</si>
  <si>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</si>
  <si>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</si>
  <si>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</si>
  <si>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</si>
  <si>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</si>
  <si>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</si>
  <si>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</si>
  <si>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</si>
  <si>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</si>
  <si>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</si>
  <si>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</si>
  <si>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</si>
  <si>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</si>
  <si>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</si>
  <si>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</si>
  <si>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</si>
  <si>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</si>
  <si>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</si>
  <si>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</si>
  <si>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</si>
  <si>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</si>
  <si>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</si>
  <si>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</si>
  <si>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</si>
  <si>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</si>
  <si>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</si>
  <si>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</si>
  <si>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</si>
  <si>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</si>
  <si>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</si>
  <si>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</si>
  <si>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</si>
  <si>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</si>
  <si>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</si>
  <si>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</si>
  <si>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</si>
  <si>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</si>
  <si>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</si>
  <si>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</si>
  <si>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</si>
  <si>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</si>
  <si>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</si>
  <si>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</si>
  <si>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</si>
  <si>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</si>
  <si>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</si>
  <si>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</si>
  <si>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</si>
  <si>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</si>
  <si>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</si>
  <si>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</si>
  <si>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</si>
  <si>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</si>
  <si>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</si>
  <si>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</si>
  <si>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</si>
  <si>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</si>
  <si>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</si>
  <si>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</si>
  <si>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</si>
  <si>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</si>
  <si>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</si>
  <si>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</si>
  <si>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</si>
  <si>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</si>
  <si>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</si>
  <si>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</si>
  <si>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</si>
  <si>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</si>
  <si>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</si>
  <si>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</si>
  <si>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</si>
  <si>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</si>
  <si>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</si>
  <si>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</si>
  <si>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</si>
  <si>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</si>
  <si>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</si>
  <si>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</si>
  <si>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</si>
  <si>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</si>
  <si>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</si>
  <si>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</si>
  <si>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</si>
  <si>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</si>
  <si>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</si>
  <si>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</si>
  <si>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</si>
  <si>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</si>
  <si>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</si>
  <si>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</si>
  <si>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</si>
  <si>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</si>
  <si>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</si>
  <si>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</si>
  <si>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</si>
  <si>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</si>
  <si>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</si>
  <si>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</si>
  <si>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</si>
  <si>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</si>
  <si>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</si>
  <si>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</si>
  <si>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</si>
  <si>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</si>
  <si>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</si>
  <si>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</si>
  <si>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</si>
  <si>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</si>
  <si>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</si>
  <si>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</si>
  <si>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</si>
  <si>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</si>
  <si>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</si>
  <si>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</si>
  <si>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</si>
  <si>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</si>
  <si>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</si>
  <si>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</si>
  <si>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</si>
  <si>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</si>
  <si>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</si>
  <si>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</si>
  <si>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</si>
  <si>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</si>
  <si>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</si>
  <si>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</si>
  <si>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</si>
  <si>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</si>
  <si>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</si>
  <si>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</si>
  <si>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</si>
  <si>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</si>
  <si>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</si>
  <si>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</si>
  <si>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</si>
  <si>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</si>
  <si>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</si>
  <si>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</si>
  <si>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</si>
  <si>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</si>
  <si>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</si>
  <si>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</si>
  <si>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</si>
  <si>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</si>
  <si>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</si>
  <si>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</si>
  <si>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</si>
  <si>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</si>
  <si>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</si>
  <si>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</si>
  <si>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</si>
  <si>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</si>
  <si>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</si>
  <si>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</si>
  <si>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</si>
  <si>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</si>
  <si>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</si>
  <si>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</si>
  <si>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</si>
  <si>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</si>
  <si>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</si>
  <si>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</si>
  <si>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</si>
  <si>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</si>
  <si>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</si>
  <si>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</si>
  <si>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</si>
  <si>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</si>
  <si>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</si>
  <si>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</si>
  <si>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</si>
  <si>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</si>
  <si>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</si>
  <si>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</si>
  <si>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</si>
  <si>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</si>
  <si>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</si>
  <si>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</si>
  <si>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</si>
  <si>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</si>
  <si>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</si>
  <si>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</si>
  <si>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</si>
  <si>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</si>
  <si>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</si>
  <si>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</si>
  <si>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</si>
  <si>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</si>
  <si>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</si>
  <si>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</si>
  <si>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</si>
  <si>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</si>
  <si>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</si>
  <si>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</si>
  <si>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</si>
  <si>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</si>
  <si>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</si>
  <si>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</si>
  <si>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</si>
  <si>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</si>
  <si>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</si>
  <si>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</si>
  <si>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</si>
  <si>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</si>
  <si>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</si>
  <si>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</si>
  <si>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</si>
  <si>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</si>
  <si>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</si>
  <si>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</si>
  <si>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</si>
  <si>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</si>
  <si>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</si>
  <si>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</si>
  <si>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</si>
  <si>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</si>
  <si>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</si>
  <si>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</si>
  <si>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</si>
  <si>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</si>
  <si>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</si>
  <si>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</si>
  <si>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</si>
  <si>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</si>
  <si>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</si>
  <si>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</si>
  <si>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</si>
  <si>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</si>
  <si>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</si>
  <si>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</si>
  <si>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</si>
  <si>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</si>
  <si>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</si>
  <si>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</si>
  <si>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</si>
  <si>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</si>
  <si>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</si>
  <si>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</si>
  <si>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</si>
  <si>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</si>
  <si>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</si>
  <si>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</si>
  <si>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</si>
  <si>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</si>
  <si>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</si>
  <si>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</si>
  <si>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</si>
  <si>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</si>
  <si>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</si>
  <si>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</si>
  <si>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</si>
  <si>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</si>
  <si>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</si>
  <si>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</si>
  <si>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</si>
  <si>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</si>
  <si>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</si>
  <si>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</si>
  <si>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</si>
  <si>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</si>
  <si>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</si>
  <si>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</si>
  <si>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</si>
  <si>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</si>
  <si>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</si>
  <si>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</si>
  <si>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</si>
  <si>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</si>
  <si>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</si>
  <si>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</si>
  <si>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</si>
  <si>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</si>
  <si>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</si>
  <si>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</si>
  <si>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</si>
  <si>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</si>
  <si>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</si>
  <si>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</si>
  <si>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</si>
  <si>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</si>
  <si>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</si>
  <si>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</si>
  <si>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</si>
  <si>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</si>
  <si>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</si>
  <si>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</si>
  <si>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</si>
  <si>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</si>
  <si>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</si>
  <si>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</si>
  <si>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</si>
  <si>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</si>
  <si>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</si>
  <si>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</si>
  <si>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</si>
  <si>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</si>
  <si>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</si>
  <si>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</si>
  <si>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</si>
  <si>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</si>
  <si>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</si>
  <si>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</si>
  <si>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</si>
  <si>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</si>
  <si>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</si>
  <si>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</si>
  <si>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</si>
  <si>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</si>
  <si>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</si>
  <si>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</si>
  <si>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</si>
  <si>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</si>
  <si>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</si>
  <si>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</si>
  <si>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</si>
  <si>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</si>
  <si>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</si>
  <si>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</si>
  <si>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</si>
  <si>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</si>
  <si>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</si>
  <si>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</si>
  <si>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</si>
  <si>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</si>
  <si>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</si>
  <si>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</si>
  <si>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</si>
  <si>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</si>
  <si>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</si>
  <si>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</si>
  <si>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</si>
  <si>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</si>
  <si>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</si>
  <si>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</si>
  <si>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</si>
  <si>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</si>
  <si>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</si>
  <si>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</si>
  <si>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</si>
  <si>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</si>
  <si>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</si>
  <si>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</si>
  <si>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</si>
  <si>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</si>
  <si>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</si>
  <si>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</si>
  <si>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</si>
  <si>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</si>
  <si>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</si>
  <si>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</si>
  <si>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</si>
  <si>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</si>
  <si>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</si>
  <si>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</si>
  <si>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</si>
  <si>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</si>
  <si>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</si>
  <si>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</si>
  <si>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</si>
  <si>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</si>
  <si>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</si>
  <si>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</si>
  <si>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</si>
  <si>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</si>
  <si>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</si>
  <si>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</si>
  <si>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</si>
  <si>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</si>
  <si>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</si>
  <si>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</si>
  <si>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</si>
  <si>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</si>
  <si>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</si>
  <si>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</si>
  <si>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</si>
  <si>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</si>
  <si>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</si>
  <si>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</si>
  <si>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</si>
  <si>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</si>
  <si>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</si>
  <si>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</si>
  <si>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</si>
  <si>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</si>
  <si>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</si>
  <si>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</si>
  <si>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</si>
  <si>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</si>
  <si>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</si>
  <si>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</si>
  <si>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</si>
  <si>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</si>
  <si>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</si>
  <si>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</si>
  <si>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</si>
  <si>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</si>
  <si>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</si>
  <si>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</si>
  <si>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</si>
  <si>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</si>
  <si>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</si>
  <si>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</si>
  <si>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</si>
  <si>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</si>
  <si>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</si>
  <si>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</si>
  <si>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</si>
  <si>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</si>
  <si>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</si>
  <si>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</si>
  <si>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</si>
  <si>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</si>
  <si>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</si>
  <si>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</si>
  <si>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</si>
  <si>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</si>
  <si>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</si>
  <si>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</si>
  <si>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</si>
  <si>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</si>
  <si>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</si>
  <si>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</si>
  <si>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</si>
  <si>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</si>
  <si>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</si>
  <si>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</si>
  <si>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</si>
  <si>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</si>
  <si>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</si>
  <si>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</si>
  <si>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</si>
  <si>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</si>
  <si>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</si>
  <si>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</si>
  <si>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</si>
  <si>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</si>
  <si>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</si>
  <si>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</si>
  <si>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</si>
  <si>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</si>
  <si>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</si>
  <si>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</si>
  <si>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</si>
  <si>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</si>
  <si>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</si>
  <si>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</si>
  <si>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</si>
  <si>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</si>
  <si>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</si>
  <si>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</si>
  <si>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</si>
  <si>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</si>
  <si>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</si>
  <si>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</si>
  <si>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</si>
  <si>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</si>
  <si>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</si>
  <si>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</si>
  <si>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</si>
  <si>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</si>
  <si>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</si>
  <si>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</si>
  <si>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</si>
  <si>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</si>
  <si>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</si>
  <si>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</si>
  <si>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</si>
  <si>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</si>
  <si>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</si>
  <si>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</si>
  <si>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</si>
  <si>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</si>
  <si>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</si>
  <si>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</si>
  <si>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</si>
  <si>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</si>
  <si>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</si>
  <si>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</si>
  <si>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</si>
  <si>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</si>
  <si>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</si>
  <si>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</si>
  <si>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</si>
  <si>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</si>
  <si>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</si>
  <si>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</si>
  <si>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</si>
  <si>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</si>
  <si>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</si>
  <si>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</si>
  <si>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</si>
  <si>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</si>
  <si>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</si>
  <si>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</si>
  <si>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</si>
  <si>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</si>
  <si>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</si>
  <si>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</si>
  <si>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</si>
  <si>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</si>
  <si>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</si>
  <si>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</si>
  <si>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</si>
  <si>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</si>
  <si>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</si>
  <si>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</si>
  <si>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</si>
  <si>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</si>
  <si>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</si>
  <si>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</si>
  <si>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</si>
  <si>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</si>
  <si>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</si>
  <si>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</si>
  <si>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</si>
  <si>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</si>
  <si>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</si>
  <si>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</si>
  <si>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</si>
  <si>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</si>
  <si>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</si>
  <si>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</si>
  <si>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</si>
  <si>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</si>
  <si>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</si>
  <si>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</si>
  <si>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</si>
  <si>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</si>
  <si>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</si>
  <si>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</si>
  <si>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</si>
  <si>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</si>
  <si>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</si>
  <si>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</si>
  <si>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</si>
  <si>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</si>
  <si>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</si>
  <si>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</si>
  <si>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</si>
  <si>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</si>
  <si>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</si>
  <si>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</si>
  <si>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</si>
  <si>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</si>
  <si>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</si>
  <si>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</si>
  <si>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</si>
  <si>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</si>
  <si>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</si>
  <si>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</si>
  <si>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</si>
  <si>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</si>
  <si>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</si>
  <si>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</si>
  <si>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</si>
  <si>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</si>
  <si>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</si>
  <si>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</si>
  <si>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</si>
  <si>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</si>
  <si>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</si>
  <si>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</si>
  <si>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</si>
  <si>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</si>
  <si>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</si>
  <si>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</si>
  <si>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</si>
  <si>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</si>
  <si>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</si>
  <si>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</si>
  <si>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</si>
  <si>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</si>
  <si>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</si>
  <si>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</si>
  <si>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</si>
  <si>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</si>
  <si>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</si>
  <si>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</si>
  <si>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</si>
  <si>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</si>
  <si>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</si>
  <si>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</si>
  <si>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</si>
  <si>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</si>
  <si>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</si>
  <si>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</si>
  <si>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</si>
  <si>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</si>
  <si>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</si>
  <si>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</si>
  <si>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</si>
  <si>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</si>
  <si>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</si>
  <si>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</si>
  <si>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</si>
  <si>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</si>
  <si>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</si>
  <si>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</si>
  <si>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</si>
  <si>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</si>
  <si>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</si>
  <si>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</si>
  <si>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</si>
  <si>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</si>
  <si>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</si>
  <si>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</si>
  <si>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</si>
  <si>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</si>
  <si>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</si>
  <si>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</si>
  <si>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</si>
  <si>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</si>
  <si>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</si>
  <si>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</si>
  <si>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</si>
  <si>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</si>
  <si>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</si>
  <si>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</si>
  <si>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</si>
  <si>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</si>
  <si>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</si>
  <si>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</si>
  <si>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</si>
  <si>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</si>
  <si>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</si>
  <si>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</si>
  <si>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</si>
  <si>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</si>
  <si>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</si>
  <si>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</si>
  <si>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</si>
  <si>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</si>
  <si>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</si>
  <si>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</si>
  <si>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</si>
  <si>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</si>
  <si>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</si>
  <si>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</si>
  <si>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</si>
  <si>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</si>
  <si>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</si>
  <si>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</si>
  <si>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</si>
  <si>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</si>
  <si>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</si>
  <si>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</si>
  <si>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</si>
  <si>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</si>
  <si>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</si>
  <si>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</si>
  <si>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</si>
  <si>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</si>
  <si>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</si>
  <si>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</si>
  <si>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</si>
  <si>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</si>
  <si>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</si>
  <si>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</si>
  <si>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</si>
  <si>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</si>
  <si>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</si>
  <si>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</si>
  <si>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</si>
  <si>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</si>
  <si>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</si>
  <si>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</si>
  <si>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</si>
  <si>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</si>
  <si>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</si>
  <si>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</si>
  <si>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</si>
  <si>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</si>
  <si>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</si>
  <si>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</si>
  <si>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</si>
  <si>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</si>
  <si>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</si>
  <si>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</si>
  <si>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</si>
  <si>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</si>
  <si>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</si>
  <si>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</si>
  <si>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</si>
  <si>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</si>
  <si>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</si>
  <si>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</si>
  <si>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</si>
  <si>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</si>
  <si>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</si>
  <si>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</si>
  <si>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</si>
  <si>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</si>
  <si>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</si>
  <si>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</si>
  <si>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</si>
  <si>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</si>
  <si>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</si>
  <si>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</si>
  <si>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</si>
  <si>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</si>
  <si>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</si>
  <si>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</si>
  <si>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</si>
  <si>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</si>
  <si>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</si>
  <si>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</si>
  <si>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</si>
  <si>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</si>
  <si>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</si>
  <si>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</si>
  <si>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</si>
  <si>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</si>
  <si>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</si>
  <si>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</si>
  <si>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</si>
  <si>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</si>
  <si>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</si>
  <si>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</si>
  <si>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</si>
  <si>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</si>
  <si>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</si>
  <si>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</si>
  <si>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</si>
  <si>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</si>
  <si>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</si>
  <si>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</si>
  <si>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</si>
  <si>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</si>
  <si>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</si>
  <si>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</si>
  <si>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</si>
  <si>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</si>
  <si>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</si>
  <si>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</si>
  <si>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</si>
  <si>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</si>
  <si>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</si>
  <si>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</si>
  <si>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</si>
  <si>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</si>
  <si>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</si>
  <si>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</si>
  <si>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</si>
  <si>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</si>
  <si>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</si>
  <si>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</si>
  <si>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</si>
  <si>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</si>
  <si>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</si>
  <si>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</si>
  <si>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</si>
  <si>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</si>
  <si>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</si>
  <si>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</si>
  <si>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</si>
  <si>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</si>
  <si>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</si>
  <si>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</si>
  <si>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</si>
  <si>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</si>
  <si>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</si>
  <si>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</si>
  <si>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</si>
  <si>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</si>
  <si>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</si>
  <si>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</si>
  <si>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</si>
  <si>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</si>
  <si>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</si>
  <si>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</si>
  <si>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</si>
  <si>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</si>
  <si>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</si>
  <si>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</si>
  <si>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</si>
  <si>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</si>
  <si>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</si>
  <si>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</si>
  <si>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</si>
  <si>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</si>
  <si>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</si>
  <si>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</si>
  <si>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</si>
  <si>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</si>
  <si>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</si>
  <si>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</si>
  <si>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</si>
  <si>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</si>
  <si>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</si>
  <si>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</si>
  <si>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</si>
  <si>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</si>
  <si>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</si>
  <si>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</si>
  <si>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</si>
  <si>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</si>
  <si>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</si>
  <si>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</si>
  <si>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</si>
  <si>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</si>
  <si>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</si>
  <si>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</si>
  <si>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</si>
  <si>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</si>
  <si>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</si>
  <si>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</si>
  <si>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</si>
  <si>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</si>
  <si>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</si>
  <si>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</si>
  <si>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</si>
  <si>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</si>
  <si>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</si>
  <si>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</si>
  <si>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</si>
  <si>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</si>
  <si>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</si>
  <si>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</si>
  <si>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</si>
  <si>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</si>
  <si>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</si>
  <si>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</si>
  <si>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</si>
  <si>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</si>
  <si>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</si>
  <si>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</si>
  <si>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</si>
  <si>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</si>
  <si>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</si>
  <si>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</si>
  <si>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</si>
  <si>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</si>
  <si>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</si>
  <si>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</si>
  <si>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</si>
  <si>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</si>
  <si>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</si>
  <si>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</si>
  <si>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</si>
  <si>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</si>
  <si>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</si>
  <si>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</si>
  <si>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</si>
  <si>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</si>
  <si>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</si>
  <si>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</si>
  <si>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</si>
  <si>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</si>
  <si>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</si>
  <si>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</si>
  <si>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</si>
  <si>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</si>
  <si>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</si>
  <si>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</si>
  <si>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</si>
  <si>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</si>
  <si>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</si>
  <si>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</si>
  <si>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</si>
  <si>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</si>
  <si>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</si>
  <si>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</si>
  <si>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</si>
  <si>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</si>
  <si>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</si>
  <si>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</si>
  <si>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</si>
  <si>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</si>
  <si>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</si>
  <si>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</si>
  <si>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</si>
  <si>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</si>
  <si>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</si>
  <si>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</si>
  <si>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</si>
  <si>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</si>
  <si>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</si>
  <si>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</si>
  <si>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</si>
  <si>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</si>
  <si>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</si>
  <si>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</si>
  <si>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</si>
  <si>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</si>
  <si>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</si>
  <si>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</si>
  <si>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</si>
  <si>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</si>
  <si>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</si>
  <si>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</si>
  <si>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</si>
  <si>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</si>
  <si>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</si>
  <si>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</si>
  <si>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</si>
  <si>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</si>
  <si>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</si>
  <si>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</si>
  <si>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</si>
  <si>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</si>
  <si>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</si>
  <si>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</si>
  <si>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</si>
  <si>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</si>
  <si>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</si>
  <si>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</si>
  <si>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</si>
  <si>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</si>
  <si>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</si>
  <si>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</si>
  <si>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</si>
  <si>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</si>
  <si>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</si>
  <si>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</si>
  <si>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</si>
  <si>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</si>
  <si>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</si>
  <si>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</si>
  <si>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</si>
  <si>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</si>
  <si>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</si>
  <si>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</si>
  <si>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</si>
  <si>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</si>
  <si>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</si>
  <si>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</si>
  <si>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</si>
  <si>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</si>
  <si>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</si>
  <si>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</si>
  <si>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</si>
  <si>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</si>
  <si>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</si>
  <si>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</si>
  <si>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</si>
  <si>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</si>
  <si>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</si>
  <si>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</si>
  <si>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</si>
  <si>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</si>
  <si>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</si>
  <si>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</si>
  <si>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</si>
  <si>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</si>
  <si>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</si>
  <si>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</si>
  <si>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</si>
  <si>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</si>
  <si>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</si>
  <si>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</si>
  <si>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</si>
  <si>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</si>
  <si>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</si>
  <si>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</si>
  <si>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</si>
  <si>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</si>
  <si>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</si>
  <si>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</si>
  <si>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</si>
  <si>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</si>
  <si>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</si>
  <si>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</si>
  <si>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</si>
  <si>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</si>
  <si>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</si>
  <si>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</si>
  <si>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</si>
  <si>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</si>
  <si>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</si>
  <si>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</si>
  <si>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</si>
  <si>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</si>
  <si>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</si>
  <si>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</si>
  <si>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</si>
  <si>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</si>
  <si>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</si>
  <si>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</si>
  <si>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</si>
  <si>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</si>
  <si>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</si>
  <si>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</si>
  <si>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</si>
  <si>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</si>
  <si>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</si>
  <si>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</si>
  <si>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</si>
  <si>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</si>
  <si>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</si>
  <si>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</si>
  <si>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</si>
  <si>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</si>
  <si>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</si>
  <si>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</si>
  <si>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</si>
  <si>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</si>
  <si>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</si>
  <si>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</si>
  <si>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</si>
  <si>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</si>
  <si>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</si>
  <si>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</si>
  <si>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</si>
  <si>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</si>
  <si>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</si>
  <si>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</si>
  <si>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</si>
  <si>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</si>
  <si>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</si>
  <si>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</si>
  <si>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</si>
  <si>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</si>
  <si>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</si>
  <si>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</si>
  <si>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</si>
  <si>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</si>
  <si>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</si>
  <si>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</si>
  <si>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</si>
  <si>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</si>
  <si>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</si>
  <si>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</si>
  <si>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</si>
  <si>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</si>
  <si>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</si>
  <si>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</si>
  <si>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</si>
  <si>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</si>
  <si>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</si>
  <si>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</si>
  <si>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</si>
  <si>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</si>
  <si>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</si>
  <si>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</si>
  <si>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</si>
  <si>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</si>
  <si>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</si>
  <si>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</si>
  <si>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</si>
  <si>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</si>
  <si>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</si>
  <si>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</si>
  <si>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</si>
  <si>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</si>
  <si>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</si>
  <si>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</si>
  <si>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</si>
  <si>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</si>
  <si>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</si>
  <si>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</si>
  <si>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</si>
  <si>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</si>
  <si>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</si>
  <si>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</si>
  <si>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</si>
  <si>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</si>
  <si>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</si>
  <si>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</si>
  <si>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</si>
  <si>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</si>
  <si>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</si>
  <si>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</si>
  <si>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</si>
  <si>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</si>
  <si>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</si>
  <si>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</si>
  <si>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</si>
  <si>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</si>
  <si>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</si>
  <si>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</si>
  <si>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</si>
  <si>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</si>
  <si>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</si>
  <si>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</si>
  <si>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</si>
  <si>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</si>
  <si>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</si>
  <si>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</si>
  <si>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</si>
  <si>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</si>
  <si>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</si>
  <si>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</si>
  <si>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</si>
  <si>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</si>
  <si>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</si>
  <si>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</si>
  <si>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</si>
  <si>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</si>
  <si>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</si>
  <si>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</si>
  <si>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</si>
  <si>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</si>
  <si>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</si>
  <si>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</si>
  <si>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</si>
  <si>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</si>
  <si>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</si>
  <si>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</si>
  <si>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</si>
  <si>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</si>
  <si>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</si>
  <si>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</si>
  <si>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</si>
  <si>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</si>
  <si>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</si>
  <si>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</si>
  <si>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</si>
  <si>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</si>
  <si>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</si>
  <si>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</si>
  <si>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</si>
  <si>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</si>
  <si>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</si>
  <si>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</si>
  <si>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</si>
  <si>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</si>
  <si>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</si>
  <si>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</si>
  <si>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</si>
  <si>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</si>
  <si>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</si>
  <si>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</si>
  <si>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</si>
  <si>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</si>
  <si>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</si>
  <si>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</si>
  <si>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</si>
  <si>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</si>
  <si>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</si>
  <si>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</si>
  <si>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</si>
  <si>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</si>
  <si>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</si>
  <si>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</si>
  <si>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</si>
  <si>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</si>
  <si>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</si>
  <si>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</si>
  <si>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</si>
  <si>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</si>
  <si>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</si>
  <si>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</si>
  <si>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</si>
  <si>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</si>
  <si>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</si>
  <si>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</si>
  <si>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</si>
  <si>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</si>
  <si>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</si>
  <si>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</si>
  <si>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</si>
  <si>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</si>
  <si>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</si>
  <si>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</si>
  <si>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</si>
  <si>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</si>
  <si>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</si>
  <si>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</si>
  <si>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</si>
  <si>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</si>
  <si>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</si>
  <si>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</si>
  <si>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</si>
  <si>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</si>
  <si>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</si>
  <si>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</si>
  <si>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</si>
  <si>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</si>
  <si>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</si>
  <si>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</si>
  <si>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</si>
  <si>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</si>
  <si>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</si>
  <si>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</si>
  <si>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</si>
  <si>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</si>
  <si>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</si>
  <si>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</si>
  <si>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</si>
  <si>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</si>
  <si>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</si>
  <si>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</si>
  <si>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</si>
  <si>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</si>
  <si>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</si>
  <si>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</si>
  <si>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</si>
  <si>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</si>
  <si>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</si>
  <si>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</si>
  <si>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</si>
  <si>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</si>
  <si>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</si>
  <si>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</si>
  <si>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</si>
  <si>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</si>
  <si>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</si>
  <si>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</si>
  <si>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</si>
  <si>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</si>
  <si>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</si>
  <si>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</si>
  <si>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</si>
  <si>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</si>
  <si>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</si>
  <si>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</si>
  <si>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</si>
  <si>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</si>
  <si>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</si>
  <si>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</si>
  <si>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</si>
  <si>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</si>
  <si>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</si>
  <si>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</si>
  <si>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</si>
  <si>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</si>
  <si>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</si>
  <si>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</si>
  <si>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</si>
  <si>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</si>
  <si>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</si>
  <si>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</si>
  <si>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</si>
  <si>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</si>
  <si>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</si>
  <si>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</si>
  <si>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</si>
  <si>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</si>
  <si>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</si>
  <si>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</si>
  <si>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</si>
  <si>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</si>
  <si>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</si>
  <si>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</si>
  <si>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</si>
  <si>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</si>
  <si>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</si>
  <si>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</si>
  <si>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</si>
  <si>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</si>
  <si>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</si>
  <si>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</si>
  <si>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</si>
  <si>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</si>
  <si>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</si>
  <si>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</si>
  <si>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</si>
  <si>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</si>
  <si>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</si>
  <si>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</si>
  <si>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</si>
  <si>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</si>
  <si>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</si>
  <si>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</si>
  <si>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</si>
  <si>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</si>
  <si>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</si>
  <si>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</si>
  <si>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</si>
  <si>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</si>
  <si>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</si>
  <si>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</si>
  <si>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</si>
  <si>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</si>
  <si>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</si>
  <si>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</si>
  <si>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</si>
  <si>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</si>
  <si>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</si>
  <si>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</si>
  <si>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</si>
  <si>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</si>
  <si>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</si>
  <si>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</si>
  <si>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</si>
  <si>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</si>
  <si>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</si>
  <si>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</si>
  <si>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</si>
  <si>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</si>
  <si>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</si>
  <si>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</si>
  <si>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</si>
  <si>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</si>
  <si>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</si>
  <si>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</si>
  <si>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</si>
  <si>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</si>
  <si>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</si>
  <si>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</si>
  <si>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</si>
  <si>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</si>
  <si>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</si>
  <si>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</si>
  <si>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</si>
  <si>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</si>
  <si>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</si>
  <si>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</si>
  <si>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</si>
  <si>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</si>
  <si>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</si>
  <si>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</si>
  <si>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</si>
  <si>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</si>
  <si>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</si>
  <si>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</si>
  <si>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</si>
  <si>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</si>
  <si>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</si>
  <si>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</si>
  <si>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</si>
  <si>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</si>
  <si>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</si>
  <si>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</si>
  <si>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</si>
  <si>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</si>
  <si>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</si>
  <si>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</si>
  <si>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</si>
  <si>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</si>
  <si>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</si>
  <si>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</si>
  <si>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</si>
  <si>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</si>
  <si>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</si>
  <si>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</si>
  <si>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</si>
  <si>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</si>
  <si>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</si>
  <si>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</si>
  <si>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</si>
  <si>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</si>
  <si>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</si>
  <si>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</si>
  <si>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</si>
  <si>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</si>
  <si>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</si>
  <si>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</si>
  <si>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</si>
  <si>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</si>
  <si>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</si>
  <si>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</si>
  <si>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</si>
  <si>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</si>
  <si>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</si>
  <si>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</si>
  <si>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</si>
  <si>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</si>
  <si>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</si>
  <si>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</si>
  <si>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</si>
  <si>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</si>
  <si>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</si>
  <si>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</si>
  <si>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</si>
  <si>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</si>
  <si>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</si>
  <si>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</si>
  <si>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</si>
  <si>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</si>
  <si>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</si>
  <si>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</si>
  <si>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</si>
  <si>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</si>
  <si>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</si>
  <si>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</si>
  <si>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</si>
  <si>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</si>
  <si>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</si>
  <si>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</si>
  <si>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</si>
  <si>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</si>
  <si>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</si>
  <si>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</si>
  <si>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</si>
  <si>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</si>
  <si>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</si>
  <si>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</si>
  <si>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</si>
  <si>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</si>
  <si>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</si>
  <si>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</si>
  <si>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</si>
  <si>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</si>
  <si>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</si>
  <si>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</si>
  <si>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</si>
  <si>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</si>
  <si>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</si>
  <si>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</si>
  <si>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</si>
  <si>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</si>
  <si>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</si>
  <si>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</si>
  <si>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</si>
  <si>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</si>
  <si>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</si>
  <si>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</si>
  <si>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</si>
  <si>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</si>
  <si>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</si>
  <si>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</si>
  <si>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</si>
  <si>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</si>
  <si>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</si>
  <si>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</si>
  <si>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</si>
  <si>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</si>
  <si>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</si>
  <si>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</si>
  <si>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</si>
  <si>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</si>
  <si>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</si>
  <si>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</si>
  <si>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</si>
  <si>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</si>
  <si>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</si>
  <si>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</si>
  <si>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</si>
  <si>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</si>
  <si>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</si>
  <si>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</si>
  <si>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</si>
  <si>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</si>
  <si>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</si>
  <si>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</si>
  <si>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</si>
  <si>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</si>
  <si>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</si>
  <si>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</si>
  <si>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</si>
  <si>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</si>
  <si>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</si>
  <si>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</si>
  <si>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</si>
  <si>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</si>
  <si>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</si>
  <si>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</si>
  <si>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</si>
  <si>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</si>
  <si>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</si>
  <si>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</si>
  <si>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</si>
  <si>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</si>
  <si>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</si>
  <si>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</si>
  <si>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</si>
  <si>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</si>
  <si>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</si>
  <si>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</si>
  <si>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</si>
  <si>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</si>
  <si>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</si>
  <si>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</si>
  <si>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</si>
  <si>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</si>
  <si>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</si>
  <si>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</si>
  <si>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</si>
  <si>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</si>
  <si>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</si>
  <si>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</si>
  <si>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</si>
  <si>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</si>
  <si>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</si>
  <si>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</si>
  <si>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</si>
  <si>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</si>
  <si>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</si>
  <si>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</si>
  <si>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</si>
  <si>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</si>
  <si>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</si>
  <si>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</si>
  <si>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</si>
  <si>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</si>
  <si>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</si>
  <si>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</si>
  <si>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</si>
  <si>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</si>
  <si>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</si>
  <si>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</si>
  <si>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</si>
  <si>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</si>
  <si>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</si>
  <si>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</si>
  <si>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</si>
  <si>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</si>
  <si>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</si>
  <si>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</si>
  <si>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</si>
  <si>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</si>
  <si>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</si>
  <si>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</si>
  <si>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</si>
  <si>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</si>
  <si>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</si>
  <si>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</si>
  <si>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</si>
  <si>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</si>
  <si>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</si>
  <si>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</si>
  <si>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</si>
  <si>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</si>
  <si>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</si>
  <si>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</si>
  <si>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</si>
  <si>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</si>
  <si>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</si>
  <si>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</si>
  <si>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</si>
  <si>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</si>
  <si>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</si>
  <si>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</si>
  <si>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</si>
  <si>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</si>
  <si>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</si>
  <si>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</si>
  <si>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</si>
  <si>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</si>
  <si>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</si>
  <si>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</si>
  <si>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</si>
  <si>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</si>
  <si>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</si>
  <si>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</si>
  <si>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</si>
  <si>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</si>
  <si>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</si>
  <si>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</si>
  <si>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</si>
  <si>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</si>
  <si>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</si>
  <si>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</si>
  <si>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</si>
  <si>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</si>
  <si>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</si>
  <si>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</si>
  <si>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</si>
  <si>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</si>
  <si>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</si>
  <si>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</si>
  <si>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</si>
  <si>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</si>
  <si>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</si>
  <si>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</si>
  <si>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</si>
  <si>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</si>
  <si>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</si>
  <si>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</si>
  <si>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</si>
  <si>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</si>
  <si>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</si>
  <si>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</si>
  <si>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</si>
  <si>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</si>
  <si>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</si>
  <si>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</si>
  <si>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</si>
  <si>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</si>
  <si>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</si>
  <si>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</si>
  <si>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</si>
  <si>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</si>
  <si>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</si>
  <si>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</si>
  <si>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</si>
  <si>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</si>
  <si>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</si>
  <si>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</si>
  <si>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</si>
  <si>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</si>
  <si>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</si>
  <si>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</si>
  <si>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</si>
  <si>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</si>
  <si>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</si>
  <si>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</si>
  <si>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</si>
  <si>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</si>
  <si>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</si>
  <si>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</si>
  <si>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</si>
  <si>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</si>
  <si>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</si>
  <si>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</si>
  <si>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</si>
  <si>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</si>
  <si>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</si>
  <si>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</si>
  <si>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</si>
  <si>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</si>
  <si>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</si>
  <si>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</si>
  <si>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</si>
  <si>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</si>
  <si>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</si>
  <si>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</si>
  <si>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</si>
  <si>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</si>
  <si>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</si>
  <si>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</si>
  <si>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</si>
  <si>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</si>
  <si>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</si>
  <si>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</si>
  <si>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</si>
  <si>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</si>
  <si>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</si>
  <si>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</si>
  <si>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</si>
  <si>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</si>
  <si>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</si>
  <si>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</si>
  <si>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</si>
  <si>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</si>
  <si>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</si>
  <si>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</si>
  <si>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</si>
  <si>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</si>
  <si>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</si>
  <si>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</si>
  <si>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</si>
  <si>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</si>
  <si>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</si>
  <si>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</si>
  <si>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</si>
  <si>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</si>
  <si>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</si>
  <si>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</si>
  <si>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</si>
  <si>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</si>
  <si>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</si>
  <si>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</si>
  <si>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</si>
  <si>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</si>
  <si>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</si>
  <si>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</si>
  <si>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</si>
  <si>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</si>
  <si>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</si>
  <si>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</si>
  <si>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</si>
  <si>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</si>
  <si>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</si>
  <si>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</si>
  <si>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</si>
  <si>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</si>
  <si>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</si>
  <si>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</si>
  <si>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</si>
  <si>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</si>
  <si>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</si>
  <si>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</si>
  <si>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</si>
  <si>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</si>
  <si>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</si>
  <si>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</si>
  <si>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</si>
  <si>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</si>
  <si>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</si>
  <si>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</si>
  <si>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</si>
  <si>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</si>
  <si>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</si>
  <si>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</si>
  <si>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</si>
  <si>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</si>
  <si>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</si>
  <si>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</si>
  <si>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</si>
  <si>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</si>
  <si>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</si>
  <si>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</si>
  <si>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</si>
  <si>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</si>
  <si>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</si>
  <si>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</si>
  <si>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</si>
  <si>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</si>
  <si>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</si>
  <si>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</si>
  <si>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</si>
  <si>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</si>
  <si>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</si>
  <si>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</si>
  <si>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</si>
  <si>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</si>
  <si>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</si>
  <si>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</si>
  <si>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</si>
  <si>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</si>
  <si>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</si>
  <si>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</si>
  <si>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</si>
  <si>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</si>
  <si>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</si>
  <si>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</si>
  <si>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</si>
  <si>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</si>
  <si>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</si>
  <si>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</si>
  <si>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</si>
  <si>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</si>
  <si>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</si>
  <si>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</si>
  <si>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</si>
  <si>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</si>
  <si>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</si>
  <si>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</si>
  <si>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</si>
  <si>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</si>
  <si>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</si>
  <si>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</si>
  <si>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</si>
  <si>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</si>
  <si>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</si>
  <si>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</si>
  <si>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</si>
  <si>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</si>
  <si>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</si>
  <si>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</si>
  <si>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</si>
  <si>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</si>
  <si>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</si>
  <si>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</si>
  <si>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</si>
  <si>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</si>
  <si>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</si>
  <si>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</si>
  <si>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</si>
  <si>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</si>
  <si>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</si>
  <si>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</si>
  <si>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</si>
  <si>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</si>
  <si>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</si>
  <si>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</si>
  <si>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</si>
  <si>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</si>
  <si>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</si>
  <si>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</si>
  <si>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</si>
  <si>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</si>
  <si>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</si>
  <si>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</si>
  <si>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</si>
  <si>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</si>
  <si>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</si>
  <si>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</si>
  <si>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</si>
  <si>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</si>
  <si>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</si>
  <si>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</si>
  <si>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</si>
  <si>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</si>
  <si>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</si>
  <si>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</si>
  <si>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</si>
  <si>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</si>
  <si>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</si>
  <si>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</si>
  <si>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</si>
  <si>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</si>
  <si>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</si>
  <si>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</si>
  <si>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</si>
  <si>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</si>
  <si>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</si>
  <si>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</si>
  <si>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</si>
  <si>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</si>
  <si>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</si>
  <si>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</si>
  <si>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</si>
  <si>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</si>
  <si>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</si>
  <si>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</si>
  <si>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</si>
  <si>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</si>
  <si>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</si>
  <si>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</si>
  <si>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</si>
  <si>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</si>
  <si>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</si>
  <si>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</si>
  <si>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</si>
  <si>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</si>
  <si>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</si>
  <si>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</si>
  <si>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</si>
  <si>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</si>
  <si>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</si>
  <si>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</si>
  <si>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</si>
  <si>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</si>
  <si>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</si>
  <si>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</si>
  <si>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</si>
  <si>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</si>
  <si>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</si>
  <si>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</si>
  <si>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</si>
  <si>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</si>
  <si>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</si>
  <si>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</si>
  <si>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</si>
  <si>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</si>
  <si>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</si>
  <si>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</si>
  <si>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</si>
  <si>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</si>
  <si>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</si>
  <si>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</si>
  <si>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</si>
  <si>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</si>
  <si>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</si>
  <si>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</si>
  <si>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</si>
  <si>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</si>
  <si>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</si>
  <si>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</si>
  <si>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</si>
  <si>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</si>
  <si>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</si>
  <si>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</si>
  <si>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</si>
  <si>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</si>
  <si>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</si>
  <si>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</si>
  <si>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</si>
  <si>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</si>
  <si>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</si>
  <si>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</si>
  <si>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</si>
  <si>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</si>
  <si>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</si>
  <si>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</si>
  <si>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</si>
  <si>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</si>
  <si>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</si>
  <si>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</si>
  <si>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</si>
  <si>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</si>
  <si>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</si>
  <si>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</si>
  <si>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</si>
  <si>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</si>
  <si>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</si>
  <si>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</si>
  <si>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</si>
  <si>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</si>
  <si>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</si>
  <si>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</si>
  <si>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</si>
  <si>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</si>
  <si>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</si>
  <si>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</si>
  <si>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</si>
  <si>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</si>
  <si>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</si>
  <si>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</si>
  <si>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</si>
  <si>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</si>
  <si>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</si>
  <si>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</si>
  <si>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</si>
  <si>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</si>
  <si>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</si>
  <si>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</si>
  <si>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</si>
  <si>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</si>
  <si>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</si>
  <si>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</si>
  <si>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</si>
  <si>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</si>
  <si>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</si>
  <si>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</si>
  <si>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</si>
  <si>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</si>
  <si>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</si>
  <si>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</si>
  <si>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</si>
  <si>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</si>
  <si>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</si>
  <si>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</si>
  <si>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</si>
  <si>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</si>
  <si>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</si>
  <si>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</si>
  <si>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</si>
  <si>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</si>
  <si>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</si>
  <si>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</si>
  <si>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</si>
  <si>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</si>
  <si>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</si>
  <si>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</si>
  <si>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</si>
  <si>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</si>
  <si>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</si>
  <si>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</si>
  <si>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</si>
  <si>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</si>
  <si>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</si>
  <si>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</si>
  <si>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</si>
  <si>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</si>
  <si>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</si>
  <si>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</si>
  <si>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</si>
  <si>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</si>
  <si>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</si>
  <si>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</si>
  <si>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</si>
  <si>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</si>
  <si>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</si>
  <si>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</si>
  <si>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</si>
  <si>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</si>
  <si>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</si>
  <si>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</si>
  <si>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</si>
  <si>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</si>
  <si>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</si>
  <si>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</si>
  <si>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</si>
  <si>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</si>
  <si>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</si>
  <si>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</si>
  <si>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</si>
  <si>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</si>
  <si>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</si>
  <si>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</si>
  <si>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</si>
  <si>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</si>
  <si>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</si>
  <si>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</si>
  <si>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</si>
  <si>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</si>
  <si>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</si>
  <si>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</si>
  <si>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</si>
  <si>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</si>
  <si>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</si>
  <si>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</si>
  <si>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</si>
  <si>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</si>
  <si>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</si>
  <si>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</si>
  <si>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</si>
  <si>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</si>
  <si>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</si>
  <si>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</si>
  <si>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</si>
  <si>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</si>
  <si>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</si>
  <si>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</si>
  <si>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</si>
  <si>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</si>
  <si>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</si>
  <si>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</si>
  <si>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</si>
  <si>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</si>
  <si>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</si>
  <si>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</si>
  <si>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</si>
  <si>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</si>
  <si>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</si>
  <si>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</si>
  <si>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</si>
  <si>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</si>
  <si>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</si>
  <si>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</si>
  <si>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</si>
  <si>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</si>
  <si>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</si>
  <si>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</si>
  <si>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</si>
  <si>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</si>
  <si>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</si>
  <si>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</si>
  <si>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</si>
  <si>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</si>
  <si>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</si>
  <si>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</si>
  <si>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</si>
  <si>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</si>
  <si>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</si>
  <si>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</si>
  <si>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</si>
  <si>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</si>
  <si>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</si>
  <si>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</si>
  <si>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</si>
  <si>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</si>
  <si>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</si>
  <si>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</si>
  <si>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</si>
  <si>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</si>
  <si>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</si>
  <si>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</si>
  <si>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</si>
  <si>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</si>
  <si>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</si>
  <si>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</si>
  <si>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</si>
  <si>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</si>
  <si>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</si>
  <si>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</si>
  <si>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</si>
  <si>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</si>
  <si>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</si>
  <si>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</si>
  <si>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</si>
  <si>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</si>
  <si>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</si>
  <si>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</si>
  <si>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</si>
  <si>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</si>
  <si>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</si>
  <si>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</si>
  <si>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</si>
  <si>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</si>
  <si>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</si>
  <si>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</si>
  <si>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</si>
  <si>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</si>
  <si>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</si>
  <si>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</si>
  <si>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</si>
  <si>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</si>
  <si>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</si>
  <si>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</si>
  <si>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</si>
  <si>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</si>
  <si>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</si>
  <si>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</si>
  <si>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</si>
  <si>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</si>
  <si>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</si>
  <si>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</si>
  <si>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</si>
  <si>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</si>
  <si>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</si>
  <si>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</si>
  <si>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</si>
  <si>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</si>
  <si>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</si>
  <si>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</si>
  <si>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</si>
  <si>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</si>
  <si>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</si>
  <si>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</si>
  <si>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</si>
  <si>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</si>
  <si>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</si>
  <si>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</si>
  <si>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</si>
  <si>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</si>
  <si>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</si>
  <si>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</si>
  <si>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</si>
  <si>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</si>
  <si>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</si>
  <si>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</si>
  <si>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</si>
  <si>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</si>
  <si>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</si>
  <si>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</si>
  <si>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</si>
  <si>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</si>
  <si>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</si>
  <si>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</si>
  <si>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</si>
  <si>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</si>
  <si>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</si>
  <si>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</si>
  <si>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</si>
  <si>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</si>
  <si>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</si>
  <si>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</si>
  <si>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</si>
  <si>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</si>
  <si>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</si>
  <si>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</si>
  <si>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</si>
  <si>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</si>
  <si>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</si>
  <si>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</si>
  <si>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</si>
  <si>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</si>
  <si>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</si>
  <si>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</si>
  <si>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</si>
  <si>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</si>
  <si>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</si>
  <si>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</si>
  <si>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</si>
  <si>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</si>
  <si>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</si>
  <si>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</si>
  <si>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</si>
  <si>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</si>
  <si>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</si>
  <si>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</si>
  <si>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</si>
  <si>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</si>
  <si>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</si>
  <si>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</si>
  <si>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</si>
  <si>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</si>
  <si>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</si>
  <si>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</si>
  <si>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</si>
  <si>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</si>
  <si>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</si>
  <si>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</si>
  <si>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</si>
  <si>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</si>
  <si>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</si>
  <si>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</si>
  <si>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</si>
  <si>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</si>
  <si>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</si>
  <si>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</si>
  <si>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</si>
  <si>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</si>
  <si>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</si>
  <si>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</si>
  <si>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</si>
  <si>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</si>
  <si>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</si>
  <si>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</si>
  <si>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</si>
  <si>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</si>
  <si>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</si>
  <si>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</si>
  <si>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</si>
  <si>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</si>
  <si>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</si>
  <si>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</si>
  <si>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</si>
  <si>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</si>
  <si>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</si>
  <si>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</si>
  <si>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</si>
  <si>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</si>
  <si>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</si>
  <si>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</si>
  <si>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</si>
  <si>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</si>
  <si>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</si>
  <si>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</si>
  <si>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</si>
  <si>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</si>
  <si>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</si>
  <si>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</si>
  <si>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</si>
  <si>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</si>
  <si>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</si>
  <si>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</si>
  <si>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</si>
  <si>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</si>
  <si>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</si>
  <si>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</si>
  <si>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</si>
  <si>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</si>
  <si>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</si>
  <si>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</si>
  <si>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</si>
  <si>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</si>
  <si>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</si>
  <si>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</si>
  <si>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</si>
  <si>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</si>
  <si>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</si>
  <si>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</si>
  <si>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</si>
  <si>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</si>
  <si>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</si>
  <si>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</si>
  <si>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</si>
  <si>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</si>
  <si>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</si>
  <si>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</si>
  <si>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</si>
  <si>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</si>
  <si>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</si>
  <si>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</si>
  <si>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</si>
  <si>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</si>
  <si>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</si>
  <si>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</si>
  <si>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</si>
  <si>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</si>
  <si>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</si>
  <si>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</si>
  <si>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</si>
  <si>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</si>
  <si>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</si>
  <si>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</si>
  <si>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</si>
  <si>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</si>
  <si>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</si>
  <si>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</si>
  <si>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</si>
  <si>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</si>
  <si>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</si>
  <si>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</si>
  <si>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</si>
  <si>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</si>
  <si>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</si>
  <si>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</si>
  <si>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</si>
  <si>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</si>
  <si>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</si>
  <si>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</si>
  <si>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</si>
  <si>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</si>
  <si>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</si>
  <si>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</si>
  <si>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</si>
  <si>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</si>
  <si>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</si>
  <si>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</si>
  <si>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</si>
  <si>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</si>
  <si>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</si>
  <si>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</si>
  <si>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</si>
  <si>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</si>
  <si>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</si>
  <si>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</si>
  <si>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</si>
  <si>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</si>
  <si>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</si>
  <si>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</si>
  <si>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</si>
  <si>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</si>
  <si>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</si>
  <si>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</si>
  <si>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</si>
  <si>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</si>
  <si>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</si>
  <si>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</si>
  <si>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</si>
  <si>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</si>
  <si>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</si>
  <si>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</si>
  <si>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</si>
  <si>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</si>
  <si>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</si>
  <si>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</si>
  <si>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</si>
  <si>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</si>
  <si>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</si>
  <si>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</si>
  <si>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</si>
  <si>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</si>
  <si>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</si>
  <si>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</si>
  <si>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</si>
  <si>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</si>
  <si>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</si>
  <si>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</si>
  <si>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</si>
  <si>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</si>
  <si>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</si>
  <si>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</si>
  <si>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</si>
  <si>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</si>
  <si>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</si>
  <si>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</si>
  <si>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</si>
  <si>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</si>
  <si>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</si>
  <si>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</si>
  <si>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</si>
  <si>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</si>
  <si>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</si>
  <si>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</si>
  <si>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</si>
  <si>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</si>
  <si>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</si>
  <si>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</si>
  <si>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</si>
  <si>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</si>
  <si>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</si>
  <si>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</si>
  <si>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</si>
  <si>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</si>
  <si>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</si>
  <si>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</si>
  <si>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</si>
  <si>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</si>
  <si>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</si>
  <si>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</si>
  <si>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</si>
  <si>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</si>
  <si>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</si>
  <si>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</si>
  <si>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</si>
  <si>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</si>
  <si>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</si>
  <si>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</si>
  <si>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</si>
  <si>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</si>
  <si>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</si>
  <si>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</si>
  <si>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</si>
  <si>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</si>
  <si>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</si>
  <si>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</si>
  <si>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</si>
  <si>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</si>
  <si>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</si>
  <si>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</si>
  <si>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</si>
  <si>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</si>
  <si>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</si>
  <si>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</si>
  <si>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</si>
  <si>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</si>
  <si>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</si>
  <si>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</si>
  <si>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</si>
  <si>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</si>
  <si>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</si>
  <si>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</si>
  <si>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</si>
  <si>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</si>
  <si>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</si>
  <si>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</si>
  <si>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</si>
  <si>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</si>
  <si>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</si>
  <si>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</si>
  <si>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</si>
  <si>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</si>
  <si>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</si>
  <si>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</si>
  <si>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</si>
  <si>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</si>
  <si>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</si>
  <si>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</si>
  <si>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</si>
  <si>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</si>
  <si>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</si>
  <si>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</si>
  <si>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</si>
  <si>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</si>
  <si>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</si>
  <si>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</si>
  <si>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</si>
  <si>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</si>
  <si>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</si>
  <si>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</si>
  <si>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</si>
  <si>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</si>
  <si>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</si>
  <si>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</si>
  <si>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</si>
  <si>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</si>
  <si>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</si>
  <si>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</si>
  <si>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</si>
  <si>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</si>
  <si>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</si>
  <si>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</si>
  <si>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</si>
  <si>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</si>
  <si>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</si>
  <si>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</si>
  <si>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</si>
  <si>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</si>
  <si>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</si>
  <si>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</si>
  <si>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</si>
  <si>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</si>
  <si>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</si>
  <si>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</si>
  <si>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</si>
  <si>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</si>
  <si>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</si>
  <si>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</si>
  <si>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</si>
  <si>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</si>
  <si>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</si>
  <si>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</si>
  <si>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</si>
  <si>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</si>
  <si>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</si>
  <si>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</si>
  <si>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</si>
  <si>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</si>
  <si>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</si>
  <si>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</si>
  <si>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</si>
  <si>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</si>
  <si>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</si>
  <si>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</si>
  <si>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</si>
  <si>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</si>
  <si>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</si>
  <si>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</si>
  <si>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</si>
  <si>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</si>
  <si>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</si>
  <si>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</si>
  <si>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</si>
  <si>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</si>
  <si>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</si>
  <si>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</si>
  <si>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</si>
  <si>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</si>
  <si>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</si>
  <si>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</si>
  <si>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</si>
  <si>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</si>
  <si>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</si>
  <si>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</si>
  <si>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</si>
  <si>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</si>
  <si>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</si>
  <si>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</si>
  <si>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</si>
  <si>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</si>
  <si>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</si>
  <si>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</si>
  <si>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</si>
  <si>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</si>
  <si>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</si>
  <si>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</si>
  <si>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</si>
  <si>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</si>
  <si>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</si>
  <si>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</si>
  <si>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</si>
  <si>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</si>
  <si>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</si>
  <si>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</si>
  <si>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</si>
  <si>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</si>
  <si>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</si>
  <si>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</si>
  <si>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</si>
  <si>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</si>
  <si>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</si>
  <si>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</si>
  <si>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</si>
  <si>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</si>
  <si>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</si>
  <si>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</si>
  <si>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</si>
  <si>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</si>
  <si>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</si>
  <si>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</si>
  <si>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</si>
  <si>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</si>
  <si>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</si>
  <si>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</si>
  <si>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</si>
  <si>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</si>
  <si>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</si>
  <si>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</si>
  <si>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</si>
  <si>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</si>
  <si>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</si>
  <si>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</si>
  <si>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</si>
  <si>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</si>
  <si>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</si>
  <si>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</si>
  <si>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</si>
  <si>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</si>
  <si>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</si>
  <si>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</si>
  <si>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</si>
  <si>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</si>
  <si>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</si>
  <si>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</si>
  <si>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</si>
  <si>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</si>
  <si>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</si>
  <si>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</si>
  <si>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</si>
  <si>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</si>
  <si>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</si>
  <si>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</si>
  <si>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</si>
  <si>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</si>
  <si>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</si>
  <si>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</si>
  <si>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</si>
  <si>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</si>
  <si>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</si>
  <si>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</si>
  <si>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</si>
  <si>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</si>
  <si>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</si>
  <si>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</si>
  <si>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</si>
  <si>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</si>
  <si>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</si>
  <si>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</si>
  <si>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</si>
  <si>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</si>
  <si>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</si>
  <si>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</si>
  <si>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</si>
  <si>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</si>
  <si>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</si>
  <si>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</si>
  <si>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</si>
  <si>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</si>
  <si>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</si>
  <si>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</si>
  <si>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</si>
  <si>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</si>
  <si>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</si>
  <si>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</si>
  <si>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</si>
  <si>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</si>
  <si>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</si>
  <si>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</si>
  <si>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</si>
  <si>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</si>
  <si>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</si>
  <si>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</si>
  <si>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</si>
  <si>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</si>
  <si>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</si>
  <si>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</si>
  <si>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</si>
  <si>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</si>
  <si>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</si>
  <si>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</si>
  <si>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</si>
  <si>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</si>
  <si>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</si>
  <si>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</si>
  <si>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</si>
  <si>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</si>
  <si>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</si>
  <si>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</si>
  <si>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</si>
  <si>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</si>
  <si>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</si>
  <si>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</si>
  <si>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</si>
  <si>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</si>
  <si>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</si>
  <si>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</si>
  <si>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</si>
  <si>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</si>
  <si>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</si>
  <si>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</si>
  <si>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</si>
  <si>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</si>
  <si>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</si>
  <si>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</si>
  <si>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</si>
  <si>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</si>
  <si>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</si>
  <si>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</si>
  <si>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</si>
  <si>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</si>
  <si>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</si>
  <si>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</si>
  <si>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</si>
  <si>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</si>
  <si>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</si>
  <si>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</si>
  <si>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</si>
  <si>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</si>
  <si>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</si>
  <si>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</si>
  <si>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</si>
  <si>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</si>
  <si>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</si>
  <si>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</si>
  <si>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</si>
  <si>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</si>
  <si>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</si>
  <si>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</si>
  <si>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</si>
  <si>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</si>
  <si>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</si>
  <si>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</si>
  <si>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</si>
  <si>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</si>
  <si>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</si>
  <si>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</si>
  <si>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</si>
  <si>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</si>
  <si>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</si>
  <si>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</si>
  <si>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</si>
  <si>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</si>
  <si>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</si>
  <si>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</si>
  <si>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</si>
  <si>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</si>
  <si>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</si>
  <si>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</si>
  <si>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</si>
  <si>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</si>
  <si>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</si>
  <si>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</si>
  <si>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</si>
  <si>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</si>
  <si>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</si>
  <si>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</si>
  <si>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</si>
  <si>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</si>
  <si>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</si>
  <si>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</si>
  <si>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</si>
  <si>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</si>
  <si>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</si>
  <si>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</si>
  <si>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</si>
  <si>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</si>
  <si>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</si>
  <si>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</si>
  <si>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</si>
  <si>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</si>
  <si>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</si>
  <si>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</si>
  <si>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</si>
  <si>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</si>
  <si>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</si>
  <si>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</si>
  <si>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</si>
  <si>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</si>
  <si>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</si>
  <si>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</si>
  <si>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</si>
  <si>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</si>
  <si>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</si>
  <si>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</si>
  <si>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</si>
  <si>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</si>
  <si>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</si>
  <si>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</si>
  <si>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</si>
  <si>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</si>
  <si>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</si>
  <si>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</si>
  <si>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</si>
  <si>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</si>
  <si>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</si>
  <si>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</si>
  <si>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</si>
  <si>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</si>
  <si>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</si>
  <si>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</si>
  <si>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</si>
  <si>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</si>
  <si>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</si>
  <si>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</si>
  <si>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</si>
  <si>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</si>
  <si>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</si>
  <si>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</si>
  <si>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</si>
  <si>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</si>
  <si>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</si>
  <si>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</si>
  <si>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</si>
  <si>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</si>
  <si>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</si>
  <si>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</si>
  <si>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</si>
  <si>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</si>
  <si>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</si>
  <si>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</si>
  <si>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</si>
  <si>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</si>
  <si>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</si>
  <si>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</si>
  <si>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</si>
  <si>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</si>
  <si>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</si>
  <si>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</si>
  <si>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</si>
  <si>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</si>
  <si>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</si>
  <si>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</si>
  <si>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</si>
  <si>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</si>
  <si>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</si>
  <si>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</si>
  <si>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</si>
  <si>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</si>
  <si>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</si>
  <si>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</si>
  <si>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</si>
  <si>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</si>
  <si>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</si>
  <si>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</si>
  <si>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</si>
  <si>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</si>
  <si>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</si>
  <si>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</si>
  <si>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</si>
  <si>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</si>
  <si>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</si>
  <si>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</si>
  <si>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</si>
  <si>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</si>
  <si>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</si>
  <si>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</si>
  <si>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</si>
  <si>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</si>
  <si>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</si>
  <si>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</si>
  <si>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</si>
  <si>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</si>
  <si>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</si>
  <si>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</si>
  <si>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</si>
  <si>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</si>
  <si>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</si>
  <si>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</si>
  <si>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</si>
  <si>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</si>
  <si>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</si>
  <si>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</si>
  <si>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</si>
  <si>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</si>
  <si>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</si>
  <si>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</si>
  <si>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</si>
  <si>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</si>
  <si>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</si>
  <si>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</si>
  <si>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</si>
  <si>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</si>
  <si>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</si>
  <si>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</si>
  <si>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</si>
  <si>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</si>
  <si>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</si>
  <si>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</si>
  <si>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</si>
  <si>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</si>
  <si>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</si>
  <si>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</si>
  <si>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</si>
  <si>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</si>
  <si>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</si>
  <si>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</si>
  <si>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</si>
  <si>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</si>
  <si>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</si>
  <si>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</si>
  <si>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</si>
  <si>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</si>
  <si>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</si>
  <si>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</si>
  <si>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</si>
  <si>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</si>
  <si>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</si>
  <si>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</si>
  <si>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</si>
  <si>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</si>
  <si>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</si>
  <si>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</si>
  <si>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</si>
  <si>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</si>
  <si>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</si>
  <si>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</si>
  <si>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</si>
  <si>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</si>
  <si>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</si>
  <si>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</si>
  <si>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</si>
  <si>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</si>
  <si>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</si>
  <si>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</si>
  <si>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</si>
  <si>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</si>
  <si>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</si>
  <si>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</si>
  <si>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</si>
  <si>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</si>
  <si>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</si>
  <si>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</si>
  <si>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</si>
  <si>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</si>
  <si>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</si>
  <si>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</si>
  <si>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</si>
  <si>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</si>
  <si>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</si>
  <si>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</si>
  <si>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</si>
  <si>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</si>
  <si>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</si>
  <si>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</si>
  <si>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</si>
  <si>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</si>
  <si>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</si>
  <si>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</si>
  <si>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</si>
  <si>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</si>
  <si>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</si>
  <si>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</si>
  <si>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</si>
  <si>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</si>
  <si>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</si>
  <si>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</si>
  <si>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</si>
  <si>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</si>
  <si>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</si>
  <si>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</si>
  <si>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</si>
  <si>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</si>
  <si>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</si>
  <si>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</si>
  <si>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</si>
  <si>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</si>
  <si>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</si>
  <si>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</si>
  <si>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</si>
  <si>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</si>
  <si>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</si>
  <si>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</si>
  <si>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</si>
  <si>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</si>
  <si>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</si>
  <si>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</si>
  <si>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</si>
  <si>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</si>
  <si>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</si>
  <si>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</si>
  <si>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</si>
  <si>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</si>
  <si>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</si>
  <si>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</si>
  <si>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</si>
  <si>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</si>
  <si>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</si>
  <si>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</si>
  <si>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</si>
  <si>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</si>
  <si>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</si>
  <si>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</si>
  <si>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</si>
  <si>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</si>
  <si>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</si>
  <si>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</si>
  <si>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</si>
  <si>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</si>
  <si>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</si>
  <si>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</si>
  <si>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</si>
  <si>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</si>
  <si>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</si>
  <si>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</si>
  <si>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</si>
  <si>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</si>
  <si>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</si>
  <si>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</si>
  <si>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</si>
  <si>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</si>
  <si>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</si>
  <si>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</si>
  <si>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</si>
  <si>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</si>
  <si>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</si>
  <si>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</si>
  <si>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</si>
  <si>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</si>
  <si>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</si>
  <si>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</si>
  <si>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</si>
  <si>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</si>
  <si>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</si>
  <si>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</si>
  <si>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</si>
  <si>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</si>
  <si>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</si>
  <si>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</si>
  <si>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</si>
  <si>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</si>
  <si>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</si>
  <si>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</si>
  <si>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</si>
  <si>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</si>
  <si>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</si>
  <si>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</si>
  <si>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</si>
  <si>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</si>
  <si>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</si>
  <si>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</si>
  <si>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</si>
  <si>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</si>
  <si>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</si>
  <si>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</si>
  <si>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</si>
  <si>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</si>
  <si>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</si>
  <si>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</si>
  <si>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</si>
  <si>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</si>
  <si>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</si>
  <si>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</si>
  <si>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</si>
  <si>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</si>
  <si>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</si>
  <si>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</si>
  <si>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</si>
  <si>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</si>
  <si>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</si>
  <si>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</si>
  <si>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</si>
  <si>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</si>
  <si>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</si>
  <si>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</si>
  <si>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</si>
  <si>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</si>
  <si>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</si>
  <si>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</si>
  <si>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</si>
  <si>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</si>
  <si>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</si>
  <si>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</si>
  <si>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</si>
  <si>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</si>
  <si>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</si>
  <si>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</si>
  <si>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</si>
  <si>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</si>
  <si>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</si>
  <si>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</si>
  <si>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</si>
  <si>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</si>
  <si>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</si>
  <si>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</si>
  <si>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</si>
  <si>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</si>
  <si>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</si>
  <si>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</si>
  <si>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</si>
  <si>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</si>
  <si>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</si>
  <si>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</si>
  <si>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</si>
  <si>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</si>
  <si>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</si>
  <si>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</si>
  <si>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</si>
  <si>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</si>
  <si>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</si>
  <si>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</si>
  <si>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</si>
  <si>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</si>
  <si>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</si>
  <si>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</si>
  <si>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</si>
  <si>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</si>
  <si>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</si>
  <si>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</si>
  <si>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</si>
  <si>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</si>
  <si>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</si>
  <si>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</si>
  <si>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</si>
  <si>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</si>
  <si>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</si>
  <si>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</si>
  <si>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</si>
  <si>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</si>
  <si>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</si>
  <si>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</si>
  <si>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</si>
  <si>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</si>
  <si>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</si>
  <si>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</si>
  <si>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</si>
  <si>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</si>
  <si>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</si>
  <si>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</si>
  <si>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</si>
  <si>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</si>
  <si>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</si>
  <si>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</si>
  <si>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</si>
  <si>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</si>
  <si>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</si>
  <si>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</si>
  <si>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</si>
  <si>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</si>
  <si>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</si>
  <si>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</si>
  <si>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</si>
  <si>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</si>
  <si>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</si>
  <si>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</si>
  <si>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</si>
  <si>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</si>
  <si>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</si>
  <si>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</si>
  <si>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</si>
  <si>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</si>
  <si>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</si>
  <si>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</si>
  <si>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</si>
  <si>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</si>
  <si>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</si>
  <si>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</si>
  <si>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</si>
  <si>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</si>
  <si>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</si>
  <si>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</si>
  <si>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</si>
  <si>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</si>
  <si>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</si>
  <si>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</si>
  <si>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</si>
  <si>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</si>
  <si>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</si>
  <si>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</si>
  <si>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</si>
  <si>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</si>
  <si>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</si>
  <si>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</si>
  <si>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</si>
  <si>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</si>
  <si>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</si>
  <si>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</si>
  <si>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</si>
  <si>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</si>
  <si>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</si>
  <si>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</si>
  <si>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</si>
  <si>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</si>
  <si>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</si>
  <si>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</si>
  <si>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</si>
  <si>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</si>
  <si>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</si>
  <si>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</si>
  <si>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</si>
  <si>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</si>
  <si>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</si>
  <si>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</si>
  <si>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</si>
  <si>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</si>
  <si>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</si>
  <si>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</si>
  <si>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</si>
  <si>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</si>
  <si>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</si>
  <si>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</si>
  <si>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</si>
  <si>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</si>
  <si>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</si>
  <si>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</si>
  <si>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</si>
  <si>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</si>
  <si>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</si>
  <si>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</si>
  <si>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</si>
  <si>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</si>
  <si>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</si>
  <si>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</si>
  <si>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</si>
  <si>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</si>
  <si>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</si>
  <si>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</si>
  <si>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</si>
  <si>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</si>
  <si>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</si>
  <si>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</si>
  <si>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</si>
  <si>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</si>
  <si>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</si>
  <si>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</si>
  <si>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</si>
  <si>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</si>
  <si>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</si>
  <si>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</si>
  <si>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</si>
  <si>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</si>
  <si>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</si>
  <si>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</si>
  <si>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</si>
  <si>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</si>
  <si>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</si>
  <si>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</si>
  <si>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</si>
  <si>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</si>
  <si>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</si>
  <si>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</si>
  <si>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</si>
  <si>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</si>
  <si>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</si>
  <si>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</si>
  <si>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</si>
  <si>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</si>
  <si>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</si>
  <si>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</si>
  <si>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</si>
  <si>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</si>
  <si>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</si>
  <si>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</si>
  <si>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</si>
  <si>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</si>
  <si>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</si>
  <si>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</si>
  <si>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</si>
  <si>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</si>
  <si>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</si>
  <si>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</si>
  <si>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</si>
  <si>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</si>
  <si>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</si>
  <si>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</si>
  <si>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</si>
  <si>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</si>
  <si>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</si>
  <si>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</si>
  <si>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</si>
  <si>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</si>
  <si>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</si>
  <si>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</si>
  <si>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</si>
  <si>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</si>
  <si>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</si>
  <si>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</si>
  <si>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</si>
  <si>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</si>
  <si>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</si>
  <si>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</si>
  <si>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</si>
  <si>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</si>
  <si>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</si>
  <si>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</si>
  <si>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</si>
  <si>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</si>
  <si>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</si>
  <si>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</si>
  <si>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</si>
  <si>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</si>
  <si>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</si>
  <si>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</si>
  <si>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</si>
  <si>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</si>
  <si>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</si>
  <si>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</si>
  <si>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</si>
  <si>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</si>
  <si>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</si>
  <si>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</si>
  <si>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</si>
  <si>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</si>
  <si>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</si>
  <si>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</si>
  <si>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</si>
  <si>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</si>
  <si>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</si>
  <si>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</si>
  <si>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</si>
  <si>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</si>
  <si>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</si>
  <si>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</si>
  <si>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</si>
  <si>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</si>
  <si>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</si>
  <si>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</si>
  <si>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</si>
  <si>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</si>
  <si>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</si>
  <si>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</si>
  <si>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</si>
  <si>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</si>
  <si>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</si>
  <si>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</si>
  <si>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</si>
  <si>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</si>
  <si>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</si>
  <si>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</si>
  <si>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</si>
  <si>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</si>
  <si>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</si>
  <si>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</si>
  <si>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</si>
  <si>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</si>
  <si>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</si>
  <si>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</si>
  <si>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</si>
  <si>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</si>
  <si>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</si>
  <si>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</si>
  <si>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</si>
  <si>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</si>
  <si>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</si>
  <si>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</si>
  <si>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</si>
  <si>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</si>
  <si>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</si>
  <si>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</si>
  <si>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</si>
  <si>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</si>
  <si>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</si>
  <si>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</si>
  <si>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</si>
  <si>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</si>
  <si>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</si>
  <si>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</si>
  <si>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</si>
  <si>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</si>
  <si>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</si>
  <si>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</si>
  <si>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</si>
  <si>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</si>
  <si>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</si>
  <si>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</si>
  <si>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</si>
  <si>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</si>
  <si>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</si>
  <si>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</si>
  <si>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</si>
  <si>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</si>
  <si>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</si>
  <si>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</si>
  <si>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</si>
  <si>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</si>
  <si>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</si>
  <si>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</si>
  <si>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</si>
  <si>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</si>
  <si>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</si>
  <si>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</si>
  <si>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</si>
  <si>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</si>
  <si>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</si>
  <si>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</si>
  <si>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</si>
  <si>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</si>
  <si>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</si>
  <si>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</si>
  <si>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</si>
  <si>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</si>
  <si>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</si>
  <si>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</si>
  <si>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</si>
  <si>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</si>
  <si>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</si>
  <si>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</si>
  <si>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</si>
  <si>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</si>
  <si>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</si>
  <si>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</si>
  <si>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</si>
  <si>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</si>
  <si>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</si>
  <si>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</si>
  <si>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</si>
  <si>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</si>
  <si>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</si>
  <si>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</si>
  <si>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</si>
  <si>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</si>
  <si>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</si>
  <si>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</si>
  <si>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</si>
  <si>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</si>
  <si>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</si>
  <si>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</si>
  <si>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</si>
  <si>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</si>
  <si>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</si>
  <si>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</si>
  <si>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</si>
  <si>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</si>
  <si>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</si>
  <si>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</si>
  <si>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</si>
  <si>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</si>
  <si>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</si>
  <si>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</si>
  <si>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</si>
  <si>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</si>
  <si>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</si>
  <si>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</si>
  <si>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</si>
  <si>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</si>
  <si>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</si>
  <si>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</si>
  <si>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</si>
  <si>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</si>
  <si>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</si>
  <si>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</si>
  <si>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</si>
  <si>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</si>
  <si>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</si>
  <si>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</si>
  <si>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</si>
  <si>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</si>
  <si>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</si>
  <si>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</si>
  <si>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</si>
  <si>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</si>
  <si>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</si>
  <si>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</si>
  <si>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</si>
  <si>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</si>
  <si>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</si>
  <si>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</si>
  <si>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</si>
  <si>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</si>
  <si>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</si>
  <si>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</si>
  <si>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</si>
  <si>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</si>
  <si>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</si>
  <si>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</si>
  <si>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</si>
  <si>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</si>
  <si>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</si>
  <si>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</si>
  <si>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</si>
  <si>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</si>
  <si>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</si>
  <si>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</si>
  <si>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</si>
  <si>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</si>
  <si>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</si>
  <si>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</si>
  <si>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</si>
  <si>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</si>
  <si>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</si>
  <si>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</si>
  <si>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</si>
  <si>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</si>
  <si>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</si>
  <si>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</si>
  <si>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</si>
  <si>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</si>
  <si>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</si>
  <si>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</si>
  <si>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</si>
  <si>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</si>
  <si>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</si>
  <si>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</si>
  <si>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</si>
  <si>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</si>
  <si>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</si>
  <si>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</si>
  <si>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</si>
  <si>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</si>
  <si>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</si>
  <si>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</si>
  <si>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</si>
  <si>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</si>
  <si>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</si>
  <si>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</si>
  <si>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</si>
  <si>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</si>
  <si>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</si>
  <si>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</si>
  <si>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</si>
  <si>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</si>
  <si>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</si>
  <si>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</si>
  <si>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</si>
  <si>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</si>
  <si>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</si>
  <si>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</si>
  <si>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</si>
  <si>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</si>
  <si>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</si>
  <si>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</si>
  <si>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</si>
  <si>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</si>
  <si>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</si>
  <si>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</si>
  <si>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</si>
  <si>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</si>
  <si>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</si>
  <si>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</si>
  <si>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</si>
  <si>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</si>
  <si>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</si>
  <si>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</si>
  <si>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</si>
  <si>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</si>
  <si>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</si>
  <si>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</si>
  <si>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</si>
  <si>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</si>
  <si>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</si>
  <si>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</si>
  <si>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</si>
  <si>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</si>
  <si>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</si>
  <si>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</si>
  <si>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</si>
  <si>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</si>
  <si>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</si>
  <si>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</si>
  <si>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</si>
  <si>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</si>
  <si>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</si>
  <si>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</si>
  <si>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</si>
  <si>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</si>
  <si>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</si>
  <si>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</si>
  <si>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</si>
  <si>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</si>
  <si>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</si>
  <si>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</si>
  <si>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</si>
  <si>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</si>
  <si>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</si>
  <si>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</si>
  <si>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</si>
  <si>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</si>
  <si>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</si>
  <si>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</si>
  <si>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</si>
  <si>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</si>
  <si>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</si>
  <si>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</si>
  <si>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</si>
  <si>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</si>
  <si>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</si>
  <si>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</si>
  <si>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</si>
  <si>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</si>
  <si>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</si>
  <si>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</si>
  <si>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</si>
  <si>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</si>
  <si>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</si>
  <si>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</si>
  <si>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</si>
  <si>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</si>
  <si>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</si>
  <si>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</si>
  <si>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</si>
  <si>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</si>
  <si>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</si>
  <si>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</si>
  <si>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</si>
  <si>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</si>
  <si>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</si>
  <si>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</si>
  <si>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</si>
  <si>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</si>
  <si>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</si>
  <si>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</si>
  <si>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</si>
  <si>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</si>
  <si>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</si>
  <si>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</si>
  <si>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</si>
  <si>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</si>
  <si>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</si>
  <si>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</si>
  <si>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</si>
  <si>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</si>
  <si>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</si>
  <si>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</si>
  <si>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</si>
  <si>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</si>
  <si>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</si>
  <si>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</si>
  <si>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</si>
  <si>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</si>
  <si>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</si>
  <si>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</si>
  <si>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</si>
  <si>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</si>
  <si>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</si>
  <si>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</si>
  <si>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</si>
  <si>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</si>
  <si>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</si>
  <si>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</si>
  <si>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</si>
  <si>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</si>
  <si>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</si>
  <si>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</si>
  <si>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</si>
  <si>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</si>
  <si>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</si>
  <si>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</si>
  <si>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</si>
  <si>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</si>
  <si>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</si>
  <si>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</si>
  <si>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</si>
  <si>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</si>
  <si>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</si>
  <si>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</si>
  <si>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</si>
  <si>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</si>
  <si>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</si>
  <si>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</si>
  <si>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</si>
  <si>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</si>
  <si>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</si>
  <si>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</si>
  <si>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</si>
  <si>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</si>
  <si>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</si>
  <si>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</si>
  <si>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</si>
  <si>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</si>
  <si>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</si>
  <si>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</si>
  <si>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</si>
  <si>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</si>
  <si>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</si>
  <si>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</si>
  <si>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</si>
  <si>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</si>
  <si>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</si>
  <si>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</si>
  <si>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</si>
  <si>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</si>
  <si>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</si>
  <si>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</si>
  <si>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</si>
  <si>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</si>
  <si>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</si>
  <si>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</si>
  <si>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</si>
  <si>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</si>
  <si>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</si>
  <si>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</si>
  <si>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</si>
  <si>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</si>
  <si>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</si>
  <si>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</si>
  <si>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</si>
  <si>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</si>
  <si>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</si>
  <si>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</si>
  <si>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</si>
  <si>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</si>
  <si>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</si>
  <si>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</si>
  <si>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</si>
  <si>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</si>
  <si>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</si>
  <si>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</si>
  <si>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</si>
  <si>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</si>
  <si>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</si>
  <si>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</si>
  <si>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</si>
  <si>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</si>
  <si>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</si>
  <si>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</si>
  <si>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</si>
  <si>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</si>
  <si>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</si>
  <si>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</si>
  <si>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</si>
  <si>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</si>
  <si>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</si>
  <si>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</si>
  <si>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</si>
  <si>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</si>
  <si>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</si>
  <si>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</si>
  <si>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</si>
  <si>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</si>
  <si>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</si>
  <si>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</si>
  <si>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</si>
  <si>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</si>
  <si>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</si>
  <si>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</si>
  <si>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</si>
  <si>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</si>
  <si>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</si>
  <si>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</si>
  <si>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</si>
  <si>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</si>
  <si>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</si>
  <si>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</si>
  <si>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</si>
  <si>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</si>
  <si>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</si>
  <si>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</si>
  <si>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</si>
  <si>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</si>
  <si>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</si>
  <si>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</si>
  <si>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</si>
  <si>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</si>
  <si>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</si>
  <si>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</si>
  <si>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</si>
  <si>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</si>
  <si>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</si>
  <si>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</si>
  <si>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</si>
  <si>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</si>
  <si>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</si>
  <si>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</si>
  <si>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</si>
  <si>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</si>
  <si>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</si>
  <si>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</si>
  <si>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</si>
  <si>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</si>
  <si>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</si>
  <si>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</si>
  <si>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</si>
  <si>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</si>
  <si>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</si>
  <si>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</si>
  <si>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</si>
  <si>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</si>
  <si>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</si>
  <si>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</si>
  <si>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</si>
  <si>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</si>
  <si>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</si>
  <si>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</si>
  <si>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</si>
  <si>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</si>
  <si>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</si>
  <si>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</si>
  <si>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</si>
  <si>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</si>
  <si>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</si>
  <si>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</si>
  <si>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</si>
  <si>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</si>
  <si>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</si>
  <si>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</si>
  <si>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</si>
  <si>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</si>
  <si>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</si>
  <si>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</si>
  <si>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</si>
  <si>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</si>
  <si>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</si>
  <si>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</si>
  <si>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</si>
  <si>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</si>
  <si>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</si>
  <si>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</si>
  <si>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</si>
  <si>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</si>
  <si>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</si>
  <si>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</si>
  <si>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</si>
  <si>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</si>
  <si>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</si>
  <si>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</si>
  <si>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</si>
  <si>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</si>
  <si>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</si>
  <si>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</si>
  <si>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</si>
  <si>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</si>
  <si>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</si>
  <si>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</si>
  <si>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</si>
  <si>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</si>
  <si>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</si>
  <si>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</si>
  <si>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</si>
  <si>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</si>
  <si>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</si>
  <si>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</si>
  <si>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</si>
  <si>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</si>
  <si>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</si>
  <si>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</si>
  <si>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</si>
  <si>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</si>
  <si>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</si>
  <si>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</si>
  <si>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</si>
  <si>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</si>
  <si>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</si>
  <si>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</si>
  <si>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</si>
  <si>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</si>
  <si>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</si>
  <si>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</si>
  <si>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</si>
  <si>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</si>
  <si>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</si>
  <si>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</si>
  <si>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</si>
  <si>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</si>
  <si>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</si>
  <si>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</si>
  <si>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</si>
  <si>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</si>
  <si>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</si>
  <si>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</si>
  <si>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</si>
  <si>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</si>
  <si>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</si>
  <si>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</si>
  <si>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</si>
  <si>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</si>
  <si>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</si>
  <si>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</si>
  <si>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</si>
  <si>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</si>
  <si>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</si>
  <si>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</si>
  <si>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</si>
  <si>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</si>
  <si>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</si>
  <si>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</si>
  <si>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</si>
  <si>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</si>
  <si>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</si>
  <si>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</si>
  <si>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</si>
  <si>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</si>
  <si>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</si>
  <si>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</si>
  <si>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</si>
  <si>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</si>
  <si>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</si>
  <si>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</si>
  <si>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</si>
  <si>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</si>
  <si>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</si>
  <si>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</si>
  <si>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</si>
  <si>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</si>
  <si>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</si>
  <si>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</si>
  <si>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</si>
  <si>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</si>
  <si>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</si>
  <si>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</si>
  <si>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</si>
  <si>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</si>
  <si>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</si>
  <si>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</si>
  <si>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</si>
  <si>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</si>
  <si>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</si>
  <si>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</si>
  <si>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</si>
  <si>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</si>
  <si>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</si>
  <si>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</si>
  <si>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</si>
  <si>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</si>
  <si>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</si>
  <si>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</si>
  <si>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</si>
  <si>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</si>
  <si>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</si>
  <si>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</si>
  <si>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</si>
  <si>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</si>
  <si>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</si>
  <si>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</si>
  <si>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</si>
  <si>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</si>
  <si>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</si>
  <si>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</si>
  <si>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</si>
  <si>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</si>
  <si>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</si>
  <si>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</si>
  <si>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</si>
  <si>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</si>
  <si>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</si>
  <si>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</si>
  <si>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</si>
  <si>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</si>
  <si>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</si>
  <si>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</si>
  <si>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</si>
  <si>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</si>
  <si>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</si>
  <si>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</si>
  <si>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</si>
  <si>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</si>
  <si>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</si>
  <si>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</si>
  <si>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</si>
  <si>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</si>
  <si>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</si>
  <si>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</si>
  <si>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</si>
  <si>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</si>
  <si>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</si>
  <si>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</si>
  <si>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</si>
  <si>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</si>
  <si>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</si>
  <si>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</si>
  <si>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</si>
  <si>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</si>
  <si>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</si>
  <si>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</si>
  <si>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</si>
  <si>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</si>
  <si>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</si>
  <si>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</si>
  <si>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</si>
  <si>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</si>
  <si>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</si>
  <si>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</si>
  <si>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</si>
  <si>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</si>
  <si>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</si>
  <si>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</si>
  <si>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</si>
  <si>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</si>
  <si>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</si>
  <si>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</si>
  <si>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</si>
  <si>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</si>
  <si>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</si>
  <si>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</si>
  <si>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</si>
  <si>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</si>
  <si>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</si>
  <si>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</si>
  <si>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</si>
  <si>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</si>
  <si>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</si>
  <si>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</si>
  <si>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</si>
  <si>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</si>
  <si>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</si>
  <si>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</si>
  <si>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</si>
  <si>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</si>
  <si>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</si>
  <si>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</si>
  <si>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</si>
  <si>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</si>
  <si>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</si>
  <si>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</si>
  <si>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</si>
  <si>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</si>
  <si>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</si>
  <si>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</si>
  <si>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</si>
  <si>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</si>
  <si>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</si>
  <si>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</si>
  <si>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</si>
  <si>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</si>
  <si>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</si>
  <si>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</si>
  <si>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</si>
  <si>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</si>
  <si>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</si>
  <si>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</si>
  <si>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</si>
  <si>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</si>
  <si>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</si>
  <si>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</si>
  <si>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</si>
  <si>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</si>
  <si>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</si>
  <si>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</si>
  <si>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</si>
  <si>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</si>
  <si>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</si>
  <si>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</si>
  <si>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</si>
  <si>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</si>
  <si>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</si>
  <si>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</si>
  <si>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</si>
  <si>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</si>
  <si>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</si>
  <si>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</si>
  <si>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</si>
  <si>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</si>
  <si>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</si>
  <si>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</si>
  <si>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</si>
  <si>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</si>
  <si>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</si>
  <si>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</si>
  <si>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</si>
  <si>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</si>
  <si>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</si>
  <si>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</si>
  <si>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</si>
  <si>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</si>
  <si>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</si>
  <si>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</si>
  <si>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</si>
  <si>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</si>
  <si>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</si>
  <si>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</si>
  <si>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</si>
  <si>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</si>
  <si>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</si>
  <si>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</si>
  <si>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</si>
  <si>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</si>
  <si>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</si>
  <si>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</si>
  <si>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</si>
  <si>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</si>
  <si>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</si>
  <si>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</si>
  <si>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</si>
  <si>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</si>
  <si>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</si>
  <si>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</si>
  <si>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</si>
  <si>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</si>
  <si>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</si>
  <si>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</si>
  <si>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</si>
  <si>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</si>
  <si>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</si>
  <si>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</si>
  <si>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</si>
  <si>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</si>
  <si>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</si>
  <si>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</si>
  <si>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</si>
  <si>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</si>
  <si>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</si>
  <si>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</si>
  <si>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</si>
  <si>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</si>
  <si>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</si>
  <si>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</si>
  <si>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</si>
  <si>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</si>
  <si>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</si>
  <si>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</si>
  <si>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</si>
  <si>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</si>
  <si>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</si>
  <si>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</si>
  <si>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</si>
  <si>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</si>
  <si>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</si>
  <si>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</si>
  <si>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</si>
  <si>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</si>
  <si>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</si>
  <si>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</si>
  <si>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</si>
  <si>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</si>
  <si>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</si>
  <si>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</si>
  <si>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</si>
  <si>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</si>
  <si>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</si>
  <si>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</si>
  <si>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</si>
  <si>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</si>
  <si>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</si>
  <si>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</si>
  <si>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</si>
  <si>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</si>
  <si>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</si>
  <si>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</si>
  <si>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</si>
  <si>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</si>
  <si>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</si>
  <si>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</si>
  <si>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</si>
  <si>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</si>
  <si>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</si>
  <si>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</si>
  <si>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</si>
  <si>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</si>
  <si>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</si>
  <si>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</si>
  <si>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</si>
  <si>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</si>
  <si>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</si>
  <si>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</si>
  <si>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</si>
  <si>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</si>
  <si>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</si>
  <si>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</si>
  <si>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</si>
  <si>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</si>
  <si>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</si>
  <si>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</si>
  <si>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</si>
  <si>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</si>
  <si>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</si>
  <si>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</si>
  <si>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</si>
  <si>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</si>
  <si>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</si>
  <si>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</si>
  <si>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</si>
  <si>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</si>
  <si>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</si>
  <si>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</si>
  <si>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</si>
  <si>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</si>
  <si>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</si>
  <si>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</si>
  <si>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</si>
  <si>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</si>
  <si>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</si>
  <si>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</si>
  <si>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</si>
  <si>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</si>
  <si>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</si>
  <si>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</si>
  <si>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</si>
  <si>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</si>
  <si>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</si>
  <si>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</si>
  <si>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</si>
  <si>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</si>
  <si>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</si>
  <si>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</si>
  <si>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</si>
  <si>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</si>
  <si>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</si>
  <si>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</si>
  <si>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</si>
  <si>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</si>
  <si>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</si>
  <si>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</si>
  <si>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</si>
  <si>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</si>
  <si>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</si>
  <si>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</si>
  <si>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</si>
  <si>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</si>
  <si>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</si>
  <si>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</si>
  <si>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</si>
  <si>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</si>
  <si>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</si>
  <si>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</si>
  <si>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</si>
  <si>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</si>
  <si>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</si>
  <si>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</si>
  <si>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</si>
  <si>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</si>
  <si>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</si>
  <si>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</si>
  <si>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</si>
  <si>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</si>
  <si>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</si>
  <si>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</si>
  <si>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</si>
  <si>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</si>
  <si>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</si>
  <si>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</si>
  <si>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</si>
  <si>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</si>
  <si>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</si>
  <si>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</si>
  <si>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</si>
  <si>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</si>
  <si>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</si>
  <si>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</si>
  <si>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</si>
  <si>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</si>
  <si>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</si>
  <si>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</si>
  <si>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</si>
  <si>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</si>
  <si>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</si>
  <si>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</si>
  <si>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</si>
  <si>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</si>
  <si>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</si>
  <si>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</si>
  <si>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</si>
  <si>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</si>
  <si>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</si>
  <si>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</si>
  <si>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</si>
  <si>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</si>
  <si>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</si>
  <si>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</si>
  <si>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</si>
  <si>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</si>
  <si>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</si>
  <si>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</si>
  <si>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</si>
  <si>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</si>
  <si>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</si>
  <si>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</si>
  <si>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</si>
  <si>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</si>
  <si>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</si>
  <si>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</si>
  <si>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</si>
  <si>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</si>
  <si>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</si>
  <si>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</si>
  <si>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</si>
  <si>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</si>
  <si>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</si>
  <si>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</si>
  <si>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</si>
  <si>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</si>
  <si>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</si>
  <si>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</si>
  <si>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</si>
  <si>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</si>
  <si>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</si>
  <si>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</si>
  <si>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</si>
  <si>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</si>
  <si>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</si>
  <si>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</si>
  <si>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</si>
  <si>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</si>
  <si>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</si>
  <si>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</si>
  <si>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</si>
  <si>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</si>
  <si>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</si>
  <si>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</si>
  <si>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</si>
  <si>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</si>
  <si>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</si>
  <si>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</si>
  <si>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</si>
  <si>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</si>
  <si>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</si>
  <si>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</si>
  <si>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</si>
  <si>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</si>
  <si>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</si>
  <si>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</si>
  <si>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</si>
  <si>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</si>
  <si>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</si>
  <si>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</si>
  <si>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</si>
  <si>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</si>
  <si>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</si>
  <si>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</si>
  <si>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</si>
  <si>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</si>
  <si>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</si>
  <si>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</si>
  <si>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</si>
  <si>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</si>
  <si>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</si>
  <si>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</si>
  <si>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</si>
  <si>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</si>
  <si>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</si>
  <si>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</si>
  <si>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</si>
  <si>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</si>
  <si>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</si>
  <si>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</si>
  <si>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</si>
  <si>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</si>
  <si>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</si>
  <si>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</si>
  <si>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</si>
  <si>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</si>
  <si>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</si>
  <si>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</si>
  <si>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</si>
  <si>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</si>
  <si>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</si>
  <si>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</si>
  <si>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</si>
  <si>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</si>
  <si>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</si>
  <si>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</si>
  <si>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</si>
  <si>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</si>
  <si>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</si>
  <si>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</si>
  <si>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</si>
  <si>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</si>
  <si>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</si>
  <si>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</si>
  <si>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</si>
  <si>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</si>
  <si>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</si>
  <si>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</si>
  <si>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</si>
  <si>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</si>
  <si>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</si>
  <si>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</si>
  <si>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</si>
  <si>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</si>
  <si>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</si>
  <si>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</si>
  <si>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</si>
  <si>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</si>
  <si>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</si>
  <si>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</si>
  <si>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</si>
  <si>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</si>
  <si>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</si>
  <si>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</si>
  <si>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</si>
  <si>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</si>
  <si>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</si>
  <si>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</si>
  <si>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</si>
  <si>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</si>
  <si>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</si>
  <si>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</si>
  <si>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</si>
  <si>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</si>
  <si>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</si>
  <si>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</si>
  <si>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</si>
  <si>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</si>
  <si>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</si>
  <si>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</si>
  <si>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</si>
  <si>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</si>
  <si>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</si>
  <si>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</si>
  <si>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</si>
  <si>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</si>
  <si>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</si>
  <si>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</si>
  <si>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</si>
  <si>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</si>
  <si>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</si>
  <si>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</si>
  <si>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</si>
  <si>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</si>
  <si>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</si>
  <si>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</si>
  <si>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</si>
  <si>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</si>
  <si>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</si>
  <si>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</si>
  <si>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</si>
  <si>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</si>
  <si>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</si>
  <si>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</si>
  <si>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</si>
  <si>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</si>
  <si>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</si>
  <si>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</si>
  <si>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</si>
  <si>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</si>
  <si>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</si>
  <si>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</si>
  <si>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</si>
  <si>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</si>
  <si>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</si>
  <si>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</si>
  <si>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</si>
  <si>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</si>
  <si>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</si>
  <si>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</si>
  <si>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</si>
  <si>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</si>
  <si>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</si>
  <si>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</si>
  <si>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</si>
  <si>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</si>
  <si>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</si>
  <si>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</si>
  <si>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</si>
  <si>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</si>
  <si>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</si>
  <si>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</si>
  <si>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</si>
  <si>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</si>
  <si>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</si>
  <si>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</si>
  <si>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</si>
  <si>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</si>
  <si>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</si>
  <si>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</si>
  <si>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</si>
  <si>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</si>
  <si>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</si>
  <si>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</si>
  <si>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</si>
  <si>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</si>
  <si>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</si>
  <si>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</si>
  <si>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</si>
  <si>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</si>
  <si>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</si>
  <si>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</si>
  <si>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</si>
  <si>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</si>
  <si>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</si>
  <si>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</si>
  <si>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</si>
  <si>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</si>
  <si>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</si>
  <si>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</si>
  <si>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</si>
  <si>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</si>
  <si>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</si>
  <si>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</si>
  <si>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</si>
  <si>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</si>
  <si>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</si>
  <si>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</si>
  <si>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</si>
  <si>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</si>
  <si>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</si>
  <si>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</si>
  <si>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</si>
  <si>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</si>
  <si>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</si>
  <si>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</si>
  <si>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</si>
  <si>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</si>
  <si>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</si>
  <si>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</si>
  <si>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</si>
  <si>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</si>
  <si>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</si>
  <si>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</si>
  <si>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</si>
  <si>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</si>
  <si>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</si>
  <si>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</si>
  <si>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</si>
  <si>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</si>
  <si>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</si>
  <si>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</si>
  <si>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</si>
  <si>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</si>
  <si>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</si>
  <si>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</si>
  <si>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</si>
  <si>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</si>
  <si>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</si>
  <si>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</si>
  <si>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</si>
  <si>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</si>
  <si>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</si>
  <si>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</si>
  <si>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</si>
  <si>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</si>
  <si>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</si>
  <si>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</si>
  <si>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</si>
  <si>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</si>
  <si>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</si>
  <si>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</si>
  <si>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</si>
  <si>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</si>
  <si>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</si>
  <si>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</si>
  <si>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</si>
  <si>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</si>
  <si>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</si>
  <si>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</si>
  <si>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</si>
  <si>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</si>
  <si>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</si>
  <si>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</si>
  <si>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</si>
  <si>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</si>
  <si>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</si>
  <si>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</si>
  <si>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</si>
  <si>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</si>
  <si>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</si>
  <si>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</si>
  <si>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</si>
  <si>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</si>
  <si>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</si>
  <si>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</si>
  <si>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</si>
  <si>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</si>
  <si>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</si>
  <si>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</si>
  <si>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</si>
  <si>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</si>
  <si>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</si>
  <si>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</si>
  <si>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</si>
  <si>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</si>
  <si>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</si>
  <si>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</si>
  <si>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</si>
  <si>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</si>
  <si>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</si>
  <si>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</si>
  <si>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</si>
  <si>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</si>
  <si>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</si>
  <si>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</si>
  <si>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</si>
  <si>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</si>
  <si>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</si>
  <si>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</si>
  <si>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</si>
  <si>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</si>
  <si>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</si>
  <si>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</si>
  <si>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</si>
  <si>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</si>
  <si>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</si>
  <si>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</si>
  <si>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</si>
  <si>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</si>
  <si>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</si>
  <si>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</si>
  <si>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</si>
  <si>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</si>
  <si>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</si>
  <si>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</si>
  <si>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</si>
  <si>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</si>
  <si>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</si>
  <si>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</si>
  <si>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</si>
  <si>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</si>
  <si>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</si>
  <si>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</si>
  <si>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</si>
  <si>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</si>
  <si>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</si>
  <si>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</si>
  <si>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</si>
  <si>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</si>
  <si>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</si>
  <si>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</si>
  <si>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</si>
  <si>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</si>
  <si>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</si>
  <si>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</si>
  <si>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</si>
  <si>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</si>
  <si>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</si>
  <si>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</si>
  <si>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</si>
  <si>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</si>
  <si>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</si>
  <si>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</si>
  <si>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</si>
  <si>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</si>
  <si>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</si>
  <si>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</si>
  <si>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</si>
  <si>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</si>
  <si>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</si>
  <si>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</si>
  <si>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</si>
  <si>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</si>
  <si>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</si>
  <si>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</si>
  <si>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</si>
  <si>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</si>
  <si>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</si>
  <si>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</si>
  <si>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</si>
  <si>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</si>
  <si>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</si>
  <si>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</si>
  <si>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</si>
  <si>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</si>
  <si>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</si>
  <si>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</si>
  <si>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</si>
  <si>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</si>
  <si>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</si>
  <si>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</si>
  <si>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</si>
  <si>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</si>
  <si>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</si>
  <si>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</si>
  <si>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</si>
  <si>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</si>
  <si>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</si>
  <si>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</si>
  <si>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</si>
  <si>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</si>
  <si>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</si>
  <si>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</si>
  <si>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</si>
  <si>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</si>
  <si>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</si>
  <si>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</si>
  <si>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</si>
  <si>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</si>
  <si>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</si>
  <si>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</si>
  <si>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</si>
  <si>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</si>
  <si>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</si>
  <si>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</si>
  <si>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</si>
  <si>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</si>
  <si>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</si>
  <si>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</si>
  <si>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</si>
  <si>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</si>
  <si>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</si>
  <si>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</si>
  <si>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</si>
  <si>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</si>
  <si>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</si>
  <si>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</si>
  <si>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</si>
  <si>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</si>
  <si>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</si>
  <si>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</si>
  <si>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</si>
  <si>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</si>
  <si>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</si>
  <si>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</si>
  <si>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</si>
  <si>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</si>
  <si>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</si>
  <si>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</si>
  <si>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</si>
  <si>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</si>
  <si>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</si>
  <si>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</si>
  <si>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</si>
  <si>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</si>
  <si>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</si>
  <si>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</si>
  <si>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</si>
  <si>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</si>
  <si>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</si>
  <si>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</si>
  <si>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</si>
  <si>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</si>
  <si>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</si>
  <si>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</si>
  <si>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</si>
  <si>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</si>
  <si>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</si>
  <si>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</si>
  <si>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</si>
  <si>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</si>
  <si>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</si>
  <si>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</si>
  <si>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</si>
  <si>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</si>
  <si>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</si>
  <si>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</si>
  <si>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</si>
  <si>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</si>
  <si>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</si>
  <si>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</si>
  <si>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</si>
  <si>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</si>
  <si>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</si>
  <si>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</si>
  <si>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</si>
  <si>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</si>
  <si>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</si>
  <si>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</si>
  <si>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</si>
  <si>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</si>
  <si>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</si>
  <si>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</si>
  <si>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</si>
  <si>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</si>
  <si>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</si>
  <si>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</si>
  <si>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</si>
  <si>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</si>
  <si>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</si>
  <si>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</si>
  <si>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</si>
  <si>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</si>
  <si>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</si>
  <si>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</si>
  <si>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</si>
  <si>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</si>
  <si>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</si>
  <si>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</si>
  <si>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</si>
  <si>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</si>
  <si>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</si>
  <si>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</si>
  <si>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</si>
  <si>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</si>
  <si>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</si>
  <si>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</si>
  <si>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</si>
  <si>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</si>
  <si>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</si>
  <si>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</si>
  <si>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</si>
  <si>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</si>
  <si>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</si>
  <si>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</si>
  <si>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</si>
  <si>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</si>
  <si>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</si>
  <si>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</si>
  <si>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</si>
  <si>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</si>
  <si>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</si>
  <si>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</si>
  <si>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</si>
  <si>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</si>
  <si>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</si>
  <si>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</si>
  <si>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</si>
  <si>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</si>
  <si>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</si>
  <si>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</si>
  <si>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</si>
  <si>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</si>
  <si>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</si>
  <si>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</si>
  <si>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</si>
  <si>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</si>
  <si>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</si>
  <si>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</si>
  <si>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</si>
  <si>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</si>
  <si>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</si>
  <si>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</si>
  <si>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</si>
  <si>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</si>
  <si>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</si>
  <si>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</si>
  <si>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</si>
  <si>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</si>
  <si>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</si>
  <si>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</si>
  <si>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</si>
  <si>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</si>
  <si>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</si>
  <si>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</si>
  <si>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</si>
  <si>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</si>
  <si>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</si>
  <si>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</si>
  <si>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</si>
  <si>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</si>
  <si>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</si>
  <si>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</si>
  <si>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</si>
  <si>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</si>
  <si>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</si>
  <si>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</si>
  <si>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</si>
  <si>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</si>
  <si>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</si>
  <si>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</si>
  <si>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</si>
  <si>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</si>
  <si>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</si>
  <si>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</si>
  <si>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</si>
  <si>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</si>
  <si>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</si>
  <si>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</si>
  <si>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</si>
  <si>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</si>
  <si>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</si>
  <si>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</si>
  <si>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</si>
  <si>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</si>
  <si>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</si>
  <si>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</si>
  <si>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</si>
  <si>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</si>
  <si>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</si>
  <si>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</si>
  <si>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</si>
  <si>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</si>
  <si>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</si>
  <si>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</si>
  <si>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</si>
  <si>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</si>
  <si>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</si>
  <si>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</si>
  <si>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</si>
  <si>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</si>
  <si>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</si>
  <si>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</si>
  <si>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</si>
  <si>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</si>
  <si>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</si>
  <si>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</si>
  <si>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</si>
  <si>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</si>
  <si>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</si>
  <si>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</si>
  <si>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</si>
  <si>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</si>
  <si>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</si>
  <si>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</si>
  <si>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</si>
  <si>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</si>
  <si>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</si>
  <si>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</si>
  <si>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</si>
  <si>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</si>
  <si>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</si>
  <si>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</si>
  <si>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</si>
  <si>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</si>
  <si>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</si>
  <si>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</si>
  <si>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</si>
  <si>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</si>
  <si>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</si>
  <si>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</si>
  <si>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</si>
  <si>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</si>
  <si>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</si>
  <si>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</si>
  <si>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</si>
  <si>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</si>
  <si>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</si>
  <si>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</si>
  <si>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</si>
  <si>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</si>
  <si>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</si>
  <si>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</si>
  <si>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</si>
  <si>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</si>
  <si>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</si>
  <si>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</si>
  <si>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</si>
  <si>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</si>
  <si>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</si>
  <si>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</si>
  <si>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</si>
  <si>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</si>
  <si>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</si>
  <si>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</si>
  <si>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</si>
  <si>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</si>
  <si>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</si>
  <si>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</si>
  <si>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</si>
  <si>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</si>
  <si>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</si>
  <si>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</si>
  <si>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</si>
  <si>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</si>
  <si>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</si>
  <si>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</si>
  <si>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</si>
  <si>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</si>
  <si>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</si>
  <si>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</si>
  <si>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</si>
  <si>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</si>
  <si>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</si>
  <si>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</si>
  <si>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</si>
  <si>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</si>
  <si>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</si>
  <si>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</si>
  <si>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</si>
  <si>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</si>
  <si>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</si>
  <si>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</si>
  <si>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</si>
  <si>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</si>
  <si>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</si>
  <si>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</si>
  <si>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</si>
  <si>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</si>
  <si>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</si>
  <si>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</si>
  <si>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</si>
  <si>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</si>
  <si>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</si>
  <si>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</si>
  <si>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</si>
  <si>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</si>
  <si>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</si>
  <si>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</si>
  <si>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</si>
  <si>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</si>
  <si>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</si>
  <si>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</si>
  <si>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</si>
  <si>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</si>
  <si>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</si>
  <si>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</si>
  <si>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</si>
  <si>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</si>
  <si>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</si>
  <si>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</si>
  <si>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</si>
  <si>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</si>
  <si>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</si>
  <si>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</si>
  <si>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</si>
  <si>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</si>
  <si>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</si>
  <si>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</si>
  <si>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</si>
  <si>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</si>
  <si>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</si>
  <si>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</si>
  <si>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</si>
  <si>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</si>
  <si>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</si>
  <si>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</si>
  <si>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</si>
  <si>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</si>
  <si>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</si>
  <si>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</si>
  <si>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</si>
  <si>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</si>
  <si>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</si>
  <si>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</si>
  <si>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</si>
  <si>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</si>
  <si>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</si>
  <si>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</si>
  <si>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</si>
  <si>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</si>
  <si>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</si>
  <si>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</si>
  <si>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</si>
  <si>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</si>
  <si>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</si>
  <si>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</si>
  <si>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</si>
  <si>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</si>
  <si>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</si>
  <si>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</si>
  <si>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</si>
  <si>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</si>
  <si>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</si>
  <si>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</si>
  <si>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</si>
  <si>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</si>
  <si>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</si>
  <si>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</si>
  <si>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</si>
  <si>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</si>
  <si>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</si>
  <si>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</si>
  <si>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</si>
  <si>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</si>
  <si>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</si>
  <si>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</si>
  <si>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</si>
  <si>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</si>
  <si>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</si>
  <si>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</si>
  <si>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</si>
  <si>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</si>
  <si>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</si>
  <si>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</si>
  <si>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</si>
  <si>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</si>
  <si>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</si>
  <si>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</si>
  <si>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</si>
  <si>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</si>
  <si>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</si>
  <si>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</si>
  <si>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</si>
  <si>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</si>
  <si>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</si>
  <si>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</si>
  <si>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</si>
  <si>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</si>
  <si>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</si>
  <si>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</si>
  <si>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</si>
  <si>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</si>
  <si>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</si>
  <si>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</si>
  <si>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</si>
  <si>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</si>
  <si>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</si>
  <si>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</si>
  <si>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</si>
  <si>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</si>
  <si>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</si>
  <si>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</si>
  <si>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</si>
  <si>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</si>
  <si>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</si>
  <si>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</si>
  <si>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</si>
  <si>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</si>
  <si>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</si>
  <si>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</si>
  <si>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</si>
  <si>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</si>
  <si>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</si>
  <si>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</si>
  <si>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</si>
  <si>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</si>
  <si>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</si>
  <si>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</si>
  <si>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</si>
  <si>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</si>
  <si>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</si>
  <si>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</si>
  <si>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</si>
  <si>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</si>
  <si>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</si>
  <si>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</si>
  <si>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</si>
  <si>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</si>
  <si>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</si>
  <si>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</si>
  <si>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</si>
  <si>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</si>
  <si>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</si>
  <si>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</si>
  <si>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</si>
  <si>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</si>
  <si>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</si>
  <si>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</si>
  <si>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</si>
  <si>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</si>
  <si>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</si>
  <si>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</si>
  <si>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</si>
  <si>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</si>
  <si>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</si>
  <si>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</si>
  <si>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</si>
  <si>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</si>
  <si>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</si>
  <si>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</si>
  <si>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</si>
  <si>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</si>
  <si>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</si>
  <si>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</si>
  <si>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</si>
  <si>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</si>
  <si>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</si>
  <si>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</si>
  <si>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</si>
  <si>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</si>
  <si>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</si>
  <si>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</si>
  <si>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</si>
  <si>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</si>
  <si>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</si>
  <si>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</si>
  <si>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</si>
  <si>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</si>
  <si>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</si>
  <si>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</si>
  <si>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</si>
  <si>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</si>
  <si>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</si>
  <si>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</si>
  <si>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</si>
  <si>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</si>
  <si>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</si>
  <si>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</si>
  <si>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</si>
  <si>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</si>
  <si>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</si>
  <si>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</si>
  <si>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</si>
  <si>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</si>
  <si>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</si>
  <si>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</si>
  <si>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</si>
  <si>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</si>
  <si>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</si>
  <si>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</si>
  <si>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</si>
  <si>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</si>
  <si>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</si>
  <si>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</si>
  <si>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</si>
  <si>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</si>
  <si>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</si>
  <si>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</si>
  <si>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</si>
  <si>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</si>
  <si>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</si>
  <si>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</si>
  <si>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</si>
  <si>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</si>
  <si>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</si>
  <si>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</si>
  <si>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</si>
  <si>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</si>
  <si>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</si>
  <si>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</si>
  <si>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</si>
  <si>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</si>
  <si>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</si>
  <si>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</si>
  <si>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</si>
  <si>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</si>
  <si>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</si>
  <si>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</si>
  <si>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</si>
  <si>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</si>
  <si>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</si>
  <si>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</si>
  <si>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</si>
  <si>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</si>
  <si>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</si>
  <si>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</si>
  <si>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</si>
  <si>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</si>
  <si>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</si>
  <si>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</si>
  <si>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</si>
  <si>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</si>
  <si>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</si>
  <si>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</si>
  <si>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</si>
  <si>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</si>
  <si>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</si>
  <si>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</si>
  <si>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</si>
  <si>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</si>
  <si>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</si>
  <si>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</si>
  <si>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</si>
  <si>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</si>
  <si>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</si>
  <si>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</si>
  <si>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</si>
  <si>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</si>
  <si>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</si>
  <si>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</si>
  <si>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</si>
  <si>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</si>
  <si>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</si>
  <si>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</si>
  <si>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</si>
  <si>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</si>
  <si>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</si>
  <si>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</si>
  <si>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</si>
  <si>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</si>
  <si>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</si>
  <si>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</si>
  <si>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</si>
  <si>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</si>
  <si>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</si>
  <si>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</si>
  <si>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</si>
  <si>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</si>
  <si>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</si>
  <si>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</si>
  <si>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</si>
  <si>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</si>
  <si>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</si>
  <si>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</si>
  <si>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</si>
  <si>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</si>
  <si>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</si>
  <si>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</si>
  <si>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</si>
  <si>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</si>
  <si>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</si>
  <si>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</si>
  <si>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</si>
  <si>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</si>
  <si>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</si>
  <si>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</si>
  <si>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</si>
  <si>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</si>
  <si>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</si>
  <si>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</si>
  <si>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</si>
  <si>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</si>
  <si>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</si>
  <si>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</si>
  <si>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</si>
  <si>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</si>
  <si>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</si>
  <si>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</si>
  <si>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</si>
  <si>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</si>
  <si>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</si>
  <si>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</si>
  <si>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</si>
  <si>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</si>
  <si>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</si>
  <si>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</si>
  <si>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</si>
  <si>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</si>
  <si>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</si>
  <si>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</si>
  <si>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</si>
  <si>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</si>
  <si>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</si>
  <si>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</si>
  <si>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</si>
  <si>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</si>
  <si>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</si>
  <si>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</si>
  <si>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</si>
  <si>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</si>
  <si>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</si>
  <si>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</si>
  <si>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</si>
  <si>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</si>
  <si>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</si>
  <si>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</si>
  <si>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</si>
  <si>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</si>
  <si>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</si>
  <si>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</si>
  <si>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</si>
  <si>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</si>
  <si>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</si>
  <si>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</si>
  <si>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</si>
  <si>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</si>
  <si>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</si>
  <si>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</si>
  <si>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</si>
  <si>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</si>
  <si>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</si>
  <si>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</si>
  <si>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</si>
  <si>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</si>
  <si>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</si>
  <si>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</si>
  <si>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</si>
  <si>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</si>
  <si>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</si>
  <si>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</si>
  <si>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</si>
  <si>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</si>
  <si>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</si>
  <si>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</si>
  <si>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</si>
  <si>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</si>
  <si>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</si>
  <si>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</si>
  <si>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</si>
  <si>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</si>
  <si>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</si>
  <si>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</si>
  <si>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</si>
  <si>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</si>
  <si>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</si>
  <si>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</si>
  <si>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</si>
  <si>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</si>
  <si>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</si>
  <si>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</si>
  <si>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</si>
  <si>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</si>
  <si>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</si>
  <si>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</si>
  <si>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</si>
  <si>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</si>
  <si>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</si>
  <si>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</si>
  <si>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</si>
  <si>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</si>
  <si>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</si>
  <si>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</si>
  <si>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</si>
  <si>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</si>
  <si>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</si>
  <si>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</si>
  <si>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</si>
  <si>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</si>
  <si>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</si>
  <si>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</si>
  <si>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</si>
  <si>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</si>
  <si>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</si>
  <si>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</si>
  <si>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</si>
  <si>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</si>
  <si>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</si>
  <si>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</si>
  <si>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</si>
  <si>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</si>
  <si>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</si>
  <si>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</si>
  <si>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</si>
  <si>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</si>
  <si>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</si>
  <si>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</si>
  <si>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</si>
  <si>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</si>
  <si>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</si>
  <si>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</si>
  <si>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</si>
  <si>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</si>
  <si>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</si>
  <si>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</si>
  <si>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</si>
  <si>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</si>
  <si>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</si>
  <si>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</si>
  <si>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</si>
  <si>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</si>
  <si>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</si>
  <si>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</si>
  <si>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</si>
  <si>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</si>
  <si>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</si>
  <si>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</si>
  <si>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</si>
  <si>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</si>
  <si>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</si>
  <si>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</si>
  <si>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</si>
  <si>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</si>
  <si>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</si>
  <si>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</si>
  <si>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</si>
  <si>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</si>
  <si>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</si>
  <si>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</si>
  <si>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</si>
  <si>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</si>
  <si>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</si>
  <si>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</si>
  <si>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</si>
  <si>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</si>
  <si>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</si>
  <si>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</si>
  <si>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</si>
  <si>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</si>
  <si>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</si>
  <si>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</si>
  <si>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</si>
  <si>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</si>
  <si>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</si>
  <si>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</si>
  <si>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</si>
  <si>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</si>
  <si>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</si>
  <si>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</si>
  <si>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</si>
  <si>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</si>
  <si>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</si>
  <si>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</si>
  <si>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</si>
  <si>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</si>
  <si>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</si>
  <si>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</si>
  <si>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</si>
  <si>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</si>
  <si>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</si>
  <si>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</si>
  <si>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</si>
  <si>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</si>
  <si>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</si>
  <si>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</si>
  <si>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</si>
  <si>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</si>
  <si>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</si>
  <si>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</si>
  <si>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</si>
  <si>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</si>
  <si>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</si>
  <si>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</si>
  <si>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</si>
  <si>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</si>
  <si>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</si>
  <si>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</si>
  <si>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</si>
  <si>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</si>
  <si>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</si>
  <si>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</si>
  <si>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</si>
  <si>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</si>
  <si>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</si>
  <si>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</si>
  <si>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</si>
  <si>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</si>
  <si>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</si>
  <si>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</si>
  <si>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</si>
  <si>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</si>
  <si>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</si>
  <si>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</si>
  <si>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</si>
  <si>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</si>
  <si>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</si>
  <si>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</si>
  <si>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</si>
  <si>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</si>
  <si>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</si>
  <si>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</si>
  <si>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</si>
  <si>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</si>
  <si>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</si>
  <si>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</si>
  <si>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</si>
  <si>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</si>
  <si>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</si>
  <si>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</si>
  <si>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</si>
  <si>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</si>
  <si>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</si>
  <si>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</si>
  <si>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</si>
  <si>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</si>
  <si>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</si>
  <si>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</si>
  <si>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</si>
  <si>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</si>
  <si>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</si>
  <si>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</si>
  <si>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</si>
  <si>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</si>
  <si>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</si>
  <si>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</si>
  <si>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</si>
  <si>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</si>
  <si>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</si>
  <si>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</si>
  <si>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</si>
  <si>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</si>
  <si>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</si>
  <si>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</si>
  <si>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</si>
  <si>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</si>
  <si>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</si>
  <si>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</si>
  <si>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</si>
  <si>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</si>
  <si>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</si>
  <si>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</si>
  <si>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</si>
  <si>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</si>
  <si>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</si>
  <si>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</si>
  <si>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</si>
  <si>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</si>
  <si>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</si>
  <si>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</si>
  <si>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</si>
  <si>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</si>
  <si>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</si>
  <si>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</si>
  <si>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</si>
  <si>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</si>
  <si>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</si>
  <si>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</si>
  <si>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</si>
  <si>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</si>
  <si>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</si>
  <si>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</si>
  <si>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</si>
  <si>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</si>
  <si>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</si>
  <si>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</si>
  <si>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</si>
  <si>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</si>
  <si>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</si>
  <si>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</si>
  <si>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</si>
  <si>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</si>
  <si>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</si>
  <si>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</si>
  <si>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</si>
  <si>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</si>
  <si>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</si>
  <si>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</si>
  <si>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</si>
  <si>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</si>
  <si>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</si>
  <si>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</si>
  <si>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</si>
  <si>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</si>
  <si>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</si>
  <si>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</si>
  <si>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</si>
  <si>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</si>
  <si>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</si>
  <si>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</si>
  <si>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</si>
  <si>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</si>
  <si>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</si>
  <si>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</si>
  <si>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</si>
  <si>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</si>
  <si>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</si>
  <si>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</si>
  <si>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</si>
  <si>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</si>
  <si>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</si>
  <si>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</si>
  <si>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</si>
  <si>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</si>
  <si>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</si>
  <si>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</si>
  <si>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</si>
  <si>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</si>
  <si>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</si>
  <si>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</si>
  <si>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</si>
  <si>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</si>
  <si>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</si>
  <si>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</si>
  <si>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</si>
  <si>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</si>
  <si>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</si>
  <si>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</si>
  <si>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</si>
  <si>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</si>
  <si>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</si>
  <si>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</si>
  <si>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</si>
  <si>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</si>
  <si>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</si>
  <si>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</si>
  <si>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</si>
  <si>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</si>
  <si>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</si>
  <si>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</si>
  <si>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</si>
  <si>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</si>
  <si>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</si>
  <si>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</si>
  <si>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</si>
  <si>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</si>
  <si>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</si>
  <si>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</si>
  <si>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</si>
  <si>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</si>
  <si>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</si>
  <si>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</si>
  <si>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</si>
  <si>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</si>
  <si>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</si>
  <si>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</si>
  <si>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</si>
  <si>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</si>
  <si>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</si>
  <si>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</si>
  <si>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</si>
  <si>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</si>
  <si>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</si>
  <si>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</si>
  <si>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</si>
  <si>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</si>
  <si>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</si>
  <si>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</si>
  <si>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</si>
  <si>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</si>
  <si>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</si>
  <si>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</si>
  <si>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</si>
  <si>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</si>
  <si>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</si>
  <si>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</si>
  <si>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</si>
  <si>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</si>
  <si>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</si>
  <si>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</si>
  <si>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</si>
  <si>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</si>
  <si>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</si>
  <si>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</si>
  <si>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</si>
  <si>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</si>
  <si>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</si>
  <si>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</si>
  <si>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</si>
  <si>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</si>
  <si>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</si>
  <si>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</si>
  <si>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</si>
  <si>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</si>
  <si>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</si>
  <si>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</si>
  <si>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</si>
  <si>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</si>
  <si>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</si>
  <si>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</si>
  <si>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</si>
  <si>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</si>
  <si>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</si>
  <si>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</si>
  <si>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</si>
  <si>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</si>
  <si>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</si>
  <si>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</si>
  <si>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</si>
  <si>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</si>
  <si>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</si>
  <si>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</si>
  <si>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</si>
  <si>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</si>
  <si>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</si>
  <si>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</si>
  <si>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</si>
  <si>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</si>
  <si>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</si>
  <si>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</si>
  <si>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</si>
  <si>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</si>
  <si>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</si>
  <si>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</si>
  <si>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</si>
  <si>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</si>
  <si>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</si>
  <si>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</si>
  <si>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</si>
  <si>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</si>
  <si>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</si>
  <si>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</si>
  <si>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</si>
  <si>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</si>
  <si>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</si>
  <si>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</si>
  <si>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</si>
  <si>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</si>
  <si>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</si>
  <si>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</si>
  <si>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</si>
  <si>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</si>
  <si>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</si>
  <si>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</si>
  <si>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</si>
  <si>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</si>
  <si>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</si>
  <si>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</si>
  <si>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</si>
  <si>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</si>
  <si>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</si>
  <si>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</si>
  <si>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</si>
  <si>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</si>
  <si>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</si>
  <si>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</si>
  <si>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</si>
  <si>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</si>
  <si>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</si>
  <si>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</si>
  <si>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</si>
  <si>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</si>
  <si>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</si>
  <si>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</si>
  <si>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</si>
  <si>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</si>
  <si>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</si>
  <si>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</si>
  <si>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</si>
  <si>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</si>
  <si>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</si>
  <si>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</si>
  <si>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</si>
  <si>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</si>
  <si>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</si>
  <si>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</si>
  <si>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</si>
  <si>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</si>
  <si>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</si>
  <si>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</si>
  <si>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</si>
  <si>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</si>
  <si>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</si>
  <si>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</si>
  <si>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</si>
  <si>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</si>
  <si>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</si>
  <si>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</si>
  <si>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</si>
  <si>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</si>
  <si>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</si>
  <si>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</si>
  <si>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</si>
  <si>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</si>
  <si>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</si>
  <si>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</si>
  <si>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</si>
  <si>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</si>
  <si>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</si>
  <si>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</si>
  <si>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</si>
  <si>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</si>
  <si>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</si>
  <si>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</si>
  <si>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</si>
  <si>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</si>
  <si>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</si>
  <si>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</si>
  <si>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</si>
  <si>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</si>
  <si>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</si>
  <si>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</si>
  <si>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</si>
  <si>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</si>
  <si>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</si>
  <si>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</si>
  <si>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</si>
  <si>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</si>
  <si>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</si>
  <si>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</si>
  <si>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</si>
  <si>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</si>
  <si>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</si>
  <si>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</si>
  <si>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</si>
  <si>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</si>
  <si>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</si>
  <si>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</si>
  <si>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</si>
  <si>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</si>
  <si>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</si>
  <si>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</si>
  <si>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</si>
  <si>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</si>
  <si>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</si>
  <si>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</si>
  <si>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</si>
  <si>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</si>
  <si>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</si>
  <si>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</si>
  <si>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</si>
  <si>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</si>
  <si>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</si>
  <si>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</si>
  <si>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</si>
  <si>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</si>
  <si>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</si>
  <si>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</si>
  <si>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</si>
  <si>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</si>
  <si>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</si>
  <si>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</si>
  <si>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</si>
  <si>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</si>
  <si>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</si>
  <si>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</si>
  <si>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</si>
  <si>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</si>
  <si>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</si>
  <si>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</si>
  <si>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</si>
  <si>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</si>
  <si>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</si>
  <si>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</si>
  <si>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</si>
  <si>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</si>
  <si>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</si>
  <si>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</si>
  <si>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</si>
  <si>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</si>
  <si>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</si>
  <si>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</si>
  <si>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</si>
  <si>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</si>
  <si>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</si>
  <si>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</si>
  <si>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</si>
  <si>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</si>
  <si>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</si>
  <si>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</si>
  <si>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</si>
  <si>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</si>
  <si>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</si>
  <si>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</si>
  <si>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</si>
  <si>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</si>
  <si>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</si>
  <si>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</si>
  <si>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</si>
  <si>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</si>
  <si>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</si>
  <si>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</si>
  <si>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</si>
  <si>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</si>
  <si>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</si>
  <si>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</si>
  <si>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</si>
  <si>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</si>
  <si>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</si>
  <si>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</si>
  <si>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</si>
  <si>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</si>
  <si>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</si>
  <si>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</si>
  <si>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</si>
  <si>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</si>
  <si>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</si>
  <si>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</si>
  <si>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</si>
  <si>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</si>
  <si>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</si>
  <si>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</si>
  <si>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</si>
  <si>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</si>
  <si>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</si>
  <si>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</si>
  <si>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</si>
  <si>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</si>
  <si>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</si>
  <si>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</si>
  <si>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</si>
  <si>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</si>
  <si>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</si>
  <si>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</si>
  <si>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</si>
  <si>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</si>
  <si>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</si>
  <si>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</si>
  <si>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</si>
  <si>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</si>
  <si>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</si>
  <si>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</si>
  <si>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</si>
  <si>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</si>
  <si>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</si>
  <si>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</si>
  <si>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</si>
  <si>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</si>
  <si>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</si>
  <si>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</si>
  <si>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</si>
  <si>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</si>
  <si>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</si>
  <si>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</si>
  <si>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</si>
  <si>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</si>
  <si>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</si>
  <si>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</si>
  <si>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</si>
  <si>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</si>
  <si>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</si>
  <si>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</si>
  <si>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</si>
  <si>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</si>
  <si>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</si>
  <si>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</si>
  <si>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</si>
  <si>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</si>
  <si>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</si>
  <si>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</si>
  <si>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</si>
  <si>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</si>
  <si>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</si>
  <si>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</si>
  <si>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</si>
  <si>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</si>
  <si>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</si>
  <si>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</si>
  <si>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</si>
  <si>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</si>
  <si>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</si>
  <si>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</si>
  <si>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</si>
  <si>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</si>
  <si>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</si>
  <si>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</si>
  <si>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</si>
  <si>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</si>
  <si>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</si>
  <si>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</si>
  <si>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</si>
  <si>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</si>
  <si>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</si>
  <si>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</si>
  <si>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</si>
  <si>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</si>
  <si>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</si>
  <si>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</si>
  <si>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</si>
  <si>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</si>
  <si>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</si>
  <si>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</si>
  <si>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</si>
  <si>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</si>
  <si>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</si>
  <si>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</si>
  <si>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</si>
  <si>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</si>
  <si>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</si>
  <si>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</si>
  <si>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</si>
  <si>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</si>
  <si>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</si>
  <si>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</si>
  <si>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</si>
  <si>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</si>
  <si>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</si>
  <si>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</si>
  <si>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</si>
  <si>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</si>
  <si>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</si>
  <si>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</si>
  <si>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</si>
  <si>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</si>
  <si>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</si>
  <si>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</si>
  <si>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</si>
  <si>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</si>
  <si>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</si>
  <si>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</si>
  <si>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</si>
  <si>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</si>
  <si>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</si>
  <si>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</si>
  <si>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</si>
  <si>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</si>
  <si>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</si>
  <si>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</si>
  <si>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</si>
  <si>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</si>
  <si>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</si>
  <si>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</si>
  <si>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</si>
  <si>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</si>
  <si>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</si>
  <si>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</si>
  <si>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</si>
  <si>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</si>
  <si>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</si>
  <si>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</si>
  <si>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</si>
  <si>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</si>
  <si>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</si>
  <si>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</si>
  <si>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</si>
  <si>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</si>
  <si>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</si>
  <si>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</si>
  <si>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</si>
  <si>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</si>
  <si>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</si>
  <si>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</si>
  <si>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</si>
  <si>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</si>
  <si>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</si>
  <si>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</si>
  <si>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</si>
  <si>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</si>
  <si>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</si>
  <si>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</si>
  <si>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</si>
  <si>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</si>
  <si>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</si>
  <si>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</si>
  <si>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</si>
  <si>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</si>
  <si>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</si>
  <si>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</si>
  <si>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</si>
  <si>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</si>
  <si>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</si>
  <si>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</si>
  <si>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</si>
  <si>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</si>
  <si>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</si>
  <si>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</si>
  <si>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</si>
  <si>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</si>
  <si>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</si>
  <si>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</si>
  <si>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</si>
  <si>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</si>
  <si>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</si>
  <si>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</si>
  <si>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</si>
  <si>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</si>
  <si>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</si>
  <si>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</si>
  <si>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</si>
  <si>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</si>
  <si>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</si>
  <si>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</si>
  <si>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</si>
  <si>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</si>
  <si>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</si>
  <si>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</si>
  <si>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</si>
  <si>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</si>
  <si>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</si>
  <si>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</si>
  <si>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</si>
  <si>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</si>
  <si>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</si>
  <si>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</si>
  <si>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</si>
  <si>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</si>
  <si>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</si>
  <si>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</si>
  <si>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</si>
  <si>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</si>
  <si>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</si>
  <si>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</si>
  <si>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</si>
  <si>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</si>
  <si>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</si>
  <si>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</si>
  <si>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</si>
  <si>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</si>
  <si>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</si>
  <si>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</si>
  <si>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</si>
  <si>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</si>
  <si>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</si>
  <si>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</si>
  <si>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</si>
  <si>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</si>
  <si>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</si>
  <si>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</si>
  <si>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</si>
  <si>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</si>
  <si>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</si>
  <si>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</si>
  <si>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</si>
  <si>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</si>
  <si>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</si>
  <si>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</si>
  <si>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</si>
  <si>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</si>
  <si>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</si>
  <si>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</si>
  <si>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</si>
  <si>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</si>
  <si>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</si>
  <si>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</si>
  <si>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</si>
  <si>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</si>
  <si>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</si>
  <si>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</si>
  <si>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</si>
  <si>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</si>
  <si>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</si>
  <si>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</si>
  <si>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</si>
  <si>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</si>
  <si>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</si>
  <si>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</si>
  <si>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</si>
  <si>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</si>
  <si>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</si>
  <si>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</si>
  <si>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</si>
  <si>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</si>
  <si>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</si>
  <si>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</si>
  <si>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</si>
  <si>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</si>
  <si>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</si>
  <si>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</si>
  <si>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</si>
  <si>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</si>
  <si>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</si>
  <si>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</si>
  <si>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</si>
  <si>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</si>
  <si>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</si>
  <si>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</si>
  <si>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</si>
  <si>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</si>
  <si>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</si>
  <si>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</si>
  <si>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</si>
  <si>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</si>
  <si>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</si>
  <si>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</si>
  <si>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</si>
  <si>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</si>
  <si>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</si>
  <si>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</si>
  <si>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</si>
  <si>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</si>
  <si>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</si>
  <si>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</si>
  <si>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</si>
  <si>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</si>
  <si>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</si>
  <si>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</si>
  <si>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</si>
  <si>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</si>
  <si>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</si>
  <si>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</si>
  <si>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</si>
  <si>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</si>
  <si>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</si>
  <si>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</si>
  <si>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</si>
  <si>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</si>
  <si>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</si>
  <si>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</si>
  <si>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</si>
  <si>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</si>
  <si>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</si>
  <si>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</si>
  <si>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</si>
  <si>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</si>
  <si>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</si>
  <si>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</si>
  <si>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</si>
  <si>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</si>
  <si>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</si>
  <si>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</si>
  <si>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</si>
  <si>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</si>
  <si>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</si>
  <si>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</si>
  <si>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</si>
  <si>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</si>
  <si>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</si>
  <si>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</si>
  <si>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</si>
  <si>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</si>
  <si>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</si>
  <si>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</si>
  <si>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</si>
  <si>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</si>
  <si>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</si>
  <si>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</si>
  <si>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</si>
  <si>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</si>
  <si>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</si>
  <si>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</si>
  <si>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</si>
  <si>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</si>
  <si>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</si>
  <si>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</si>
  <si>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</si>
  <si>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</si>
  <si>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</si>
  <si>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</si>
  <si>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</si>
  <si>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</si>
  <si>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</si>
  <si>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</si>
  <si>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</si>
  <si>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</si>
  <si>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</si>
  <si>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</si>
  <si>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</si>
  <si>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</si>
  <si>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</si>
  <si>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</si>
  <si>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</si>
  <si>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</si>
  <si>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</si>
  <si>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</si>
  <si>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</si>
  <si>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</si>
  <si>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</si>
  <si>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</si>
  <si>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</si>
  <si>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</si>
  <si>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</si>
  <si>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</si>
  <si>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</si>
  <si>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</si>
  <si>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</si>
  <si>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</si>
  <si>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</si>
  <si>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</si>
  <si>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</si>
  <si>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</si>
  <si>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</si>
  <si>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</si>
  <si>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</si>
  <si>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</si>
  <si>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</si>
  <si>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</si>
  <si>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</si>
  <si>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</si>
  <si>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</si>
  <si>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</si>
  <si>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</si>
  <si>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</si>
  <si>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</si>
  <si>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</si>
  <si>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</si>
  <si>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</si>
  <si>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</si>
  <si>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</si>
  <si>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</si>
  <si>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</si>
  <si>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</si>
  <si>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</si>
  <si>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</si>
  <si>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</si>
  <si>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</si>
  <si>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</si>
  <si>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</si>
  <si>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</si>
  <si>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</si>
  <si>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</si>
  <si>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</si>
  <si>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</si>
  <si>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</si>
  <si>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</si>
  <si>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</si>
  <si>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</si>
  <si>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</si>
  <si>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</si>
  <si>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</si>
  <si>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</si>
  <si>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</si>
  <si>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</si>
  <si>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</si>
  <si>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</si>
  <si>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</si>
  <si>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</si>
  <si>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</si>
  <si>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</si>
  <si>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</si>
  <si>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</si>
  <si>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</si>
  <si>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</si>
  <si>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</si>
  <si>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</si>
  <si>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</si>
  <si>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</si>
  <si>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</si>
  <si>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</si>
  <si>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</si>
  <si>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</si>
  <si>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</si>
  <si>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</si>
  <si>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</si>
  <si>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</si>
  <si>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</si>
  <si>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</si>
  <si>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</si>
  <si>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</si>
  <si>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</si>
  <si>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</si>
  <si>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</si>
  <si>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</si>
  <si>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</si>
  <si>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</si>
  <si>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</si>
  <si>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</si>
  <si>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</si>
  <si>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</si>
  <si>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</si>
  <si>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</si>
  <si>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</si>
  <si>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</si>
  <si>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</si>
  <si>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</si>
  <si>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</si>
  <si>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</si>
  <si>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</si>
  <si>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</si>
  <si>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</si>
  <si>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</si>
  <si>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</si>
  <si>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</si>
  <si>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</si>
  <si>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</si>
  <si>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</si>
  <si>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</si>
  <si>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</si>
  <si>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</si>
  <si>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</si>
  <si>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</si>
  <si>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</si>
  <si>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</si>
  <si>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</si>
  <si>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</si>
  <si>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</si>
  <si>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</si>
  <si>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</si>
  <si>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</si>
  <si>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</si>
  <si>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</si>
  <si>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</si>
  <si>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</si>
  <si>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</si>
  <si>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</si>
  <si>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</si>
  <si>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</si>
  <si>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</si>
  <si>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</si>
  <si>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</si>
  <si>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</si>
  <si>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</si>
  <si>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</si>
  <si>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</si>
  <si>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</si>
  <si>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</si>
  <si>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</si>
  <si>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</si>
  <si>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</si>
  <si>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</si>
  <si>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</si>
  <si>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</si>
  <si>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</si>
  <si>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</si>
  <si>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</si>
  <si>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</si>
  <si>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</si>
  <si>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</si>
  <si>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</si>
  <si>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</si>
  <si>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</si>
  <si>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</si>
  <si>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</si>
  <si>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</si>
  <si>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</si>
  <si>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</si>
  <si>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</si>
  <si>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</si>
  <si>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</si>
  <si>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</si>
  <si>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</si>
  <si>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</si>
  <si>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</si>
  <si>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</si>
  <si>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</si>
  <si>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</si>
  <si>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</si>
  <si>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</si>
  <si>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</si>
  <si>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</si>
  <si>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</si>
  <si>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</si>
  <si>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</si>
  <si>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</si>
  <si>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</si>
  <si>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</si>
  <si>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</si>
  <si>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</si>
  <si>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</si>
  <si>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</si>
  <si>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</si>
  <si>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</si>
  <si>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</si>
  <si>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</si>
  <si>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</si>
  <si>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</si>
  <si>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</si>
  <si>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</si>
  <si>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</si>
  <si>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</si>
  <si>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</si>
  <si>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</si>
  <si>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</si>
  <si>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</si>
  <si>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</si>
  <si>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</si>
  <si>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</si>
  <si>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</si>
  <si>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</si>
  <si>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</si>
  <si>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</si>
  <si>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</si>
  <si>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</si>
  <si>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</si>
  <si>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</si>
  <si>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</si>
  <si>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</si>
  <si>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</si>
  <si>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</si>
  <si>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</si>
  <si>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</si>
  <si>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</si>
  <si>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</si>
  <si>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</si>
  <si>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</si>
  <si>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</si>
  <si>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</si>
  <si>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</si>
  <si>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</si>
  <si>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</si>
  <si>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</si>
  <si>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</si>
  <si>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</si>
  <si>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</si>
  <si>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</si>
  <si>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</si>
  <si>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</si>
  <si>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</si>
  <si>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</si>
  <si>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</si>
  <si>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</si>
  <si>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</si>
  <si>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</si>
  <si>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</si>
  <si>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</si>
  <si>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</si>
  <si>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</si>
  <si>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</si>
  <si>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</si>
  <si>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</si>
  <si>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</si>
  <si>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</si>
  <si>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</si>
  <si>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</si>
  <si>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</si>
  <si>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</si>
  <si>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</si>
  <si>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</si>
  <si>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</si>
  <si>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</si>
  <si>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</si>
  <si>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</si>
  <si>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</si>
  <si>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</si>
  <si>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</si>
  <si>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</si>
  <si>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</si>
  <si>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</si>
  <si>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</si>
  <si>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</si>
  <si>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</si>
  <si>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</si>
  <si>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</si>
  <si>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</si>
  <si>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</si>
  <si>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</si>
  <si>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</si>
  <si>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</si>
  <si>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</si>
  <si>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</si>
  <si>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</si>
  <si>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</si>
  <si>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</si>
  <si>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</si>
  <si>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</si>
  <si>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</si>
  <si>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</si>
  <si>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</si>
  <si>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</si>
  <si>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</si>
  <si>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</si>
  <si>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</si>
  <si>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</si>
  <si>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</si>
  <si>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</si>
  <si>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</si>
  <si>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</si>
  <si>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</si>
  <si>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</si>
  <si>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</si>
  <si>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</si>
  <si>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</si>
  <si>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</si>
  <si>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</si>
  <si>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</si>
  <si>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</si>
  <si>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</si>
  <si>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</si>
  <si>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</si>
  <si>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</si>
  <si>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</si>
  <si>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</si>
  <si>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</si>
  <si>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</si>
  <si>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</si>
  <si>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</si>
  <si>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</si>
  <si>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</si>
  <si>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</si>
  <si>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</si>
  <si>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</si>
  <si>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</si>
  <si>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</si>
  <si>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</si>
  <si>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</si>
  <si>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</si>
  <si>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</si>
  <si>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</si>
  <si>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</si>
  <si>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</si>
  <si>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</si>
  <si>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</si>
  <si>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</si>
  <si>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</si>
  <si>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</si>
  <si>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</si>
  <si>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</si>
  <si>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</si>
  <si>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</si>
  <si>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</si>
  <si>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</si>
  <si>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</si>
  <si>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</si>
  <si>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</si>
  <si>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</si>
  <si>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</si>
  <si>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</si>
  <si>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</si>
  <si>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</si>
  <si>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</si>
  <si>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</si>
  <si>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</si>
  <si>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</si>
  <si>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</si>
  <si>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</si>
  <si>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</si>
  <si>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</si>
  <si>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</si>
  <si>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</si>
  <si>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</si>
  <si>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</si>
  <si>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</si>
  <si>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</si>
  <si>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</si>
  <si>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</si>
  <si>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</si>
  <si>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</si>
  <si>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</si>
  <si>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</si>
  <si>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</si>
  <si>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</si>
  <si>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</si>
  <si>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</si>
  <si>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</si>
  <si>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</si>
  <si>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</si>
  <si>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</si>
  <si>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</si>
  <si>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</si>
  <si>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</si>
  <si>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</si>
  <si>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</si>
  <si>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</si>
  <si>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</si>
  <si>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</si>
  <si>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</si>
  <si>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</si>
  <si>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</si>
  <si>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</si>
  <si>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</si>
  <si>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</si>
  <si>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</si>
  <si>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</si>
  <si>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</si>
  <si>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</si>
  <si>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</si>
  <si>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</si>
  <si>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</si>
  <si>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</si>
  <si>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</si>
  <si>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</si>
  <si>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</si>
  <si>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</si>
  <si>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</si>
  <si>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</si>
  <si>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</si>
  <si>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</si>
  <si>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</si>
  <si>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</si>
  <si>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</si>
  <si>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</si>
  <si>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</si>
  <si>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</si>
  <si>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</si>
  <si>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</si>
  <si>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</si>
  <si>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</si>
  <si>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</si>
  <si>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</si>
  <si>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</si>
  <si>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</si>
  <si>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</si>
  <si>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</si>
  <si>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</si>
  <si>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</si>
  <si>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</si>
  <si>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</si>
  <si>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</si>
  <si>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</si>
  <si>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</si>
  <si>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</si>
  <si>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</si>
  <si>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</si>
  <si>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</si>
  <si>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</si>
  <si>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</si>
  <si>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</si>
  <si>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</si>
  <si>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</si>
  <si>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</si>
  <si>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</si>
  <si>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</si>
  <si>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</si>
  <si>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</si>
  <si>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</si>
  <si>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</si>
  <si>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</si>
  <si>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</si>
  <si>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</si>
  <si>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</si>
  <si>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</si>
  <si>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</si>
  <si>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</si>
  <si>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</si>
  <si>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</si>
  <si>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</si>
  <si>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</si>
  <si>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</si>
  <si>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</si>
  <si>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</si>
  <si>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</si>
  <si>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</si>
  <si>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</si>
  <si>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</si>
  <si>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</si>
  <si>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</si>
  <si>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</si>
  <si>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</si>
  <si>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</si>
  <si>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</si>
  <si>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</si>
  <si>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</si>
  <si>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</si>
  <si>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</si>
  <si>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</si>
  <si>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</si>
  <si>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</si>
  <si>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</si>
  <si>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</si>
  <si>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</si>
  <si>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</si>
  <si>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</si>
  <si>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</si>
  <si>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</si>
  <si>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</si>
  <si>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</si>
  <si>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</si>
  <si>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</si>
  <si>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</si>
  <si>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</si>
  <si>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</si>
  <si>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</si>
  <si>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</si>
  <si>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</si>
  <si>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</si>
  <si>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</si>
  <si>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</si>
  <si>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</si>
  <si>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</si>
  <si>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</si>
  <si>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</si>
  <si>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</si>
  <si>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</si>
  <si>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</si>
  <si>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</si>
  <si>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</si>
  <si>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</si>
  <si>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</si>
  <si>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</si>
  <si>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</si>
  <si>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</si>
  <si>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</si>
  <si>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</si>
  <si>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</si>
  <si>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</si>
  <si>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</si>
  <si>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</si>
  <si>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</si>
  <si>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</si>
  <si>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</si>
  <si>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</si>
  <si>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</si>
  <si>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</si>
  <si>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</si>
  <si>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</si>
  <si>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</si>
  <si>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</si>
  <si>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</si>
  <si>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</si>
  <si>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</si>
  <si>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</si>
  <si>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</si>
  <si>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</si>
  <si>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</si>
  <si>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</si>
  <si>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</si>
  <si>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</si>
  <si>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</si>
  <si>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</si>
  <si>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</si>
  <si>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</si>
  <si>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</si>
  <si>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</si>
  <si>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</si>
  <si>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</si>
  <si>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</si>
  <si>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</si>
  <si>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</si>
  <si>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</si>
  <si>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</si>
  <si>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</si>
  <si>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</si>
  <si>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</si>
  <si>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</si>
  <si>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</si>
  <si>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</si>
  <si>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</si>
  <si>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</si>
  <si>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</si>
  <si>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</si>
  <si>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</si>
  <si>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</si>
  <si>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</si>
  <si>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</si>
  <si>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</si>
  <si>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</si>
  <si>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</si>
  <si>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</si>
  <si>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</si>
  <si>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</si>
  <si>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</si>
  <si>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</si>
  <si>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</si>
  <si>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</si>
  <si>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</si>
  <si>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</si>
  <si>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</si>
  <si>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</si>
  <si>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</si>
  <si>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</si>
  <si>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</si>
  <si>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</si>
  <si>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</si>
  <si>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</si>
  <si>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</si>
  <si>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</si>
  <si>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</si>
  <si>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</si>
  <si>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</si>
  <si>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</si>
  <si>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</si>
  <si>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</si>
  <si>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</si>
  <si>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</si>
  <si>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</si>
  <si>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</si>
  <si>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</si>
  <si>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</si>
  <si>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</si>
  <si>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</si>
  <si>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</si>
  <si>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</si>
  <si>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</si>
  <si>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</si>
  <si>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</si>
  <si>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</si>
  <si>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</si>
  <si>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</si>
  <si>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</si>
  <si>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</si>
  <si>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</si>
  <si>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</si>
  <si>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</si>
  <si>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</si>
  <si>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</si>
  <si>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</si>
  <si>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</si>
  <si>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</si>
  <si>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</si>
  <si>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</si>
  <si>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</si>
  <si>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</si>
  <si>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</si>
  <si>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</si>
  <si>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</si>
  <si>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</si>
  <si>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</si>
  <si>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</si>
  <si>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</si>
  <si>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</si>
  <si>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</si>
  <si>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</si>
  <si>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</si>
  <si>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</si>
  <si>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</si>
  <si>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</si>
  <si>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</si>
  <si>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</si>
  <si>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</si>
  <si>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</si>
  <si>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</si>
  <si>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</si>
  <si>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</si>
  <si>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</si>
  <si>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</si>
  <si>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</si>
  <si>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</si>
  <si>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</si>
  <si>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</si>
  <si>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</si>
  <si>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</si>
  <si>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</si>
  <si>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</si>
  <si>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</si>
  <si>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</si>
  <si>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</si>
  <si>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</si>
  <si>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</si>
  <si>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</si>
  <si>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</si>
  <si>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</si>
  <si>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</si>
  <si>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</si>
  <si>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</si>
  <si>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</si>
  <si>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</si>
  <si>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</si>
  <si>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</si>
  <si>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</si>
  <si>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</si>
  <si>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</si>
  <si>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</si>
  <si>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</si>
  <si>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</si>
  <si>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</si>
  <si>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</si>
  <si>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</si>
  <si>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</si>
  <si>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</si>
  <si>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</si>
  <si>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</si>
  <si>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</si>
  <si>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</si>
  <si>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</si>
  <si>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</si>
  <si>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</si>
  <si>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</si>
  <si>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</si>
  <si>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</si>
  <si>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</si>
  <si>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</si>
  <si>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</si>
  <si>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</si>
  <si>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</si>
  <si>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</si>
  <si>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</si>
  <si>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</si>
  <si>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</si>
  <si>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</si>
  <si>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</si>
  <si>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</si>
  <si>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</si>
  <si>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</si>
  <si>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</si>
  <si>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</si>
  <si>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</si>
  <si>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</si>
  <si>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</si>
  <si>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</si>
  <si>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</si>
  <si>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</si>
  <si>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</si>
  <si>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</si>
  <si>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</si>
  <si>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</si>
  <si>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</si>
  <si>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</si>
  <si>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</si>
  <si>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</si>
  <si>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</si>
  <si>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</si>
  <si>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</si>
  <si>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</si>
  <si>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</si>
  <si>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</si>
  <si>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</si>
  <si>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</si>
  <si>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</si>
  <si>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</si>
  <si>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</si>
  <si>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</si>
  <si>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</si>
  <si>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</si>
  <si>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</si>
  <si>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</si>
  <si>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</si>
  <si>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</si>
  <si>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</si>
  <si>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</si>
  <si>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</si>
  <si>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</si>
  <si>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</si>
  <si>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</si>
  <si>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</si>
  <si>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</si>
  <si>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</si>
  <si>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</si>
  <si>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</si>
  <si>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</si>
  <si>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</si>
  <si>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</si>
  <si>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</si>
  <si>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</si>
  <si>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</si>
  <si>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</si>
  <si>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</si>
  <si>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</si>
  <si>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</si>
  <si>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</si>
  <si>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</si>
  <si>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</si>
  <si>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</si>
  <si>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</si>
  <si>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</si>
  <si>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</si>
  <si>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</si>
  <si>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</si>
  <si>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</si>
  <si>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</si>
  <si>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</si>
  <si>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</si>
  <si>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</si>
  <si>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</si>
  <si>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</si>
  <si>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</si>
  <si>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</si>
  <si>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</si>
  <si>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</si>
  <si>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</si>
  <si>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</si>
  <si>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</si>
  <si>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</si>
  <si>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</si>
  <si>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</si>
  <si>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</si>
  <si>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</si>
  <si>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</si>
  <si>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</si>
  <si>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</si>
  <si>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</si>
  <si>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</si>
  <si>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</si>
  <si>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</si>
  <si>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</si>
  <si>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</si>
  <si>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</si>
  <si>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</si>
  <si>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</si>
  <si>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</si>
  <si>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</si>
  <si>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</si>
  <si>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</si>
  <si>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</si>
  <si>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</si>
  <si>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</si>
  <si>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</si>
  <si>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</si>
  <si>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</si>
  <si>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</si>
  <si>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</si>
  <si>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</si>
  <si>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</si>
  <si>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</si>
  <si>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</si>
  <si>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</si>
  <si>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</si>
  <si>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</si>
  <si>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</si>
  <si>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</si>
  <si>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</si>
  <si>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</si>
  <si>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</si>
  <si>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</si>
  <si>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</si>
  <si>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</si>
  <si>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</si>
  <si>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</si>
  <si>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</si>
  <si>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</si>
  <si>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</si>
  <si>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</si>
  <si>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</si>
  <si>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</si>
  <si>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</si>
  <si>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</si>
  <si>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</si>
  <si>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</si>
  <si>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</si>
  <si>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</si>
  <si>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</si>
  <si>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</si>
  <si>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</si>
  <si>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</si>
  <si>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</si>
  <si>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</si>
  <si>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</si>
  <si>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</si>
  <si>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</si>
  <si>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</si>
  <si>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</si>
  <si>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</si>
  <si>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</si>
  <si>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</si>
  <si>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</si>
  <si>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</si>
  <si>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</si>
  <si>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</si>
  <si>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</si>
  <si>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</si>
  <si>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</si>
  <si>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</si>
  <si>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</si>
  <si>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</si>
  <si>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</si>
  <si>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</si>
  <si>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</si>
  <si>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</si>
  <si>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</si>
  <si>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</si>
  <si>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</si>
  <si>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</si>
  <si>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</si>
  <si>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</si>
  <si>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</si>
  <si>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</si>
  <si>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</si>
  <si>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</si>
  <si>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</si>
  <si>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</si>
  <si>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</si>
  <si>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</si>
  <si>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</si>
  <si>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</si>
  <si>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</si>
  <si>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</si>
  <si>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</si>
  <si>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</si>
  <si>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</si>
  <si>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</si>
  <si>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</si>
  <si>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</si>
  <si>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</si>
  <si>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</si>
  <si>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</si>
  <si>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</si>
  <si>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</si>
  <si>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</si>
  <si>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</si>
  <si>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</si>
  <si>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</si>
  <si>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</si>
  <si>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</si>
  <si>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</si>
  <si>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</si>
  <si>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</si>
  <si>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</si>
  <si>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</si>
  <si>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</si>
  <si>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</si>
  <si>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</si>
  <si>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</si>
  <si>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</si>
  <si>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</si>
  <si>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</si>
  <si>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</si>
  <si>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</si>
  <si>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</si>
  <si>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</si>
  <si>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</si>
  <si>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</si>
  <si>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</si>
  <si>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</si>
  <si>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</si>
  <si>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</si>
  <si>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</si>
  <si>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</si>
  <si>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</si>
  <si>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</si>
  <si>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</si>
  <si>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</si>
  <si>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</si>
  <si>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</si>
  <si>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</si>
  <si>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</si>
  <si>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</si>
  <si>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</si>
  <si>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</si>
  <si>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</si>
  <si>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</si>
  <si>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</si>
  <si>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</si>
  <si>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</si>
  <si>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</si>
  <si>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</si>
  <si>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</si>
  <si>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</si>
  <si>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</si>
  <si>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</si>
  <si>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</si>
  <si>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</si>
  <si>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</si>
  <si>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</si>
  <si>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</si>
  <si>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</si>
  <si>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</si>
  <si>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</si>
  <si>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</si>
  <si>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</si>
  <si>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</si>
  <si>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</si>
  <si>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</si>
  <si>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</si>
  <si>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</si>
  <si>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</si>
  <si>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</si>
  <si>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</si>
  <si>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</si>
  <si>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</si>
  <si>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</si>
  <si>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</si>
  <si>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</si>
  <si>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</si>
  <si>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</si>
  <si>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</si>
  <si>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</si>
  <si>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</si>
  <si>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</si>
  <si>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</si>
  <si>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</si>
  <si>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</si>
  <si>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</si>
  <si>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</si>
  <si>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</si>
  <si>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</si>
  <si>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</si>
  <si>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</si>
  <si>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</si>
  <si>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</si>
  <si>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</si>
  <si>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</si>
  <si>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</si>
  <si>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</si>
  <si>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</si>
  <si>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</si>
  <si>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</si>
  <si>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</si>
  <si>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</si>
  <si>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</si>
  <si>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</si>
  <si>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</si>
  <si>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</si>
  <si>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</si>
  <si>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</si>
  <si>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</si>
  <si>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</si>
  <si>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</si>
  <si>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</si>
  <si>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</si>
  <si>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</si>
  <si>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</si>
  <si>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</si>
  <si>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</si>
  <si>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</si>
  <si>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</si>
  <si>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</si>
  <si>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</si>
  <si>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</si>
  <si>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</si>
  <si>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</si>
  <si>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</si>
  <si>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</si>
  <si>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</si>
  <si>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</si>
  <si>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</si>
  <si>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</si>
  <si>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</si>
  <si>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</si>
  <si>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</si>
  <si>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</si>
  <si>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</si>
  <si>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</si>
  <si>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</si>
  <si>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</si>
  <si>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</si>
  <si>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</si>
  <si>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</si>
  <si>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</si>
  <si>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</si>
  <si>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</si>
  <si>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</si>
  <si>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</si>
  <si>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</si>
  <si>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</si>
  <si>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</si>
  <si>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</si>
  <si>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</si>
  <si>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</si>
  <si>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</si>
  <si>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</si>
  <si>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</si>
  <si>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</si>
  <si>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</si>
  <si>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</si>
  <si>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</si>
  <si>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</si>
  <si>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</si>
  <si>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</si>
  <si>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</si>
  <si>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</si>
  <si>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</si>
  <si>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</si>
  <si>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</si>
  <si>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</si>
  <si>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</si>
  <si>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</si>
  <si>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</si>
  <si>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</si>
  <si>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</si>
  <si>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</si>
  <si>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</si>
  <si>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</si>
  <si>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</si>
  <si>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</si>
  <si>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</si>
  <si>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</si>
  <si>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</si>
  <si>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</si>
  <si>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</si>
  <si>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</si>
  <si>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</si>
  <si>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</si>
  <si>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</si>
  <si>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</si>
  <si>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</si>
  <si>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</si>
  <si>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</si>
  <si>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</si>
  <si>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</si>
  <si>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</si>
  <si>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</si>
  <si>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</si>
  <si>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</si>
  <si>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</si>
  <si>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</si>
  <si>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</si>
  <si>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</si>
  <si>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</si>
  <si>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</si>
  <si>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</si>
  <si>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</si>
  <si>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</si>
  <si>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</si>
  <si>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</si>
  <si>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</si>
  <si>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</si>
  <si>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</si>
  <si>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</si>
  <si>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</si>
  <si>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</si>
  <si>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</si>
  <si>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</si>
  <si>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</si>
  <si>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</si>
  <si>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</si>
  <si>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</si>
  <si>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</si>
  <si>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</si>
  <si>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</si>
  <si>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</si>
  <si>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</si>
  <si>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</si>
  <si>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</si>
  <si>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</si>
  <si>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</si>
  <si>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</si>
  <si>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</si>
  <si>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</si>
  <si>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</si>
  <si>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</si>
  <si>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</si>
  <si>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</si>
  <si>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</si>
  <si>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</si>
  <si>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</si>
  <si>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</si>
  <si>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</si>
  <si>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</si>
  <si>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</si>
  <si>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</si>
  <si>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</si>
  <si>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</si>
  <si>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</si>
  <si>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</si>
  <si>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</si>
  <si>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</si>
  <si>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</si>
  <si>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</si>
  <si>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</si>
  <si>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</si>
  <si>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</si>
  <si>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</si>
  <si>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</si>
  <si>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</si>
  <si>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</si>
  <si>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</si>
  <si>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</si>
  <si>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</si>
  <si>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</si>
  <si>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</si>
  <si>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</si>
  <si>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</si>
  <si>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</si>
  <si>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</si>
  <si>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</si>
  <si>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</si>
  <si>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</si>
  <si>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</si>
  <si>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</si>
  <si>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</si>
  <si>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</si>
  <si>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</si>
  <si>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</si>
  <si>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</si>
  <si>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</si>
  <si>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</si>
  <si>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</si>
  <si>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</si>
  <si>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</si>
  <si>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</si>
  <si>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</si>
  <si>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</si>
  <si>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</si>
  <si>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</si>
  <si>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</si>
  <si>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</si>
  <si>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</si>
  <si>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</si>
  <si>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</si>
  <si>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</si>
  <si>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</si>
  <si>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</si>
  <si>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</si>
  <si>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</si>
  <si>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</si>
  <si>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</si>
  <si>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</si>
  <si>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</si>
  <si>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</si>
  <si>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</si>
  <si>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</si>
  <si>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</si>
  <si>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</si>
  <si>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</si>
  <si>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</si>
  <si>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</si>
  <si>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</si>
  <si>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</si>
  <si>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</si>
  <si>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</si>
  <si>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</si>
  <si>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</si>
  <si>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</si>
  <si>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</si>
  <si>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</si>
  <si>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</si>
  <si>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</si>
  <si>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</si>
  <si>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</si>
  <si>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</si>
  <si>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</si>
  <si>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</si>
  <si>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</si>
  <si>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</si>
  <si>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</si>
  <si>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</si>
  <si>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</si>
  <si>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</si>
  <si>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</si>
  <si>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</si>
  <si>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</si>
  <si>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</si>
  <si>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</si>
  <si>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</si>
  <si>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</si>
  <si>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</si>
  <si>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</si>
  <si>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</si>
  <si>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</si>
  <si>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</si>
  <si>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</si>
  <si>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</si>
  <si>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</si>
  <si>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</si>
  <si>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</si>
  <si>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</si>
  <si>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</si>
  <si>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</si>
  <si>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</si>
  <si>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</si>
  <si>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</si>
  <si>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</si>
  <si>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</si>
  <si>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</si>
  <si>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</si>
  <si>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</si>
  <si>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</si>
  <si>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</si>
  <si>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</si>
  <si>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</si>
  <si>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</si>
  <si>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</si>
  <si>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</si>
  <si>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</si>
  <si>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</si>
  <si>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</si>
  <si>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</si>
  <si>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</si>
  <si>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</si>
  <si>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</si>
  <si>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</si>
  <si>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</si>
  <si>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</si>
  <si>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</si>
  <si>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</si>
  <si>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</si>
  <si>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</si>
  <si>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</si>
  <si>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</si>
  <si>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</si>
  <si>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</si>
  <si>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</si>
  <si>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</si>
  <si>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</si>
  <si>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</si>
  <si>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</si>
  <si>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</si>
  <si>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</si>
  <si>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</si>
  <si>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</si>
  <si>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</si>
  <si>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</si>
  <si>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</si>
  <si>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</si>
  <si>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</si>
  <si>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</si>
  <si>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</si>
  <si>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</si>
  <si>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</si>
  <si>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</si>
  <si>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</si>
  <si>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</si>
  <si>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</si>
  <si>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</si>
  <si>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</si>
  <si>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</si>
  <si>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</si>
  <si>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</si>
  <si>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</si>
  <si>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</si>
  <si>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</si>
  <si>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</si>
  <si>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</si>
  <si>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</si>
  <si>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</si>
  <si>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</si>
  <si>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</si>
  <si>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</si>
  <si>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</si>
  <si>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</si>
  <si>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</si>
  <si>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</si>
  <si>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</si>
  <si>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</si>
  <si>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</si>
  <si>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</si>
  <si>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</si>
  <si>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</si>
  <si>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</si>
  <si>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</si>
  <si>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</si>
  <si>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</si>
  <si>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</si>
  <si>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</si>
  <si>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</si>
  <si>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</si>
  <si>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</si>
  <si>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</si>
  <si>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</si>
  <si>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</si>
  <si>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</si>
  <si>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</si>
  <si>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</si>
  <si>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</si>
  <si>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</si>
  <si>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</si>
  <si>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</si>
  <si>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</si>
  <si>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</si>
  <si>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</si>
  <si>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</si>
  <si>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</si>
  <si>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</si>
  <si>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</si>
  <si>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</si>
  <si>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</si>
  <si>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</si>
  <si>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</si>
  <si>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</si>
  <si>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</si>
  <si>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</si>
  <si>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</si>
  <si>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</si>
  <si>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</si>
  <si>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</si>
  <si>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</si>
  <si>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</si>
  <si>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</si>
  <si>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</si>
  <si>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</si>
  <si>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</si>
  <si>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</si>
  <si>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</si>
  <si>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</si>
  <si>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</si>
  <si>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</si>
  <si>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</si>
  <si>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</si>
  <si>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</si>
  <si>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</si>
  <si>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</si>
  <si>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</si>
  <si>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</si>
  <si>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</si>
  <si>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</si>
  <si>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</si>
  <si>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</si>
  <si>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</si>
  <si>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</si>
  <si>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</si>
  <si>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</si>
  <si>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</si>
  <si>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</si>
  <si>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</si>
  <si>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</si>
  <si>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</si>
  <si>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</si>
  <si>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</si>
  <si>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</si>
  <si>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</si>
  <si>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</si>
  <si>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</si>
  <si>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</si>
  <si>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</si>
  <si>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</si>
  <si>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</si>
  <si>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</si>
  <si>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</si>
  <si>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</si>
  <si>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</si>
  <si>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</si>
  <si>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</si>
  <si>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</si>
  <si>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</si>
  <si>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</si>
  <si>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</si>
  <si>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</si>
  <si>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</si>
  <si>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</si>
  <si>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</si>
  <si>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</si>
  <si>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</si>
  <si>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</si>
  <si>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</si>
  <si>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</si>
  <si>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</si>
  <si>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</si>
  <si>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</si>
  <si>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</si>
  <si>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</si>
  <si>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</si>
  <si>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</si>
  <si>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</si>
  <si>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</si>
  <si>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</si>
  <si>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</si>
  <si>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</si>
  <si>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</si>
  <si>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</si>
  <si>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</si>
  <si>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</si>
  <si>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</si>
  <si>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</si>
  <si>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</si>
  <si>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</si>
  <si>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</si>
  <si>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</si>
  <si>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</si>
  <si>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</si>
  <si>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</si>
  <si>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</si>
  <si>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</si>
  <si>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</si>
  <si>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</si>
  <si>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</si>
  <si>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</si>
  <si>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</si>
  <si>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</si>
  <si>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</si>
  <si>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</si>
  <si>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</si>
  <si>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</si>
  <si>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</si>
  <si>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</si>
  <si>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</si>
  <si>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</si>
  <si>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</si>
  <si>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</si>
  <si>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</si>
  <si>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</si>
  <si>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</si>
  <si>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</si>
  <si>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</si>
  <si>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</si>
  <si>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</si>
  <si>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</si>
  <si>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</si>
  <si>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</si>
  <si>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</si>
  <si>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</si>
  <si>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</si>
  <si>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</si>
  <si>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</si>
  <si>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</si>
  <si>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</si>
  <si>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</si>
  <si>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</si>
  <si>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</si>
  <si>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</si>
  <si>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</si>
  <si>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</si>
  <si>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</si>
  <si>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</si>
  <si>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</si>
  <si>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</si>
  <si>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</si>
  <si>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</si>
  <si>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</si>
  <si>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</si>
  <si>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</si>
  <si>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</si>
  <si>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</si>
  <si>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</si>
  <si>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</si>
  <si>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</si>
  <si>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</si>
  <si>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</si>
  <si>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</si>
  <si>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</si>
  <si>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</si>
  <si>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</si>
  <si>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</si>
  <si>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</si>
  <si>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</si>
  <si>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</si>
  <si>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</si>
  <si>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</si>
  <si>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</si>
  <si>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</si>
  <si>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</si>
  <si>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</si>
  <si>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</si>
  <si>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</si>
  <si>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</si>
  <si>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</si>
  <si>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</si>
  <si>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</si>
  <si>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</si>
  <si>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</si>
  <si>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</si>
  <si>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</si>
  <si>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</si>
  <si>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</si>
  <si>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</si>
  <si>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</si>
  <si>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</si>
  <si>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</si>
  <si>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</si>
  <si>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</si>
  <si>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</si>
  <si>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</si>
  <si>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</si>
  <si>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</si>
  <si>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</si>
  <si>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</si>
  <si>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</si>
  <si>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</si>
  <si>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</si>
  <si>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</si>
  <si>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</si>
  <si>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</si>
  <si>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</si>
  <si>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</si>
  <si>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</si>
  <si>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</si>
  <si>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</si>
  <si>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</si>
  <si>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</si>
  <si>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</si>
  <si>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</si>
  <si>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</si>
  <si>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</si>
  <si>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</si>
  <si>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</si>
  <si>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</si>
  <si>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</si>
  <si>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</si>
  <si>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</si>
  <si>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</si>
  <si>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</si>
  <si>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</si>
  <si>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</si>
  <si>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</si>
  <si>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</si>
  <si>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</si>
  <si>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</si>
  <si>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</si>
  <si>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</si>
  <si>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</si>
  <si>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</si>
  <si>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</si>
  <si>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</si>
  <si>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</si>
  <si>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</si>
  <si>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</si>
  <si>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</si>
  <si>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</si>
  <si>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</si>
  <si>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</si>
  <si>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</si>
  <si>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</si>
  <si>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</si>
  <si>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</si>
  <si>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</si>
  <si>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</si>
  <si>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</si>
  <si>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</si>
  <si>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</si>
  <si>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</si>
  <si>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</si>
  <si>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</si>
  <si>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</si>
  <si>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</si>
  <si>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</si>
  <si>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</si>
  <si>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</si>
  <si>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</si>
  <si>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</si>
  <si>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</si>
  <si>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</si>
  <si>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</si>
  <si>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</si>
  <si>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</si>
  <si>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</si>
  <si>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</si>
  <si>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</si>
  <si>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</si>
  <si>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</si>
  <si>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</si>
  <si>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</si>
  <si>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</si>
  <si>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</si>
  <si>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</si>
  <si>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</si>
  <si>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</si>
  <si>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</si>
  <si>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</si>
  <si>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</si>
  <si>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</si>
  <si>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</si>
  <si>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</si>
  <si>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</si>
  <si>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</si>
  <si>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</si>
  <si>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</si>
  <si>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</si>
  <si>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</si>
  <si>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</si>
  <si>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</si>
  <si>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</si>
  <si>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</si>
  <si>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</si>
  <si>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</si>
  <si>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</si>
  <si>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</si>
  <si>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</si>
  <si>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</si>
  <si>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</si>
  <si>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</si>
  <si>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</si>
  <si>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</si>
  <si>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</si>
  <si>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</si>
  <si>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</si>
  <si>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</si>
  <si>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</si>
  <si>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</si>
  <si>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</si>
  <si>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</si>
  <si>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</si>
  <si>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</si>
  <si>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</si>
  <si>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</si>
  <si>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</si>
  <si>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</si>
  <si>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</si>
  <si>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</si>
  <si>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</si>
  <si>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</si>
  <si>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</si>
  <si>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</si>
  <si>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</si>
  <si>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</si>
  <si>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</si>
  <si>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</si>
  <si>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</si>
  <si>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</si>
  <si>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</si>
  <si>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</si>
  <si>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</si>
  <si>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</si>
  <si>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</si>
  <si>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</si>
  <si>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</si>
  <si>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</si>
  <si>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</si>
  <si>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</si>
  <si>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</si>
  <si>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</si>
  <si>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</si>
  <si>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</si>
  <si>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</si>
  <si>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</si>
  <si>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</si>
  <si>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</si>
  <si>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</si>
  <si>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</si>
  <si>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</si>
  <si>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</si>
  <si>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</si>
  <si>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</si>
  <si>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</si>
  <si>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</si>
  <si>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</si>
  <si>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</si>
  <si>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</si>
  <si>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</si>
  <si>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</si>
  <si>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</si>
  <si>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</si>
  <si>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</si>
  <si>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</si>
  <si>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</si>
  <si>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</si>
  <si>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</si>
  <si>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</si>
  <si>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</si>
  <si>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</si>
  <si>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</si>
  <si>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</si>
  <si>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</si>
  <si>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</si>
  <si>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</si>
  <si>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</si>
  <si>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</si>
  <si>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</si>
  <si>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</si>
  <si>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</si>
  <si>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</si>
  <si>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</si>
  <si>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</si>
  <si>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</si>
  <si>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</si>
  <si>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</si>
  <si>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</si>
  <si>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</si>
  <si>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</si>
  <si>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</si>
  <si>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</si>
  <si>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</si>
  <si>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</si>
  <si>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</si>
  <si>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</si>
  <si>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</si>
  <si>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</si>
  <si>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</si>
  <si>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</si>
  <si>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</si>
  <si>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</si>
  <si>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</si>
  <si>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</si>
  <si>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</si>
  <si>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</si>
  <si>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</si>
  <si>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</si>
  <si>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</si>
  <si>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</si>
  <si>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</si>
  <si>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</si>
  <si>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</si>
  <si>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</si>
  <si>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</si>
  <si>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</si>
  <si>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</si>
  <si>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</si>
  <si>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</si>
  <si>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</si>
  <si>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</si>
  <si>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</si>
  <si>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</si>
  <si>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</si>
  <si>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</si>
  <si>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</si>
  <si>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</si>
  <si>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</si>
  <si>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</si>
  <si>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</si>
  <si>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</si>
  <si>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</si>
  <si>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</si>
  <si>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</si>
  <si>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</si>
  <si>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</si>
  <si>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</si>
  <si>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</si>
  <si>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</si>
  <si>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</si>
  <si>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</si>
  <si>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</si>
  <si>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</si>
  <si>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</si>
  <si>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</si>
  <si>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</si>
  <si>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</si>
  <si>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</si>
  <si>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</si>
  <si>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</si>
  <si>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</si>
  <si>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</si>
  <si>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</si>
  <si>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</si>
  <si>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</si>
  <si>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</si>
  <si>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</si>
  <si>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</si>
  <si>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</si>
  <si>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</si>
  <si>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</si>
  <si>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</si>
  <si>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</si>
  <si>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</si>
  <si>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</si>
  <si>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</si>
  <si>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</si>
  <si>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</si>
  <si>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</si>
  <si>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</si>
  <si>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</si>
  <si>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</si>
  <si>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</si>
  <si>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</si>
  <si>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</si>
  <si>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</si>
  <si>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</si>
  <si>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</si>
  <si>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</si>
  <si>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</si>
  <si>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</si>
  <si>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</si>
  <si>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</si>
  <si>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</si>
  <si>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</si>
  <si>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</si>
  <si>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</si>
  <si>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</si>
  <si>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</si>
  <si>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</si>
  <si>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</si>
  <si>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</si>
  <si>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</si>
  <si>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</si>
  <si>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</si>
  <si>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</si>
  <si>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</si>
  <si>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</si>
  <si>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</si>
  <si>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</si>
  <si>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</si>
  <si>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</si>
  <si>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</si>
  <si>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</si>
  <si>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</si>
  <si>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</si>
  <si>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</si>
  <si>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</si>
  <si>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</si>
  <si>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</si>
  <si>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</si>
  <si>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</si>
  <si>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</si>
  <si>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</si>
  <si>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</si>
  <si>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</si>
  <si>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</si>
  <si>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</si>
  <si>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</si>
  <si>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</si>
  <si>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</si>
  <si>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</si>
  <si>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</si>
  <si>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</si>
  <si>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</si>
  <si>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</si>
  <si>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</si>
  <si>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</si>
  <si>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</si>
  <si>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</si>
  <si>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</si>
  <si>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</si>
  <si>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</si>
  <si>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</si>
  <si>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</si>
  <si>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</si>
  <si>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</si>
  <si>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</si>
  <si>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</si>
  <si>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</si>
  <si>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</si>
  <si>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</si>
  <si>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</si>
  <si>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</si>
  <si>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</si>
  <si>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</si>
  <si>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</si>
  <si>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</si>
  <si>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</si>
  <si>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</si>
  <si>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</si>
  <si>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</si>
  <si>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</si>
  <si>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</si>
  <si>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</si>
  <si>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</si>
  <si>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</si>
  <si>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</si>
  <si>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</si>
  <si>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</si>
  <si>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</si>
  <si>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</si>
  <si>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</si>
  <si>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</si>
  <si>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</si>
  <si>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</si>
  <si>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</si>
  <si>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</si>
  <si>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</si>
  <si>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</si>
  <si>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</si>
  <si>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</si>
  <si>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</si>
  <si>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</si>
  <si>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</si>
  <si>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</si>
  <si>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</si>
  <si>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</si>
  <si>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</si>
  <si>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</si>
  <si>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</si>
  <si>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</si>
  <si>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</si>
  <si>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</si>
  <si>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</si>
  <si>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</si>
  <si>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</si>
  <si>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</si>
  <si>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</si>
  <si>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</si>
  <si>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</si>
  <si>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</si>
  <si>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</si>
  <si>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</si>
  <si>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</si>
  <si>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</si>
  <si>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</si>
  <si>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</si>
  <si>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</si>
  <si>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</si>
  <si>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</si>
  <si>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</si>
  <si>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</si>
  <si>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</si>
  <si>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</si>
  <si>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</si>
  <si>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</si>
  <si>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</si>
  <si>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</si>
  <si>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</si>
  <si>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</si>
  <si>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</si>
  <si>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</si>
  <si>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</si>
  <si>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</si>
  <si>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</si>
  <si>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</si>
  <si>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</si>
  <si>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</si>
  <si>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</si>
  <si>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</si>
  <si>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</si>
  <si>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</si>
  <si>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</si>
  <si>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</si>
  <si>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</si>
  <si>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</si>
  <si>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</si>
  <si>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</si>
  <si>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</si>
  <si>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</si>
  <si>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</si>
  <si>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</si>
  <si>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</si>
  <si>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</si>
  <si>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</si>
  <si>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</si>
  <si>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</si>
  <si>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</si>
  <si>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</si>
  <si>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</si>
  <si>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</si>
  <si>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</si>
  <si>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</si>
  <si>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</si>
  <si>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</si>
  <si>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</si>
  <si>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</si>
  <si>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</si>
  <si>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</si>
  <si>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</si>
  <si>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</si>
  <si>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</si>
  <si>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</si>
  <si>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</si>
  <si>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</si>
  <si>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</si>
  <si>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</si>
  <si>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</si>
  <si>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</si>
  <si>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</si>
  <si>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</si>
  <si>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</si>
  <si>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</si>
  <si>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</si>
  <si>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</si>
  <si>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</si>
  <si>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</si>
  <si>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</si>
  <si>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</si>
  <si>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</si>
  <si>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</si>
  <si>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</si>
  <si>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</si>
  <si>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</si>
  <si>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</si>
  <si>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</si>
  <si>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</si>
  <si>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</si>
  <si>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</si>
  <si>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</si>
  <si>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</si>
  <si>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</si>
  <si>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</si>
  <si>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</si>
  <si>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</si>
  <si>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</si>
  <si>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</si>
  <si>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</si>
  <si>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</si>
  <si>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</si>
  <si>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</si>
  <si>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</si>
  <si>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</si>
  <si>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</si>
  <si>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</si>
  <si>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</si>
  <si>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</si>
  <si>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</si>
  <si>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</si>
  <si>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</si>
  <si>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</si>
  <si>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</si>
  <si>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</si>
  <si>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</si>
  <si>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</si>
  <si>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</si>
  <si>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</si>
  <si>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</si>
  <si>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</si>
  <si>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</si>
  <si>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</si>
  <si>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</si>
  <si>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</si>
  <si>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</si>
  <si>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</si>
  <si>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</si>
  <si>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</si>
  <si>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</si>
  <si>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</si>
  <si>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</si>
  <si>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</si>
  <si>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</si>
  <si>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</si>
  <si>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</si>
  <si>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</si>
  <si>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</si>
  <si>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</si>
  <si>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</si>
  <si>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</si>
  <si>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</si>
  <si>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</si>
  <si>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</si>
  <si>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</si>
  <si>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</si>
  <si>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</si>
  <si>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</si>
  <si>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</si>
  <si>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</si>
  <si>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</si>
  <si>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</si>
  <si>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</si>
  <si>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</si>
  <si>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</si>
  <si>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</si>
  <si>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</si>
  <si>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</si>
  <si>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</si>
  <si>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</si>
  <si>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</si>
  <si>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</si>
  <si>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</si>
  <si>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</si>
  <si>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</si>
  <si>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</si>
  <si>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</si>
  <si>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</si>
  <si>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</si>
  <si>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</si>
  <si>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</si>
  <si>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</si>
  <si>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</si>
  <si>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</si>
  <si>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</si>
  <si>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</si>
  <si>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</si>
  <si>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</si>
  <si>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</si>
  <si>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</si>
  <si>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</si>
  <si>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</si>
  <si>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</si>
  <si>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</si>
  <si>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</si>
  <si>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</si>
  <si>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</si>
  <si>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</si>
  <si>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</si>
  <si>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</si>
  <si>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</si>
  <si>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</si>
  <si>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</si>
  <si>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</si>
  <si>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</si>
  <si>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</si>
  <si>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</si>
  <si>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</si>
  <si>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</si>
  <si>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</si>
  <si>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</si>
  <si>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</si>
  <si>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</si>
  <si>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</si>
  <si>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</si>
  <si>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</si>
  <si>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</si>
  <si>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</si>
  <si>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</si>
  <si>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</si>
  <si>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</si>
  <si>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</si>
  <si>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</si>
  <si>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</si>
  <si>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</si>
  <si>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</si>
  <si>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</si>
  <si>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</si>
  <si>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</si>
  <si>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</si>
  <si>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</si>
  <si>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</si>
  <si>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</si>
  <si>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</si>
  <si>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</si>
  <si>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</si>
  <si>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</si>
  <si>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</si>
  <si>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</si>
  <si>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</si>
  <si>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</si>
  <si>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</si>
  <si>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</si>
  <si>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</si>
  <si>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</si>
  <si>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</si>
  <si>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</si>
  <si>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</si>
  <si>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</si>
  <si>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</si>
  <si>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</si>
  <si>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</si>
  <si>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</si>
  <si>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</si>
  <si>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</si>
  <si>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</si>
  <si>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</si>
  <si>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</si>
  <si>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</si>
  <si>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</si>
  <si>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</si>
  <si>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</si>
  <si>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</si>
  <si>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</si>
  <si>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</si>
  <si>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</si>
  <si>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</si>
  <si>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</si>
  <si>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</si>
  <si>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</si>
  <si>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</si>
  <si>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</si>
  <si>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</si>
  <si>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</si>
  <si>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</si>
  <si>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</si>
  <si>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</si>
  <si>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</si>
  <si>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</si>
  <si>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</si>
  <si>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</si>
  <si>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</si>
  <si>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</si>
  <si>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</si>
  <si>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</si>
  <si>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</si>
  <si>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</si>
  <si>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</si>
  <si>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</si>
  <si>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</si>
  <si>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</si>
  <si>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</si>
  <si>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</si>
  <si>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</si>
  <si>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</si>
  <si>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</si>
  <si>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</si>
  <si>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</si>
  <si>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</si>
  <si>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</si>
  <si>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</si>
  <si>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</si>
  <si>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</si>
  <si>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</si>
  <si>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</si>
  <si>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</si>
  <si>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</si>
  <si>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</si>
  <si>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</si>
  <si>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</si>
  <si>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</si>
  <si>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</si>
  <si>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</si>
  <si>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</si>
  <si>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</si>
  <si>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</si>
  <si>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</si>
  <si>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</si>
  <si>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</si>
  <si>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</si>
  <si>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</si>
  <si>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</si>
  <si>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</si>
  <si>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</si>
  <si>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</si>
  <si>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</si>
  <si>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</si>
  <si>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</si>
  <si>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</si>
  <si>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</si>
  <si>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</si>
  <si>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</si>
  <si>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</si>
  <si>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</si>
  <si>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</si>
  <si>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</si>
  <si>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</si>
  <si>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</si>
  <si>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</si>
  <si>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</si>
  <si>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</si>
  <si>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</si>
  <si>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</si>
  <si>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</si>
  <si>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</si>
  <si>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</si>
  <si>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</si>
  <si>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</si>
  <si>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</si>
  <si>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</si>
  <si>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</si>
  <si>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</si>
  <si>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</si>
  <si>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</si>
  <si>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</si>
  <si>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</si>
  <si>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</si>
  <si>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</si>
  <si>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</si>
  <si>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</si>
  <si>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</si>
  <si>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</si>
  <si>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</si>
  <si>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</si>
  <si>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</si>
  <si>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</si>
  <si>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</si>
  <si>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</si>
  <si>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</si>
  <si>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</si>
  <si>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</si>
  <si>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</si>
  <si>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</si>
  <si>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</si>
  <si>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</si>
  <si>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</si>
  <si>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</si>
  <si>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</si>
  <si>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</si>
  <si>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</si>
  <si>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</si>
  <si>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</si>
  <si>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</si>
  <si>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</si>
  <si>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</si>
  <si>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</si>
  <si>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</si>
  <si>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</si>
  <si>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</si>
  <si>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</si>
  <si>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</si>
  <si>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</si>
  <si>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</si>
  <si>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</si>
  <si>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</si>
  <si>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</si>
  <si>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</si>
  <si>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</si>
  <si>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</si>
  <si>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</si>
  <si>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</si>
  <si>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</si>
  <si>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</si>
  <si>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</si>
  <si>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</si>
  <si>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</si>
  <si>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</si>
  <si>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</si>
  <si>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</si>
  <si>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</si>
  <si>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</si>
  <si>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</si>
  <si>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</si>
  <si>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</si>
  <si>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</si>
  <si>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</si>
  <si>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</si>
  <si>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</si>
  <si>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</si>
  <si>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</si>
  <si>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</si>
  <si>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</si>
  <si>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</si>
  <si>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</si>
  <si>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</si>
  <si>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</si>
  <si>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</si>
  <si>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</si>
  <si>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</si>
  <si>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</si>
  <si>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</si>
  <si>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</si>
  <si>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</si>
  <si>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</si>
  <si>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</si>
  <si>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</si>
  <si>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</si>
  <si>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</si>
  <si>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</si>
  <si>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</si>
  <si>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</si>
  <si>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</si>
  <si>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</si>
  <si>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</si>
  <si>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</si>
  <si>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</si>
  <si>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</si>
  <si>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</si>
  <si>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</si>
  <si>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</si>
  <si>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</si>
  <si>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</si>
  <si>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</si>
  <si>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</si>
  <si>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</si>
  <si>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</si>
  <si>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</si>
  <si>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</si>
  <si>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</si>
  <si>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</si>
  <si>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</si>
  <si>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</si>
  <si>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</si>
  <si>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</si>
  <si>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</si>
  <si>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</si>
  <si>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</si>
  <si>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</si>
  <si>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</si>
  <si>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</si>
  <si>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</si>
  <si>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</si>
  <si>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</si>
  <si>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</si>
  <si>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</si>
  <si>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</si>
  <si>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</si>
  <si>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</si>
  <si>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</si>
  <si>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</si>
  <si>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</si>
  <si>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</si>
  <si>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</si>
  <si>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</si>
  <si>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</si>
  <si>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</si>
  <si>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</si>
  <si>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</si>
  <si>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</si>
  <si>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</si>
  <si>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</si>
  <si>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</si>
  <si>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</si>
  <si>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</si>
  <si>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</si>
  <si>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</si>
  <si>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</si>
  <si>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</si>
  <si>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</si>
  <si>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</si>
  <si>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</si>
  <si>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</si>
  <si>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</si>
  <si>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</si>
  <si>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</si>
  <si>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</si>
  <si>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</si>
  <si>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</si>
  <si>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</si>
  <si>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</si>
  <si>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</si>
  <si>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</si>
  <si>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</si>
  <si>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</si>
  <si>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</si>
  <si>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</si>
  <si>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</si>
  <si>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</si>
  <si>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</si>
  <si>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</si>
  <si>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</si>
  <si>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</si>
  <si>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</si>
  <si>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</si>
  <si>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</si>
  <si>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</si>
  <si>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</si>
  <si>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</si>
  <si>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</si>
  <si>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</si>
  <si>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</si>
  <si>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</si>
  <si>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</si>
  <si>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</si>
  <si>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</si>
  <si>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</si>
  <si>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</si>
  <si>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</si>
  <si>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</si>
  <si>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</si>
  <si>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</si>
  <si>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</si>
  <si>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</si>
  <si>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</si>
  <si>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</si>
  <si>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</si>
  <si>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</si>
  <si>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</si>
  <si>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</si>
  <si>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</si>
  <si>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</si>
  <si>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</si>
  <si>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</si>
  <si>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</si>
  <si>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</si>
  <si>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</si>
  <si>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</si>
  <si>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</si>
  <si>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</si>
  <si>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</si>
  <si>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</si>
  <si>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</si>
  <si>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</si>
  <si>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</si>
  <si>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</si>
  <si>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</si>
  <si>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</si>
  <si>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</si>
  <si>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</si>
  <si>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</si>
  <si>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</si>
  <si>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</si>
  <si>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</si>
  <si>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</si>
  <si>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</si>
  <si>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</si>
  <si>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</si>
  <si>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</si>
  <si>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</si>
  <si>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</si>
  <si>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</si>
  <si>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</si>
  <si>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</si>
  <si>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</si>
  <si>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</si>
  <si>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</si>
  <si>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</si>
  <si>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</si>
  <si>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</si>
  <si>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</si>
  <si>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</si>
  <si>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</si>
  <si>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</si>
  <si>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</si>
  <si>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</si>
  <si>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</si>
  <si>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</si>
  <si>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</si>
  <si>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</si>
  <si>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</si>
  <si>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</si>
  <si>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</si>
  <si>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</si>
  <si>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</si>
  <si>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</si>
  <si>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</si>
  <si>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</si>
  <si>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</si>
  <si>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</si>
  <si>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</si>
  <si>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</si>
  <si>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</si>
  <si>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</si>
  <si>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</si>
  <si>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</si>
  <si>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</si>
  <si>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</si>
  <si>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</si>
  <si>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</si>
  <si>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</si>
  <si>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</si>
  <si>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</si>
  <si>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</si>
  <si>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</si>
  <si>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</si>
  <si>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</si>
  <si>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</si>
  <si>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</si>
  <si>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</si>
  <si>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</si>
  <si>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</si>
  <si>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</si>
  <si>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</si>
  <si>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</si>
  <si>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</si>
  <si>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</si>
  <si>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</si>
  <si>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</si>
  <si>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</si>
  <si>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</si>
  <si>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</si>
  <si>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</si>
  <si>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</si>
  <si>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</si>
  <si>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</si>
  <si>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</si>
  <si>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</si>
  <si>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</si>
  <si>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</si>
  <si>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</si>
  <si>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</si>
  <si>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</si>
  <si>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</si>
  <si>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</si>
  <si>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</si>
  <si>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</si>
  <si>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</si>
  <si>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</si>
  <si>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</si>
  <si>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</si>
  <si>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</si>
  <si>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</si>
  <si>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</si>
  <si>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</si>
  <si>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</si>
  <si>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</si>
  <si>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</si>
  <si>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</si>
  <si>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</si>
  <si>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</si>
  <si>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</si>
  <si>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</si>
  <si>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</si>
  <si>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</si>
  <si>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</si>
  <si>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</si>
  <si>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</si>
  <si>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</si>
  <si>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</si>
  <si>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</si>
  <si>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</si>
  <si>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</si>
  <si>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</si>
  <si>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</si>
  <si>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</si>
  <si>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</si>
  <si>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</si>
  <si>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</si>
  <si>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</si>
  <si>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</si>
  <si>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</si>
  <si>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</si>
  <si>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</si>
  <si>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</si>
  <si>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</si>
  <si>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</si>
  <si>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</si>
  <si>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</si>
  <si>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</si>
  <si>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</si>
  <si>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</si>
  <si>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</si>
  <si>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</si>
  <si>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</si>
  <si>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</si>
  <si>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</si>
  <si>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</si>
  <si>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</si>
  <si>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</si>
  <si>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</si>
  <si>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</si>
  <si>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</si>
  <si>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</si>
  <si>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</si>
  <si>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</si>
  <si>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</si>
  <si>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</si>
  <si>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</si>
  <si>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</si>
  <si>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</si>
  <si>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</si>
  <si>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</si>
  <si>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</si>
  <si>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</si>
  <si>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</si>
  <si>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</si>
  <si>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</si>
  <si>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</si>
  <si>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</si>
  <si>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</si>
  <si>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</si>
  <si>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</si>
  <si>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</si>
  <si>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</si>
  <si>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</si>
  <si>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</si>
  <si>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</si>
  <si>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</si>
  <si>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</si>
  <si>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</si>
  <si>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</si>
  <si>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</si>
  <si>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</si>
  <si>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</si>
  <si>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</si>
  <si>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</si>
  <si>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</si>
  <si>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</si>
  <si>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</si>
  <si>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</si>
  <si>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</si>
  <si>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</si>
  <si>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</si>
  <si>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</si>
  <si>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</si>
  <si>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</si>
  <si>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</si>
  <si>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</si>
  <si>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</si>
  <si>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</si>
  <si>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</si>
  <si>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</si>
  <si>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</si>
  <si>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</si>
  <si>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</si>
  <si>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</si>
  <si>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</si>
  <si>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</si>
  <si>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</si>
  <si>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</si>
  <si>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</si>
  <si>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</si>
  <si>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</si>
  <si>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</si>
  <si>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</si>
  <si>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</si>
  <si>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</si>
  <si>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</si>
  <si>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</si>
  <si>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</si>
  <si>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</si>
  <si>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</si>
  <si>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</si>
  <si>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</si>
  <si>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</si>
  <si>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</si>
  <si>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</si>
  <si>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</si>
  <si>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</si>
  <si>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</si>
  <si>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</si>
  <si>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</si>
  <si>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</si>
  <si>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</si>
  <si>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</si>
  <si>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</si>
  <si>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</si>
  <si>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</si>
  <si>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</si>
  <si>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</si>
  <si>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</si>
  <si>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</si>
  <si>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</si>
  <si>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</si>
  <si>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</si>
  <si>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</si>
  <si>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</si>
  <si>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</si>
  <si>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</si>
  <si>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</si>
  <si>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</si>
  <si>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</si>
  <si>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</si>
  <si>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</si>
  <si>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</si>
  <si>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</si>
  <si>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</si>
  <si>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</si>
  <si>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</si>
  <si>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</si>
  <si>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</si>
  <si>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</si>
  <si>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</si>
  <si>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</si>
  <si>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</si>
  <si>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</si>
  <si>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</si>
  <si>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</si>
  <si>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</si>
  <si>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</si>
  <si>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</si>
  <si>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</si>
  <si>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</si>
  <si>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</si>
  <si>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</si>
  <si>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</si>
  <si>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</si>
  <si>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</si>
  <si>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</si>
  <si>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</si>
  <si>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</si>
  <si>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</si>
  <si>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</si>
  <si>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</si>
  <si>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</si>
  <si>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</si>
  <si>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</si>
  <si>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</si>
  <si>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</si>
  <si>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</si>
  <si>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</si>
  <si>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</si>
  <si>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</si>
  <si>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</si>
  <si>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</si>
  <si>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</si>
  <si>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</si>
  <si>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</si>
  <si>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</si>
  <si>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</si>
  <si>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</si>
  <si>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</si>
  <si>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</si>
  <si>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</si>
  <si>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</si>
  <si>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</si>
  <si>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</si>
  <si>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</si>
  <si>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</si>
  <si>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</si>
  <si>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</si>
  <si>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</si>
  <si>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</si>
  <si>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</si>
  <si>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</si>
  <si>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</si>
  <si>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</si>
  <si>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</si>
  <si>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</si>
  <si>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</si>
  <si>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</si>
  <si>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</si>
  <si>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</si>
  <si>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</si>
  <si>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</si>
  <si>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</si>
  <si>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</si>
  <si>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</si>
  <si>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</si>
  <si>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</si>
  <si>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</si>
  <si>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</si>
  <si>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</si>
  <si>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</si>
  <si>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</si>
  <si>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</si>
  <si>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</si>
  <si>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</si>
  <si>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</si>
  <si>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</si>
  <si>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</si>
  <si>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</si>
  <si>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</si>
  <si>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</si>
  <si>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</si>
  <si>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</si>
  <si>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</si>
  <si>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</si>
  <si>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</si>
  <si>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</si>
  <si>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</si>
  <si>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</si>
  <si>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</si>
  <si>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</si>
  <si>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</si>
  <si>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</si>
  <si>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</si>
  <si>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</si>
  <si>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</si>
  <si>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</si>
  <si>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</si>
  <si>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</si>
  <si>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</si>
  <si>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</si>
  <si>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</si>
  <si>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</si>
  <si>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</si>
  <si>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</si>
  <si>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</si>
  <si>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</si>
  <si>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</si>
  <si>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</si>
  <si>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</si>
  <si>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</si>
  <si>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</si>
  <si>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</si>
  <si>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</si>
  <si>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</si>
  <si>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</si>
  <si>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</si>
  <si>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</si>
  <si>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</si>
  <si>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</si>
  <si>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</si>
  <si>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</si>
  <si>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</si>
  <si>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</si>
  <si>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</si>
  <si>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</si>
  <si>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</si>
  <si>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</si>
  <si>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</si>
  <si>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</si>
  <si>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</si>
  <si>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</si>
  <si>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</si>
  <si>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</si>
  <si>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</si>
  <si>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</si>
  <si>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</si>
  <si>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</si>
  <si>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</si>
  <si>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</si>
  <si>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</si>
  <si>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</si>
  <si>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</si>
  <si>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</si>
  <si>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</si>
  <si>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</si>
  <si>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</si>
  <si>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</si>
  <si>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</si>
  <si>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</si>
  <si>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</si>
  <si>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</si>
  <si>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</si>
  <si>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</si>
  <si>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</si>
  <si>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</si>
  <si>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</si>
  <si>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</si>
  <si>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</si>
  <si>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</si>
  <si>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</si>
  <si>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</si>
  <si>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</si>
  <si>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</si>
  <si>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</si>
  <si>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</si>
  <si>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</si>
  <si>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</si>
  <si>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</si>
  <si>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</si>
  <si>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</si>
  <si>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</si>
  <si>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</si>
  <si>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</si>
  <si>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</si>
  <si>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</si>
  <si>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</si>
  <si>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</si>
  <si>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</si>
  <si>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</si>
  <si>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</si>
  <si>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</si>
  <si>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</si>
  <si>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</si>
  <si>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</si>
  <si>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</si>
  <si>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</si>
  <si>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</si>
  <si>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</si>
  <si>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</si>
  <si>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</si>
  <si>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</si>
  <si>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</si>
  <si>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</si>
  <si>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</si>
  <si>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</si>
  <si>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</si>
  <si>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</si>
  <si>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</si>
  <si>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</si>
  <si>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</si>
  <si>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</si>
  <si>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</si>
  <si>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</si>
  <si>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</si>
  <si>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</si>
  <si>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</si>
  <si>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</si>
  <si>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</si>
  <si>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</si>
  <si>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</si>
  <si>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</si>
  <si>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</si>
  <si>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</si>
  <si>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</si>
  <si>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</si>
  <si>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</si>
  <si>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</si>
  <si>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</si>
  <si>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</si>
  <si>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</si>
  <si>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</si>
  <si>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</si>
  <si>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</si>
  <si>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</si>
  <si>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</si>
  <si>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</si>
  <si>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</si>
  <si>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</si>
  <si>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</si>
  <si>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</si>
  <si>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</si>
  <si>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</si>
  <si>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</si>
  <si>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</si>
  <si>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</si>
  <si>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</si>
  <si>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</si>
  <si>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</si>
  <si>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</si>
  <si>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</si>
  <si>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</si>
  <si>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</si>
  <si>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</si>
  <si>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</si>
  <si>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</si>
  <si>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</si>
  <si>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</si>
  <si>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</si>
  <si>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</si>
  <si>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</si>
  <si>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</si>
  <si>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</si>
  <si>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</si>
  <si>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</si>
  <si>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</si>
  <si>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</si>
  <si>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</si>
  <si>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</si>
  <si>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</si>
  <si>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</si>
  <si>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</si>
  <si>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</si>
  <si>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</si>
  <si>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</si>
  <si>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</si>
  <si>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</si>
  <si>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</si>
  <si>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</si>
  <si>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</si>
  <si>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</si>
  <si>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</si>
  <si>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</si>
  <si>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</si>
  <si>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</si>
  <si>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</si>
  <si>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</si>
  <si>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</si>
  <si>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</si>
  <si>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</si>
  <si>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</si>
  <si>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</si>
  <si>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</si>
  <si>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</si>
  <si>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</si>
  <si>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</si>
  <si>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</si>
  <si>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</si>
  <si>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</si>
  <si>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</si>
  <si>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</si>
  <si>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</si>
  <si>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</si>
  <si>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</si>
  <si>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</si>
  <si>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</si>
  <si>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</si>
  <si>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</si>
  <si>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</si>
  <si>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</si>
  <si>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</si>
  <si>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</si>
  <si>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</si>
  <si>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</si>
  <si>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</si>
  <si>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</si>
  <si>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</si>
  <si>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</si>
  <si>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</si>
  <si>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</si>
  <si>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</si>
  <si>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</si>
  <si>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</si>
  <si>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</si>
  <si>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</si>
  <si>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</si>
  <si>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</si>
  <si>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</si>
  <si>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</si>
  <si>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</si>
  <si>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</si>
  <si>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</si>
  <si>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</si>
  <si>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</si>
  <si>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</si>
  <si>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</si>
  <si>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</si>
  <si>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</si>
  <si>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</si>
  <si>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</si>
  <si>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</si>
  <si>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</si>
  <si>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</si>
  <si>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</si>
  <si>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</si>
  <si>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</si>
  <si>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</si>
  <si>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</si>
  <si>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</si>
  <si>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</si>
  <si>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</si>
  <si>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</si>
  <si>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</si>
  <si>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</si>
  <si>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</si>
  <si>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</si>
  <si>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</si>
  <si>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</si>
  <si>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</si>
  <si>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</si>
  <si>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</si>
  <si>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</si>
  <si>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</si>
  <si>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</si>
  <si>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</si>
  <si>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</si>
  <si>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</si>
  <si>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</si>
  <si>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</si>
  <si>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</si>
  <si>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</si>
  <si>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</si>
  <si>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</si>
  <si>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</si>
  <si>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</si>
  <si>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</si>
  <si>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</si>
  <si>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</si>
  <si>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</si>
  <si>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</si>
  <si>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</si>
  <si>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</si>
  <si>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</si>
  <si>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</si>
  <si>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</si>
  <si>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</si>
  <si>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</si>
  <si>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</si>
  <si>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</si>
  <si>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</si>
  <si>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</si>
  <si>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</si>
  <si>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</si>
  <si>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</si>
  <si>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</si>
  <si>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</si>
  <si>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</si>
  <si>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</si>
  <si>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</si>
  <si>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</si>
  <si>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</si>
  <si>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</si>
  <si>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</si>
  <si>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</si>
  <si>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</si>
  <si>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</si>
  <si>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</si>
  <si>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</si>
  <si>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</si>
  <si>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</si>
  <si>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</si>
  <si>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</si>
  <si>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</si>
  <si>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</si>
  <si>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</si>
  <si>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</si>
  <si>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</si>
  <si>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</si>
  <si>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</si>
  <si>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</si>
  <si>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</si>
  <si>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</si>
  <si>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</si>
  <si>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</si>
  <si>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</si>
  <si>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</si>
  <si>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</si>
  <si>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</si>
  <si>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</si>
  <si>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</si>
  <si>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</si>
  <si>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</si>
  <si>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</si>
  <si>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</si>
  <si>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</si>
  <si>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</si>
  <si>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</si>
  <si>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</si>
  <si>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</si>
  <si>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</si>
  <si>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</si>
  <si>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</si>
  <si>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</si>
  <si>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</si>
  <si>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</si>
  <si>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</si>
  <si>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</si>
  <si>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</si>
  <si>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</si>
  <si>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</si>
  <si>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</si>
  <si>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</si>
  <si>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</si>
  <si>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</si>
  <si>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</si>
  <si>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</si>
  <si>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</si>
  <si>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</si>
  <si>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</si>
  <si>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</si>
  <si>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</si>
  <si>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</si>
  <si>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</si>
  <si>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</si>
  <si>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</si>
  <si>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</si>
  <si>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</si>
  <si>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</si>
  <si>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</si>
  <si>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</si>
  <si>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</si>
  <si>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</si>
  <si>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</si>
  <si>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</si>
  <si>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</si>
  <si>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</si>
  <si>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</si>
  <si>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</si>
  <si>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</si>
  <si>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</si>
  <si>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</si>
  <si>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</si>
  <si>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</si>
  <si>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</si>
  <si>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</si>
  <si>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</si>
  <si>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</si>
  <si>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</si>
  <si>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</si>
  <si>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</si>
  <si>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</si>
  <si>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</si>
  <si>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</si>
  <si>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</si>
  <si>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</si>
  <si>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</si>
  <si>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</si>
  <si>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</si>
  <si>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</si>
  <si>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</si>
  <si>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</si>
  <si>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</si>
  <si>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</si>
  <si>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</si>
  <si>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</si>
  <si>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</si>
  <si>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</si>
  <si>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</si>
  <si>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</si>
  <si>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</si>
  <si>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</si>
  <si>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</si>
  <si>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</si>
  <si>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</si>
  <si>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</si>
  <si>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</si>
  <si>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</si>
  <si>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</si>
  <si>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</si>
  <si>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</si>
  <si>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</si>
  <si>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</si>
  <si>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</si>
  <si>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</si>
  <si>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</si>
  <si>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</si>
  <si>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</si>
  <si>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</si>
  <si>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</si>
  <si>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</si>
  <si>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</si>
  <si>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</si>
  <si>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</si>
  <si>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</si>
  <si>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</si>
  <si>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</si>
  <si>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</si>
  <si>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</si>
  <si>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</si>
  <si>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</si>
  <si>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</si>
  <si>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</si>
  <si>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</si>
  <si>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</si>
  <si>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</si>
  <si>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</si>
  <si>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</si>
  <si>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</si>
  <si>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</si>
  <si>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</si>
  <si>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</si>
  <si>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</si>
  <si>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</si>
  <si>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</si>
  <si>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</si>
  <si>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</si>
  <si>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</si>
  <si>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</si>
  <si>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</si>
  <si>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</si>
  <si>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</si>
  <si>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</si>
  <si>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</si>
  <si>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</si>
  <si>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</si>
  <si>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</si>
  <si>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</si>
  <si>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</si>
  <si>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</si>
  <si>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</si>
  <si>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</si>
  <si>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</si>
  <si>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</si>
  <si>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</si>
  <si>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</si>
  <si>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</si>
  <si>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</si>
  <si>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</si>
  <si>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</si>
  <si>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</si>
  <si>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</si>
  <si>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</si>
  <si>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</si>
  <si>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</si>
  <si>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</si>
  <si>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</si>
  <si>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</si>
  <si>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</si>
  <si>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</si>
  <si>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</si>
  <si>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</si>
  <si>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</si>
  <si>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</si>
  <si>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</si>
  <si>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</si>
  <si>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</si>
  <si>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</si>
  <si>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</si>
  <si>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</si>
  <si>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</si>
  <si>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</si>
  <si>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</si>
  <si>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</si>
  <si>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</si>
  <si>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</si>
  <si>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</si>
  <si>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</si>
  <si>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</si>
  <si>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</si>
  <si>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</si>
  <si>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</si>
  <si>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</si>
  <si>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</si>
  <si>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</si>
  <si>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</si>
  <si>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</si>
  <si>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</si>
  <si>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</si>
  <si>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</si>
  <si>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</si>
  <si>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</si>
  <si>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</si>
  <si>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</si>
  <si>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</si>
  <si>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</si>
  <si>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</si>
  <si>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</si>
  <si>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</si>
  <si>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</si>
  <si>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</si>
  <si>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</si>
  <si>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</si>
  <si>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</si>
  <si>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</si>
  <si>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</si>
  <si>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</si>
  <si>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</si>
  <si>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</si>
  <si>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</si>
  <si>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</si>
  <si>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</si>
  <si>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</si>
  <si>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</si>
  <si>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</si>
  <si>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</si>
  <si>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</si>
  <si>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</si>
  <si>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</si>
  <si>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</si>
  <si>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</si>
  <si>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</si>
  <si>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</si>
  <si>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</si>
  <si>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</si>
  <si>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</si>
  <si>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</si>
  <si>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</si>
  <si>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</si>
  <si>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</si>
  <si>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</si>
  <si>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</si>
  <si>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</si>
  <si>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</si>
  <si>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</si>
  <si>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</si>
  <si>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</si>
  <si>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</si>
  <si>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</si>
  <si>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</si>
  <si>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</si>
  <si>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</si>
  <si>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</si>
  <si>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</si>
  <si>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</si>
  <si>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</si>
  <si>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</si>
  <si>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</si>
  <si>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</si>
  <si>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</si>
  <si>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</si>
  <si>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</si>
  <si>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</si>
  <si>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</si>
  <si>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</si>
  <si>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</si>
  <si>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</si>
  <si>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</si>
  <si>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</si>
  <si>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</si>
  <si>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</si>
  <si>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</si>
  <si>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</si>
  <si>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</si>
  <si>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</si>
  <si>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</si>
  <si>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</si>
  <si>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</si>
  <si>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</si>
  <si>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</si>
  <si>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</si>
  <si>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</si>
  <si>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</si>
  <si>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</si>
  <si>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</si>
  <si>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</si>
  <si>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</si>
  <si>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</si>
  <si>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</si>
  <si>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</si>
  <si>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</si>
  <si>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</si>
  <si>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</si>
  <si>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</si>
  <si>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</si>
  <si>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</si>
  <si>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</si>
  <si>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</si>
  <si>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</si>
  <si>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</si>
  <si>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</si>
  <si>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</si>
  <si>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</si>
  <si>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</si>
  <si>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</si>
  <si>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</si>
  <si>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</si>
  <si>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</si>
  <si>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</si>
  <si>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</si>
  <si>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</si>
  <si>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</si>
  <si>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</si>
  <si>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</si>
  <si>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</si>
  <si>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</si>
  <si>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</si>
  <si>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</si>
  <si>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</si>
  <si>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</si>
  <si>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</si>
  <si>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</si>
  <si>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</si>
  <si>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</si>
  <si>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</si>
  <si>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</si>
  <si>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</si>
  <si>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</si>
  <si>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</si>
  <si>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</si>
  <si>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</si>
  <si>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</si>
  <si>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</si>
  <si>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</si>
  <si>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</si>
  <si>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</si>
  <si>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</si>
  <si>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</si>
  <si>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</si>
  <si>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</si>
  <si>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</si>
  <si>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</si>
  <si>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</si>
  <si>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</si>
  <si>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</si>
  <si>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</si>
  <si>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</si>
  <si>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</si>
  <si>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</si>
  <si>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</si>
  <si>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</si>
  <si>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</si>
  <si>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</si>
  <si>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</si>
  <si>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</si>
  <si>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</si>
  <si>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</si>
  <si>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</si>
  <si>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</si>
  <si>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</si>
  <si>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</si>
  <si>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</si>
  <si>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</si>
  <si>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</si>
  <si>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</si>
  <si>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</si>
  <si>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</si>
  <si>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</si>
  <si>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</si>
  <si>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</si>
  <si>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</si>
  <si>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</si>
  <si>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</si>
  <si>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</si>
  <si>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</si>
  <si>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</si>
  <si>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</si>
  <si>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</si>
  <si>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</si>
  <si>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</si>
  <si>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</si>
  <si>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</si>
  <si>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</si>
  <si>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</si>
  <si>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</si>
  <si>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</si>
  <si>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</si>
  <si>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</si>
  <si>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</si>
  <si>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</si>
  <si>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</si>
  <si>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</si>
  <si>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</si>
  <si>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</si>
  <si>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</si>
  <si>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</si>
  <si>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</si>
  <si>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</si>
  <si>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</si>
  <si>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</si>
  <si>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</si>
  <si>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</si>
  <si>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</si>
  <si>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</si>
  <si>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</si>
  <si>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</si>
  <si>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</si>
  <si>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</si>
  <si>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</si>
  <si>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</si>
  <si>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</si>
  <si>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</si>
  <si>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</si>
  <si>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</si>
  <si>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</si>
  <si>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</si>
  <si>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</si>
  <si>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</si>
  <si>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</si>
  <si>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</si>
  <si>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</si>
  <si>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</si>
  <si>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</si>
  <si>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</si>
  <si>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</si>
  <si>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</si>
  <si>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</si>
  <si>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</si>
  <si>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</si>
  <si>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</si>
  <si>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</si>
  <si>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</si>
  <si>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</si>
  <si>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</si>
  <si>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</si>
  <si>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</si>
  <si>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</si>
  <si>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</si>
  <si>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</si>
  <si>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</si>
  <si>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</si>
  <si>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</si>
  <si>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</si>
  <si>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</si>
  <si>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</si>
  <si>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</si>
  <si>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</si>
  <si>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</si>
  <si>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</si>
  <si>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</si>
  <si>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</si>
  <si>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</si>
  <si>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</si>
  <si>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</si>
  <si>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</si>
  <si>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</si>
  <si>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</si>
  <si>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</si>
  <si>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</si>
  <si>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</si>
  <si>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</si>
  <si>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</si>
  <si>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</si>
  <si>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</si>
  <si>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</si>
  <si>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</si>
  <si>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</si>
  <si>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</si>
  <si>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</si>
  <si>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</si>
  <si>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</si>
  <si>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</si>
  <si>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</si>
  <si>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</si>
  <si>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</si>
  <si>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</si>
  <si>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</si>
  <si>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</si>
  <si>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</si>
  <si>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</si>
  <si>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</si>
  <si>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</si>
  <si>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</si>
  <si>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</si>
  <si>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</si>
  <si>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</si>
  <si>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</si>
  <si>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</si>
  <si>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</si>
  <si>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</si>
  <si>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</si>
  <si>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</si>
  <si>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</si>
  <si>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</si>
  <si>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</si>
  <si>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</si>
  <si>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</si>
  <si>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</si>
  <si>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</si>
  <si>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</si>
  <si>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</si>
  <si>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</si>
  <si>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</si>
  <si>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</si>
  <si>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</si>
  <si>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</si>
  <si>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</si>
  <si>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</si>
  <si>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</si>
  <si>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</si>
  <si>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</si>
  <si>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</si>
  <si>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</si>
  <si>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</si>
  <si>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</si>
  <si>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</si>
  <si>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</si>
  <si>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</si>
  <si>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</si>
  <si>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</si>
  <si>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</si>
  <si>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</si>
  <si>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</si>
  <si>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</si>
  <si>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</si>
  <si>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</si>
  <si>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</si>
  <si>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</si>
  <si>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</si>
  <si>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</si>
  <si>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</si>
  <si>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</si>
  <si>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</si>
  <si>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</si>
  <si>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</si>
  <si>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</si>
  <si>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</si>
  <si>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</si>
  <si>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</si>
  <si>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</si>
  <si>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</si>
  <si>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</si>
  <si>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</si>
  <si>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</si>
  <si>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</si>
  <si>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</si>
  <si>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</si>
  <si>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</si>
  <si>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</si>
  <si>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</si>
  <si>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</si>
  <si>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</si>
  <si>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</si>
  <si>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</si>
  <si>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</si>
  <si>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</si>
  <si>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</si>
  <si>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</si>
  <si>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</si>
  <si>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</si>
  <si>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</si>
  <si>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</si>
  <si>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</si>
  <si>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</si>
  <si>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</si>
  <si>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</si>
  <si>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</si>
  <si>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</si>
  <si>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</si>
  <si>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</si>
  <si>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</si>
  <si>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</si>
  <si>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</si>
  <si>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</si>
  <si>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</si>
  <si>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</si>
  <si>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</si>
  <si>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</si>
  <si>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</si>
  <si>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</si>
  <si>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</si>
  <si>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</si>
  <si>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</si>
  <si>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</si>
  <si>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</si>
  <si>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</si>
  <si>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</si>
  <si>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</si>
  <si>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</si>
  <si>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</si>
  <si>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</si>
  <si>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</si>
  <si>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</si>
  <si>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</si>
  <si>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</si>
  <si>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</si>
  <si>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</si>
  <si>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</si>
  <si>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</si>
  <si>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</si>
  <si>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</si>
  <si>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</si>
  <si>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</si>
  <si>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</si>
  <si>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</si>
  <si>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</si>
  <si>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</si>
  <si>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</si>
  <si>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</si>
  <si>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</si>
  <si>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</si>
  <si>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</si>
  <si>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</si>
  <si>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</si>
  <si>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</si>
  <si>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</si>
  <si>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</si>
  <si>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</si>
  <si>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</si>
  <si>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</si>
  <si>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</si>
  <si>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</si>
  <si>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</si>
  <si>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</si>
  <si>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</si>
  <si>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</si>
  <si>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</si>
  <si>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</si>
  <si>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</si>
  <si>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</si>
  <si>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</si>
  <si>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</si>
  <si>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</si>
  <si>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</si>
  <si>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</si>
  <si>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</si>
  <si>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</si>
  <si>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</si>
  <si>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</si>
  <si>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</si>
  <si>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</si>
  <si>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</si>
  <si>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</si>
  <si>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</si>
  <si>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</si>
  <si>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</si>
  <si>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</si>
  <si>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</si>
  <si>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</si>
  <si>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</si>
  <si>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</si>
  <si>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</si>
  <si>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</si>
  <si>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</si>
  <si>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</si>
  <si>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</si>
  <si>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</si>
  <si>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</si>
  <si>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</si>
  <si>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</si>
  <si>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</si>
  <si>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</si>
  <si>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</si>
  <si>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</si>
  <si>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</si>
  <si>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</si>
  <si>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</si>
  <si>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</si>
  <si>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</si>
  <si>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</si>
  <si>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</si>
  <si>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</si>
  <si>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</si>
  <si>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</si>
  <si>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</si>
  <si>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</si>
  <si>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</si>
  <si>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</si>
  <si>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</si>
  <si>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</si>
  <si>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</si>
  <si>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</si>
  <si>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</si>
  <si>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</si>
  <si>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</si>
  <si>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</si>
  <si>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</si>
  <si>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</si>
  <si>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</si>
  <si>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</si>
  <si>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</si>
  <si>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</si>
  <si>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</si>
  <si>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</si>
  <si>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</si>
  <si>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</si>
  <si>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</si>
  <si>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</si>
  <si>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</si>
  <si>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</si>
  <si>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</si>
  <si>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</si>
  <si>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</si>
  <si>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</si>
  <si>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</si>
  <si>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</si>
  <si>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</si>
  <si>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</si>
  <si>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</si>
  <si>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</si>
  <si>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</si>
  <si>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</si>
  <si>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</si>
  <si>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</si>
  <si>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</si>
  <si>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</si>
  <si>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</si>
  <si>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</si>
  <si>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</si>
  <si>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</si>
  <si>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</si>
  <si>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</si>
  <si>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</si>
  <si>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</si>
  <si>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</si>
  <si>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</si>
  <si>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</si>
  <si>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</si>
  <si>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</si>
  <si>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</si>
  <si>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</si>
  <si>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</si>
  <si>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</si>
  <si>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</si>
  <si>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</si>
  <si>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</si>
  <si>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</si>
  <si>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</si>
  <si>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</si>
  <si>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</si>
  <si>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</si>
  <si>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</si>
  <si>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</si>
  <si>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</si>
  <si>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</si>
  <si>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</si>
  <si>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</si>
  <si>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</si>
  <si>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</si>
  <si>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</si>
  <si>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</si>
  <si>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</si>
  <si>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</si>
  <si>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</si>
  <si>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</si>
  <si>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</si>
  <si>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</si>
  <si>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</si>
  <si>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</si>
  <si>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</si>
  <si>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</si>
  <si>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</si>
  <si>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</si>
  <si>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</si>
  <si>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</si>
  <si>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</si>
  <si>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</si>
  <si>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</si>
  <si>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</si>
  <si>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</si>
  <si>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</si>
  <si>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</si>
  <si>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</si>
  <si>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</si>
  <si>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</si>
  <si>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</si>
  <si>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</si>
  <si>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</si>
  <si>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</si>
  <si>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</si>
  <si>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</si>
  <si>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</si>
  <si>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</si>
  <si>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</si>
  <si>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</si>
  <si>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</si>
  <si>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</si>
  <si>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</si>
  <si>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</si>
  <si>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</si>
  <si>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</si>
  <si>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</si>
  <si>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</si>
  <si>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</si>
  <si>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</si>
  <si>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</si>
  <si>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</si>
  <si>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</si>
  <si>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</si>
  <si>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</si>
  <si>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</si>
  <si>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</si>
  <si>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</si>
  <si>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</si>
  <si>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</si>
  <si>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</si>
  <si>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</si>
  <si>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</si>
  <si>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</si>
  <si>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</si>
  <si>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</si>
  <si>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</si>
  <si>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</si>
  <si>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</si>
  <si>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</si>
  <si>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</si>
  <si>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</si>
  <si>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</si>
  <si>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</si>
  <si>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</si>
  <si>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</si>
  <si>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</si>
  <si>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</si>
  <si>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</si>
  <si>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</si>
  <si>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</si>
  <si>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</si>
  <si>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</si>
  <si>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</si>
  <si>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</si>
  <si>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</si>
  <si>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</si>
  <si>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</si>
  <si>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</si>
  <si>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</si>
  <si>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</si>
  <si>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</si>
  <si>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</si>
  <si>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</si>
  <si>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</si>
  <si>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</si>
  <si>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</si>
  <si>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</si>
  <si>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</si>
  <si>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</si>
  <si>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</si>
  <si>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</si>
  <si>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</si>
  <si>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</si>
  <si>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</si>
  <si>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</si>
  <si>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</si>
  <si>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</si>
  <si>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</si>
  <si>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</si>
  <si>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</si>
  <si>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</si>
  <si>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</si>
  <si>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</si>
  <si>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</si>
  <si>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</si>
  <si>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</si>
  <si>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</si>
  <si>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</si>
  <si>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</si>
  <si>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</si>
  <si>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</si>
  <si>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</si>
  <si>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</si>
  <si>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</si>
  <si>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</si>
  <si>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</si>
  <si>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</si>
  <si>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</si>
  <si>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</si>
  <si>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</si>
  <si>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</si>
  <si>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</si>
  <si>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</si>
  <si>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</si>
  <si>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</si>
  <si>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</si>
  <si>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</si>
  <si>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</si>
  <si>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</si>
  <si>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</si>
  <si>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</si>
  <si>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</si>
  <si>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</si>
  <si>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</si>
  <si>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</si>
  <si>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</si>
  <si>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</si>
  <si>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</si>
  <si>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</si>
  <si>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</si>
  <si>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</si>
  <si>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</si>
  <si>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</si>
  <si>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</si>
  <si>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</si>
  <si>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</si>
  <si>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</si>
  <si>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</si>
  <si>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</si>
  <si>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</si>
  <si>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</si>
  <si>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</si>
  <si>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</si>
  <si>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</si>
  <si>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</si>
  <si>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</si>
  <si>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</si>
  <si>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</si>
  <si>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</si>
  <si>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</si>
  <si>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</si>
  <si>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</si>
  <si>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</si>
  <si>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</si>
  <si>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</si>
  <si>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</si>
  <si>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</si>
  <si>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</si>
  <si>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</si>
  <si>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</si>
  <si>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</si>
  <si>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</si>
  <si>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</si>
  <si>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</si>
  <si>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</si>
  <si>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</si>
  <si>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</si>
  <si>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</si>
  <si>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</si>
  <si>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</si>
  <si>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</si>
  <si>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</si>
  <si>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</si>
  <si>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</si>
  <si>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</si>
  <si>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</si>
  <si>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</si>
  <si>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</si>
  <si>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</si>
  <si>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</si>
  <si>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</si>
  <si>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</si>
  <si>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</si>
  <si>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</si>
  <si>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</si>
  <si>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</si>
  <si>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</si>
  <si>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</si>
  <si>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</si>
  <si>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</si>
  <si>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</si>
  <si>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</si>
  <si>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</si>
  <si>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</si>
  <si>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</si>
  <si>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</si>
  <si>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</si>
  <si>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</si>
  <si>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</si>
  <si>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</si>
  <si>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</si>
  <si>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</si>
  <si>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</si>
  <si>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</si>
  <si>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</si>
  <si>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</si>
  <si>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</si>
  <si>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</si>
  <si>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</si>
  <si>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</si>
  <si>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</si>
  <si>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</si>
  <si>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</si>
  <si>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</si>
  <si>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</si>
  <si>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</si>
  <si>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</si>
  <si>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</si>
  <si>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</si>
  <si>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</si>
  <si>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</si>
  <si>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</si>
  <si>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</si>
  <si>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</si>
  <si>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</si>
  <si>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</si>
  <si>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</si>
  <si>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</si>
  <si>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</si>
  <si>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</si>
  <si>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</si>
  <si>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</si>
  <si>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</si>
  <si>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</si>
  <si>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</si>
  <si>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</si>
  <si>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</si>
  <si>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</si>
  <si>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</si>
  <si>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</si>
  <si>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</si>
  <si>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</si>
  <si>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</si>
  <si>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</si>
  <si>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</si>
  <si>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</si>
  <si>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</si>
  <si>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</si>
  <si>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</si>
  <si>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</si>
  <si>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</si>
  <si>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</si>
  <si>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</si>
  <si>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</si>
  <si>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</si>
  <si>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</si>
  <si>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</si>
  <si>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</si>
  <si>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</si>
  <si>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</si>
  <si>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</si>
  <si>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</si>
  <si>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</si>
  <si>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</si>
  <si>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</si>
  <si>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</si>
  <si>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</si>
  <si>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</si>
  <si>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</si>
  <si>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</si>
  <si>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</si>
  <si>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</si>
  <si>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</si>
  <si>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</si>
  <si>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</si>
  <si>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</si>
  <si>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</si>
  <si>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</si>
  <si>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</si>
  <si>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</si>
  <si>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</si>
  <si>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</si>
  <si>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</si>
  <si>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</si>
  <si>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</si>
  <si>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</si>
  <si>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</si>
  <si>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</si>
  <si>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</si>
  <si>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</si>
  <si>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</si>
  <si>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</si>
  <si>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</si>
  <si>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</si>
  <si>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</si>
  <si>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</si>
  <si>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</si>
  <si>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</si>
  <si>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</si>
  <si>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</si>
  <si>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</si>
  <si>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</si>
  <si>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</si>
  <si>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</si>
  <si>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</si>
  <si>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</si>
  <si>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</si>
  <si>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</si>
  <si>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</si>
  <si>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</si>
  <si>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</si>
  <si>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</si>
  <si>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</si>
  <si>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</si>
  <si>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</si>
  <si>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</si>
  <si>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</si>
  <si>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</si>
  <si>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</si>
  <si>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</si>
  <si>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</si>
  <si>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</si>
  <si>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</si>
  <si>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</si>
  <si>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</si>
  <si>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</si>
  <si>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</si>
  <si>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</si>
  <si>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</si>
  <si>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</si>
  <si>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</si>
  <si>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</si>
  <si>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</si>
  <si>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</si>
  <si>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</si>
  <si>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</si>
  <si>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</si>
  <si>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</si>
  <si>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</si>
  <si>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</si>
  <si>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</si>
  <si>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</si>
  <si>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</si>
  <si>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</si>
  <si>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</si>
  <si>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</si>
  <si>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</si>
  <si>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</si>
  <si>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</si>
  <si>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</si>
  <si>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</si>
  <si>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</si>
  <si>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</si>
  <si>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</si>
  <si>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</si>
  <si>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</si>
  <si>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</si>
  <si>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</si>
  <si>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</si>
  <si>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</si>
  <si>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</si>
  <si>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</si>
  <si>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</si>
  <si>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</si>
  <si>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</si>
  <si>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</si>
  <si>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</si>
  <si>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</si>
  <si>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</si>
  <si>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</si>
  <si>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</si>
  <si>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</si>
  <si>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</si>
  <si>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</si>
  <si>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</si>
  <si>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</si>
  <si>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</si>
  <si>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</si>
  <si>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</si>
  <si>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</si>
  <si>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</si>
  <si>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</si>
  <si>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</si>
  <si>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</si>
  <si>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</si>
  <si>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</si>
  <si>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</si>
  <si>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</si>
  <si>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</si>
  <si>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</si>
  <si>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</si>
  <si>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</si>
  <si>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</si>
  <si>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</si>
  <si>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</si>
  <si>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</si>
  <si>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</si>
  <si>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</si>
  <si>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</si>
  <si>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</si>
  <si>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</si>
  <si>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</si>
  <si>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</si>
  <si>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</si>
  <si>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</si>
  <si>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</si>
  <si>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</si>
  <si>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</si>
  <si>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</si>
  <si>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</si>
  <si>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</si>
  <si>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</si>
  <si>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</si>
  <si>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</si>
  <si>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</si>
  <si>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</si>
  <si>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</si>
  <si>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</si>
  <si>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</si>
  <si>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</si>
  <si>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</si>
  <si>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</si>
  <si>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</si>
  <si>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</si>
  <si>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</si>
  <si>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</si>
  <si>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</si>
  <si>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</si>
  <si>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</si>
  <si>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</si>
  <si>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</si>
  <si>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</si>
  <si>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</si>
  <si>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</si>
  <si>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</si>
  <si>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</si>
  <si>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</si>
  <si>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</si>
  <si>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</si>
  <si>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</si>
  <si>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</si>
  <si>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</si>
  <si>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</si>
  <si>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</si>
  <si>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</si>
  <si>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</si>
  <si>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</si>
  <si>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</si>
  <si>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</si>
  <si>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</si>
  <si>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</si>
  <si>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</si>
  <si>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</si>
  <si>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</si>
  <si>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</si>
  <si>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</si>
  <si>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</si>
  <si>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</si>
  <si>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</si>
  <si>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</si>
  <si>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</si>
  <si>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</si>
  <si>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</si>
  <si>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</si>
  <si>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</si>
  <si>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</si>
  <si>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</si>
  <si>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</si>
  <si>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</si>
  <si>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</si>
  <si>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</si>
  <si>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</si>
  <si>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</si>
  <si>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</si>
  <si>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</si>
  <si>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</si>
  <si>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</si>
  <si>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</si>
  <si>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</si>
  <si>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</si>
  <si>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</si>
  <si>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</si>
  <si>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</si>
  <si>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</si>
  <si>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</si>
  <si>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</si>
  <si>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</si>
  <si>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</si>
  <si>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</si>
  <si>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</si>
  <si>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</si>
  <si>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</si>
  <si>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</si>
  <si>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</si>
  <si>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</si>
  <si>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</si>
  <si>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</si>
  <si>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</si>
  <si>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</si>
  <si>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</si>
  <si>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</si>
  <si>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</si>
  <si>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</si>
  <si>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</si>
  <si>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</si>
  <si>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</si>
  <si>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</si>
  <si>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</si>
  <si>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</si>
  <si>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</si>
  <si>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</si>
  <si>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</si>
  <si>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</si>
  <si>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</si>
  <si>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</si>
  <si>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</si>
  <si>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</si>
  <si>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</si>
  <si>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</si>
  <si>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</si>
  <si>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</si>
  <si>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</si>
  <si>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</si>
  <si>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</si>
  <si>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</si>
  <si>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</si>
  <si>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</si>
  <si>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</si>
  <si>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</si>
  <si>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</si>
  <si>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</si>
  <si>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</si>
  <si>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</si>
  <si>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</si>
  <si>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</si>
  <si>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</si>
  <si>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</si>
  <si>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</si>
  <si>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</si>
  <si>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</si>
  <si>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</si>
  <si>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</si>
  <si>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</si>
  <si>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</si>
  <si>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</si>
  <si>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</si>
  <si>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</si>
  <si>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</si>
  <si>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</si>
  <si>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</si>
  <si>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</si>
  <si>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</si>
  <si>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</si>
  <si>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</si>
  <si>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</si>
  <si>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</si>
  <si>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</si>
  <si>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</si>
  <si>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</si>
  <si>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</si>
  <si>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</si>
  <si>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</si>
  <si>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</si>
  <si>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</si>
  <si>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</si>
  <si>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</si>
  <si>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</si>
  <si>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</si>
  <si>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</si>
  <si>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</si>
  <si>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</si>
  <si>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</si>
  <si>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</si>
  <si>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</si>
  <si>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</si>
  <si>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</si>
  <si>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</si>
  <si>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</si>
  <si>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</si>
  <si>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</si>
  <si>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</si>
  <si>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</si>
  <si>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</si>
  <si>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</si>
  <si>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</si>
  <si>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</si>
  <si>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</si>
  <si>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</si>
  <si>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</si>
  <si>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</si>
  <si>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</si>
  <si>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</si>
  <si>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</si>
  <si>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</si>
  <si>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</si>
  <si>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</si>
  <si>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</si>
  <si>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</si>
  <si>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</si>
  <si>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</si>
  <si>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</si>
  <si>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</si>
  <si>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</si>
  <si>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</si>
  <si>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</si>
  <si>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</si>
  <si>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</si>
  <si>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</si>
  <si>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</si>
  <si>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</si>
  <si>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</si>
  <si>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</si>
  <si>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</si>
  <si>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</si>
  <si>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</si>
  <si>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</si>
  <si>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</si>
  <si>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</si>
  <si>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</si>
  <si>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</si>
  <si>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</si>
  <si>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</si>
  <si>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</si>
  <si>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</si>
  <si>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</si>
  <si>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</si>
  <si>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</si>
  <si>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</si>
  <si>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</si>
  <si>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</si>
  <si>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</si>
  <si>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</si>
  <si>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</si>
  <si>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</si>
  <si>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</si>
  <si>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</si>
  <si>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</si>
  <si>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</si>
  <si>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</si>
  <si>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</si>
  <si>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</si>
  <si>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</si>
  <si>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</si>
  <si>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</si>
  <si>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</si>
  <si>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</si>
  <si>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</si>
  <si>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</si>
  <si>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</si>
  <si>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</si>
  <si>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</si>
  <si>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</si>
  <si>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</si>
  <si>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</si>
  <si>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</si>
  <si>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</si>
  <si>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</si>
  <si>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</si>
  <si>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</si>
  <si>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</si>
  <si>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</si>
  <si>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</si>
  <si>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</si>
  <si>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</si>
  <si>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</si>
  <si>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</si>
  <si>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</si>
  <si>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</si>
  <si>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</si>
  <si>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</si>
  <si>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</si>
  <si>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</si>
  <si>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</si>
  <si>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</si>
  <si>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</si>
  <si>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</si>
  <si>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</si>
  <si>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</si>
  <si>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</si>
  <si>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</si>
  <si>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</si>
  <si>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</si>
  <si>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</si>
  <si>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</si>
  <si>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</si>
  <si>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</si>
  <si>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</si>
  <si>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</si>
  <si>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</si>
  <si>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</si>
  <si>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</si>
  <si>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</si>
  <si>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</si>
  <si>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</si>
  <si>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</si>
  <si>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</si>
  <si>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</si>
  <si>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</si>
  <si>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</si>
  <si>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</si>
  <si>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</si>
  <si>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</si>
  <si>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</si>
  <si>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</si>
  <si>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</si>
  <si>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</si>
  <si>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</si>
  <si>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</si>
  <si>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</si>
  <si>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</si>
  <si>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</si>
  <si>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</si>
  <si>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</si>
  <si>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</si>
  <si>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</si>
  <si>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</si>
  <si>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</si>
  <si>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</si>
  <si>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</si>
  <si>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</si>
  <si>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</si>
  <si>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</si>
  <si>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</si>
  <si>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</si>
  <si>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</si>
  <si>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</si>
  <si>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</si>
  <si>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</si>
  <si>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</si>
  <si>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</si>
  <si>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</si>
  <si>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</si>
  <si>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</si>
  <si>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</si>
  <si>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</si>
  <si>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</si>
  <si>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</si>
  <si>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</si>
  <si>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</si>
  <si>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</si>
  <si>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</si>
  <si>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</si>
  <si>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</si>
  <si>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</si>
  <si>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</si>
  <si>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</si>
  <si>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</si>
  <si>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</si>
  <si>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</si>
  <si>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</si>
  <si>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</si>
  <si>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</si>
  <si>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</si>
  <si>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</si>
  <si>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</si>
  <si>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</si>
  <si>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</si>
  <si>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</si>
  <si>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</si>
  <si>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</si>
  <si>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</si>
  <si>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</si>
  <si>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</si>
  <si>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</si>
  <si>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</si>
  <si>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</si>
  <si>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</si>
  <si>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</si>
  <si>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</si>
  <si>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</si>
  <si>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</si>
  <si>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</si>
  <si>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</si>
  <si>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</si>
  <si>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</si>
  <si>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</si>
  <si>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</si>
  <si>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</si>
  <si>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</si>
  <si>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</si>
  <si>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</si>
  <si>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</si>
  <si>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</si>
  <si>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</si>
  <si>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</si>
  <si>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</si>
  <si>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</si>
  <si>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</si>
  <si>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</si>
  <si>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</si>
  <si>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</si>
  <si>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</si>
  <si>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</si>
  <si>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</si>
  <si>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</si>
  <si>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</si>
  <si>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</si>
  <si>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</si>
  <si>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</si>
  <si>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</si>
  <si>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</si>
  <si>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</si>
  <si>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</si>
  <si>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</si>
  <si>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</si>
  <si>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</si>
  <si>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</si>
  <si>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</si>
  <si>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</si>
  <si>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</si>
  <si>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</si>
  <si>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</si>
  <si>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</si>
  <si>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</si>
  <si>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</si>
  <si>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</si>
  <si>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</si>
  <si>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</si>
  <si>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</si>
  <si>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</si>
  <si>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</si>
  <si>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</si>
  <si>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</si>
  <si>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</si>
  <si>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</si>
  <si>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</si>
  <si>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</si>
  <si>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</si>
  <si>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</si>
  <si>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</si>
  <si>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</si>
  <si>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</si>
  <si>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</si>
  <si>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</si>
  <si>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</si>
  <si>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</si>
  <si>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</si>
  <si>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</si>
  <si>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</si>
  <si>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</si>
  <si>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</si>
  <si>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</si>
  <si>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</si>
  <si>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</si>
  <si>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</si>
  <si>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</si>
  <si>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</si>
  <si>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</si>
  <si>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</si>
  <si>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</si>
  <si>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</si>
  <si>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</si>
  <si>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</si>
  <si>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</si>
  <si>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</si>
  <si>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</si>
  <si>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</si>
  <si>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</si>
  <si>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</si>
  <si>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</si>
  <si>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</si>
  <si>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</si>
  <si>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</si>
  <si>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</si>
  <si>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</si>
  <si>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</si>
  <si>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</si>
  <si>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</si>
  <si>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</si>
  <si>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</si>
  <si>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</si>
  <si>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</si>
  <si>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</si>
  <si>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</si>
  <si>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</si>
  <si>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</si>
  <si>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</si>
  <si>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</si>
  <si>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</si>
  <si>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</si>
  <si>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</si>
  <si>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</si>
  <si>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</si>
  <si>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</si>
  <si>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</si>
  <si>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</si>
  <si>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</si>
  <si>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</si>
  <si>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</si>
  <si>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</si>
  <si>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</si>
  <si>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</si>
  <si>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</si>
  <si>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</si>
  <si>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</si>
  <si>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</si>
  <si>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</si>
  <si>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</si>
  <si>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</si>
  <si>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</si>
  <si>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</si>
  <si>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</si>
  <si>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</si>
  <si>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</si>
  <si>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</si>
  <si>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</si>
  <si>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</si>
  <si>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</si>
  <si>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</si>
  <si>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</si>
  <si>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</si>
  <si>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</si>
  <si>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</si>
  <si>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</si>
  <si>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</si>
  <si>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</si>
  <si>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</si>
  <si>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</si>
  <si>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</si>
  <si>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</si>
  <si>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</si>
  <si>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</si>
  <si>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</si>
  <si>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</si>
  <si>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</si>
  <si>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</si>
  <si>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</si>
  <si>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</si>
  <si>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</si>
  <si>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</si>
  <si>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</si>
  <si>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</si>
  <si>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</si>
  <si>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</si>
  <si>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</si>
  <si>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</si>
  <si>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</si>
  <si>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</si>
  <si>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</si>
  <si>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</si>
  <si>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</si>
  <si>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</si>
  <si>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</si>
  <si>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</si>
  <si>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</si>
  <si>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</si>
  <si>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</si>
  <si>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</si>
  <si>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</si>
  <si>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</si>
  <si>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</si>
  <si>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</si>
  <si>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</si>
  <si>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</si>
  <si>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</si>
  <si>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</si>
  <si>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</si>
  <si>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</si>
  <si>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</si>
  <si>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</si>
  <si>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</si>
  <si>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</si>
  <si>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</si>
  <si>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</si>
  <si>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</si>
  <si>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</si>
  <si>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</si>
  <si>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</si>
  <si>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</si>
  <si>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</si>
  <si>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</si>
  <si>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</si>
  <si>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</si>
  <si>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</si>
  <si>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</si>
  <si>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</si>
  <si>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</si>
  <si>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</si>
  <si>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</si>
  <si>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</si>
  <si>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</si>
  <si>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</si>
  <si>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</si>
  <si>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</si>
  <si>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</si>
  <si>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</si>
  <si>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</si>
  <si>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</si>
  <si>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</si>
  <si>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</si>
  <si>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</si>
  <si>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</si>
  <si>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</si>
  <si>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</si>
  <si>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</si>
  <si>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</si>
  <si>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</si>
  <si>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</si>
  <si>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</si>
  <si>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</si>
  <si>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</si>
  <si>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</si>
  <si>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</si>
  <si>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</si>
  <si>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</si>
  <si>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</si>
  <si>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</si>
  <si>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</si>
  <si>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</si>
  <si>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</si>
  <si>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</si>
  <si>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</si>
  <si>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</si>
  <si>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</si>
  <si>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</si>
  <si>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</si>
  <si>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</si>
  <si>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</si>
  <si>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</si>
  <si>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</si>
  <si>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</si>
  <si>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</si>
  <si>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</si>
  <si>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</si>
  <si>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</si>
  <si>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</si>
  <si>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</si>
  <si>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</si>
  <si>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</si>
  <si>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</si>
  <si>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</si>
  <si>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</si>
  <si>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</si>
  <si>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</si>
  <si>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</si>
  <si>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</si>
  <si>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</si>
  <si>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</si>
  <si>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</si>
  <si>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</si>
  <si>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</si>
  <si>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</si>
  <si>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</si>
  <si>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</si>
  <si>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</si>
  <si>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</si>
  <si>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</si>
  <si>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</si>
  <si>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</si>
  <si>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</si>
  <si>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</si>
  <si>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</si>
  <si>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</si>
  <si>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</si>
  <si>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</si>
  <si>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</si>
  <si>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</si>
  <si>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</si>
  <si>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</si>
  <si>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</si>
  <si>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</si>
  <si>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</si>
  <si>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</si>
  <si>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</si>
  <si>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</si>
  <si>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</si>
  <si>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</si>
  <si>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</si>
  <si>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</si>
  <si>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</si>
  <si>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</si>
  <si>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</si>
  <si>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</si>
  <si>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</si>
  <si>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</si>
  <si>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</si>
  <si>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</si>
  <si>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</si>
  <si>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</si>
  <si>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</si>
  <si>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</si>
  <si>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</si>
  <si>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</si>
  <si>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</si>
  <si>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</si>
  <si>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</si>
  <si>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</si>
  <si>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</si>
  <si>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</si>
  <si>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</si>
  <si>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</si>
  <si>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</si>
  <si>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</si>
  <si>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</si>
  <si>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</si>
  <si>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</si>
  <si>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</si>
  <si>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</si>
  <si>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</si>
  <si>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</si>
  <si>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</si>
  <si>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</si>
  <si>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</si>
  <si>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</si>
  <si>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</si>
  <si>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</si>
  <si>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</si>
  <si>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</si>
  <si>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</si>
  <si>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</si>
  <si>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</si>
  <si>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</si>
  <si>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</si>
  <si>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</si>
  <si>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</si>
  <si>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</si>
  <si>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</si>
  <si>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</si>
  <si>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</si>
  <si>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</si>
  <si>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</si>
  <si>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</si>
  <si>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</si>
  <si>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</si>
  <si>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</si>
  <si>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</si>
  <si>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</si>
  <si>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</si>
  <si>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</si>
  <si>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</si>
  <si>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</si>
  <si>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</si>
  <si>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</si>
  <si>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</si>
  <si>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</si>
  <si>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</si>
  <si>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</si>
  <si>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</si>
  <si>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</si>
  <si>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</si>
  <si>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</si>
  <si>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</si>
  <si>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</si>
  <si>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</si>
  <si>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</si>
  <si>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</si>
  <si>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</si>
  <si>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</si>
  <si>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</si>
  <si>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</si>
  <si>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</si>
  <si>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</si>
  <si>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</si>
  <si>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</si>
  <si>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</si>
  <si>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</si>
  <si>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</si>
  <si>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</si>
  <si>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</si>
  <si>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</si>
  <si>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</si>
  <si>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</si>
  <si>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</si>
  <si>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</si>
  <si>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</si>
  <si>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</si>
  <si>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</si>
  <si>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</si>
  <si>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</si>
  <si>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</si>
  <si>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</si>
  <si>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</si>
  <si>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</si>
  <si>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</si>
  <si>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</si>
  <si>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</si>
  <si>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</si>
  <si>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</si>
  <si>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</si>
  <si>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</si>
  <si>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</si>
  <si>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</si>
  <si>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</si>
  <si>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</si>
  <si>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</si>
  <si>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</si>
  <si>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</si>
  <si>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</si>
  <si>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</si>
  <si>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</si>
  <si>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</si>
  <si>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</si>
  <si>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</si>
  <si>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</si>
  <si>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</si>
  <si>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</si>
  <si>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</si>
  <si>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</si>
  <si>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</si>
  <si>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</si>
  <si>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</si>
  <si>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</si>
  <si>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</si>
  <si>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</si>
  <si>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</si>
  <si>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</si>
  <si>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</si>
  <si>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</si>
  <si>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</si>
  <si>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</si>
  <si>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</si>
  <si>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</si>
  <si>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</si>
  <si>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</si>
  <si>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</si>
  <si>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</si>
  <si>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</si>
  <si>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</si>
  <si>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</si>
  <si>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</si>
  <si>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</si>
  <si>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</si>
  <si>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</si>
  <si>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</si>
  <si>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</si>
  <si>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</si>
  <si>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</si>
  <si>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</si>
  <si>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</si>
  <si>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</si>
  <si>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</si>
  <si>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</si>
  <si>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</si>
  <si>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</si>
  <si>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</si>
  <si>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</si>
  <si>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</si>
  <si>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</si>
  <si>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</si>
  <si>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</si>
  <si>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</si>
  <si>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</si>
  <si>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</si>
  <si>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</si>
  <si>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</si>
  <si>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</si>
  <si>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</si>
  <si>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</si>
  <si>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</si>
  <si>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</si>
  <si>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</si>
  <si>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</si>
  <si>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</si>
  <si>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</si>
  <si>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</si>
  <si>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</si>
  <si>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</si>
  <si>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</si>
  <si>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</si>
  <si>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</si>
  <si>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</si>
  <si>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</si>
  <si>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</si>
  <si>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</si>
  <si>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</si>
  <si>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</si>
  <si>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</si>
  <si>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</si>
  <si>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</si>
  <si>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</si>
  <si>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</si>
  <si>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</si>
  <si>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</si>
  <si>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</si>
  <si>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</si>
  <si>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</si>
  <si>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</si>
  <si>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</si>
  <si>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</si>
  <si>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</si>
  <si>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</si>
  <si>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</si>
  <si>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</si>
  <si>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</si>
  <si>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</si>
  <si>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</si>
  <si>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</si>
  <si>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</si>
  <si>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</si>
  <si>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</si>
  <si>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</si>
  <si>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</si>
  <si>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</si>
  <si>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</si>
  <si>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</si>
  <si>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</si>
  <si>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</si>
  <si>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</si>
  <si>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</si>
  <si>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</si>
  <si>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</si>
  <si>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</si>
  <si>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</si>
  <si>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</si>
  <si>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</si>
  <si>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</si>
  <si>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</si>
  <si>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</si>
  <si>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</si>
  <si>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</si>
  <si>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</si>
  <si>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</si>
  <si>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</si>
  <si>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</si>
  <si>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</si>
  <si>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</si>
  <si>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</si>
  <si>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</si>
  <si>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</si>
  <si>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</si>
  <si>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</si>
  <si>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</si>
  <si>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</si>
  <si>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</si>
  <si>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</si>
  <si>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</si>
  <si>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</si>
  <si>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</si>
  <si>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</si>
  <si>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</si>
  <si>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</si>
  <si>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</si>
  <si>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</si>
  <si>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</si>
  <si>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</si>
  <si>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</si>
  <si>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</si>
  <si>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</si>
  <si>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</si>
  <si>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</si>
  <si>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</si>
  <si>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</si>
  <si>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</si>
  <si>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</si>
  <si>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</si>
  <si>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</si>
  <si>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</si>
  <si>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</si>
  <si>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</si>
  <si>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</si>
  <si>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</si>
  <si>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</si>
  <si>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</si>
  <si>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</si>
  <si>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</si>
  <si>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</si>
  <si>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</si>
  <si>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</si>
  <si>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</si>
  <si>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</si>
  <si>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</si>
  <si>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</si>
  <si>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</si>
  <si>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</si>
  <si>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</si>
  <si>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</si>
  <si>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</si>
  <si>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</si>
  <si>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</si>
  <si>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</si>
  <si>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</si>
  <si>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</si>
  <si>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</si>
  <si>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</si>
  <si>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</si>
  <si>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</si>
  <si>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</si>
  <si>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</si>
  <si>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</si>
  <si>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</si>
  <si>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</si>
  <si>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</si>
  <si>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</si>
  <si>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</si>
  <si>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</si>
  <si>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</si>
  <si>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</si>
  <si>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</si>
  <si>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</si>
  <si>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</si>
  <si>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</si>
  <si>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</si>
  <si>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</si>
  <si>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</si>
  <si>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</si>
  <si>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</si>
  <si>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</si>
  <si>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</si>
  <si>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</si>
  <si>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</si>
  <si>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</si>
  <si>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</si>
  <si>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</si>
  <si>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</si>
  <si>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</si>
  <si>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</si>
  <si>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</si>
  <si>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</si>
  <si>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</si>
  <si>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</si>
  <si>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</si>
  <si>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</si>
  <si>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</si>
  <si>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</si>
  <si>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</si>
  <si>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</si>
  <si>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</si>
  <si>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</si>
  <si>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</si>
  <si>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</si>
  <si>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</si>
  <si>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</si>
  <si>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</si>
  <si>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</si>
  <si>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</si>
  <si>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</si>
  <si>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</si>
  <si>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</si>
  <si>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</si>
  <si>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</si>
  <si>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</si>
  <si>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</si>
  <si>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</si>
  <si>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</si>
  <si>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</si>
  <si>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</si>
  <si>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</si>
  <si>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</si>
  <si>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</si>
  <si>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</si>
  <si>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</si>
  <si>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</si>
  <si>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</si>
  <si>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</si>
  <si>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</si>
  <si>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</si>
  <si>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</si>
  <si>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</si>
  <si>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</si>
  <si>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</si>
  <si>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</si>
  <si>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</si>
  <si>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</si>
  <si>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</si>
  <si>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</si>
  <si>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</si>
  <si>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</si>
  <si>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</si>
  <si>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</si>
  <si>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</si>
  <si>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</si>
  <si>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</si>
  <si>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</si>
  <si>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</si>
  <si>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</si>
  <si>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</si>
  <si>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</si>
  <si>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</si>
  <si>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</si>
  <si>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</si>
  <si>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</si>
  <si>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</si>
  <si>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</si>
  <si>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</si>
  <si>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</si>
  <si>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</si>
  <si>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</si>
  <si>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</si>
  <si>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</si>
  <si>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</si>
  <si>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</si>
  <si>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</si>
  <si>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</si>
  <si>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</si>
  <si>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</si>
  <si>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</si>
  <si>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</si>
  <si>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Discount %</t>
  </si>
  <si>
    <t>Average of Profit Margin %</t>
  </si>
  <si>
    <t>Sum of Net Sales2</t>
  </si>
  <si>
    <t>Sum of Quantity Sold</t>
  </si>
  <si>
    <t>Jan</t>
  </si>
  <si>
    <t>Feb</t>
  </si>
  <si>
    <t>Mar</t>
  </si>
  <si>
    <t>Apr</t>
  </si>
  <si>
    <t>May</t>
  </si>
  <si>
    <t>Jun</t>
  </si>
  <si>
    <t>Jul</t>
  </si>
  <si>
    <t>Aug</t>
  </si>
  <si>
    <t>Sep</t>
  </si>
  <si>
    <t>Oct</t>
  </si>
  <si>
    <t>Nov</t>
  </si>
  <si>
    <t>Dec</t>
  </si>
  <si>
    <t xml:space="preserve"> </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</si>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</sst>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dd/mm/yyyy"/>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24"/>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164" fontId="2" fillId="0" borderId="3" xfId="0" applyNumberFormat="1" applyFont="1" applyBorder="1" applyAlignment="1">
      <alignment horizontal="center" vertical="center"/>
    </xf>
    <xf numFmtId="0" fontId="2" fillId="0" borderId="3" xfId="0" applyFont="1" applyBorder="1" applyAlignment="1">
      <alignment horizontal="center" vertical="center"/>
    </xf>
    <xf numFmtId="9" fontId="2" fillId="0" borderId="3" xfId="1" applyFont="1" applyBorder="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9" fontId="0" fillId="0" borderId="0" xfId="1" applyFont="1" applyAlignment="1">
      <alignment horizontal="center" vertical="center"/>
    </xf>
    <xf numFmtId="0" fontId="0" fillId="0" borderId="0" xfId="0" pivotButton="1"/>
    <xf numFmtId="0" fontId="0" fillId="0" borderId="0" xfId="0" applyAlignment="1">
      <alignment horizontal="left"/>
    </xf>
    <xf numFmtId="0" fontId="2" fillId="2" borderId="1" xfId="0" applyFont="1" applyFill="1" applyBorder="1"/>
    <xf numFmtId="0" fontId="2" fillId="2" borderId="2" xfId="0" applyFont="1" applyFill="1" applyBorder="1" applyAlignment="1">
      <alignment horizontal="left"/>
    </xf>
    <xf numFmtId="0" fontId="2" fillId="2" borderId="2" xfId="0" applyFont="1" applyFill="1" applyBorder="1"/>
    <xf numFmtId="9" fontId="0" fillId="0" borderId="0" xfId="0" applyNumberFormat="1"/>
    <xf numFmtId="10" fontId="0" fillId="0" borderId="0" xfId="0" applyNumberFormat="1"/>
    <xf numFmtId="10" fontId="2" fillId="2" borderId="2" xfId="0" applyNumberFormat="1" applyFont="1" applyFill="1" applyBorder="1"/>
    <xf numFmtId="10" fontId="0" fillId="0" borderId="0" xfId="1" applyNumberFormat="1" applyFont="1"/>
    <xf numFmtId="9" fontId="0" fillId="0" borderId="0" xfId="1" applyFont="1"/>
    <xf numFmtId="0" fontId="3" fillId="3" borderId="0" xfId="0" applyFont="1" applyFill="1" applyAlignment="1">
      <alignment horizontal="center"/>
    </xf>
  </cellXfs>
  <cellStyles count="2">
    <cellStyle name="Normal" xfId="0" builtinId="0"/>
    <cellStyle name="Percent" xfId="1" builtinId="5"/>
  </cellStyles>
  <dxfs count="25">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5" formatCode="dd/mm/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Net sales </a:t>
            </a:r>
          </a:p>
        </c:rich>
      </c:tx>
      <c:layout>
        <c:manualLayout>
          <c:xMode val="edge"/>
          <c:yMode val="edge"/>
          <c:x val="0.3872707786526684"/>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4B3A-477A-8F92-BF74475BDC93}"/>
            </c:ext>
          </c:extLst>
        </c:ser>
        <c:dLbls>
          <c:showLegendKey val="0"/>
          <c:showVal val="0"/>
          <c:showCatName val="0"/>
          <c:showSerName val="0"/>
          <c:showPercent val="0"/>
          <c:showBubbleSize val="0"/>
        </c:dLbls>
        <c:gapWidth val="150"/>
        <c:overlap val="100"/>
        <c:axId val="897995343"/>
        <c:axId val="897996303"/>
      </c:barChart>
      <c:lineChart>
        <c:grouping val="standard"/>
        <c:varyColors val="0"/>
        <c:ser>
          <c:idx val="1"/>
          <c:order val="1"/>
          <c:spPr>
            <a:ln w="34925" cap="rnd">
              <a:solidFill>
                <a:schemeClr val="accent2">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cat>
            <c:strRef>
              <c:f>KPI!$E$13:$E$17</c:f>
              <c:strCache>
                <c:ptCount val="5"/>
                <c:pt idx="0">
                  <c:v>Central</c:v>
                </c:pt>
                <c:pt idx="1">
                  <c:v>East</c:v>
                </c:pt>
                <c:pt idx="2">
                  <c:v>North</c:v>
                </c:pt>
                <c:pt idx="3">
                  <c:v>South</c:v>
                </c:pt>
                <c:pt idx="4">
                  <c:v>West</c:v>
                </c:pt>
              </c:strCache>
            </c:strRef>
          </c:cat>
          <c:val>
            <c:numRef>
              <c:f>KPI!$G$13:$G$17</c:f>
              <c:numCache>
                <c:formatCode>General</c:formatCode>
                <c:ptCount val="5"/>
                <c:pt idx="0">
                  <c:v>1315301.9699999995</c:v>
                </c:pt>
                <c:pt idx="1">
                  <c:v>1312009.3000000019</c:v>
                </c:pt>
                <c:pt idx="2">
                  <c:v>1292128.6700000002</c:v>
                </c:pt>
                <c:pt idx="3">
                  <c:v>1252950.3599999992</c:v>
                </c:pt>
                <c:pt idx="4">
                  <c:v>1374608.1899999985</c:v>
                </c:pt>
              </c:numCache>
            </c:numRef>
          </c:val>
          <c:smooth val="0"/>
          <c:extLst>
            <c:ext xmlns:c16="http://schemas.microsoft.com/office/drawing/2014/chart" uri="{C3380CC4-5D6E-409C-BE32-E72D297353CC}">
              <c16:uniqueId val="{00000001-4B3A-477A-8F92-BF74475BDC93}"/>
            </c:ext>
          </c:extLst>
        </c:ser>
        <c:dLbls>
          <c:showLegendKey val="0"/>
          <c:showVal val="0"/>
          <c:showCatName val="0"/>
          <c:showSerName val="0"/>
          <c:showPercent val="0"/>
          <c:showBubbleSize val="0"/>
        </c:dLbls>
        <c:marker val="1"/>
        <c:smooth val="0"/>
        <c:axId val="721507695"/>
        <c:axId val="721508655"/>
      </c:lineChart>
      <c:catAx>
        <c:axId val="897995343"/>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996303"/>
        <c:crosses val="autoZero"/>
        <c:auto val="1"/>
        <c:lblAlgn val="ctr"/>
        <c:lblOffset val="100"/>
        <c:noMultiLvlLbl val="0"/>
      </c:catAx>
      <c:valAx>
        <c:axId val="897996303"/>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995343"/>
        <c:crosses val="autoZero"/>
        <c:crossBetween val="between"/>
      </c:valAx>
      <c:valAx>
        <c:axId val="721508655"/>
        <c:scaling>
          <c:orientation val="minMax"/>
        </c:scaling>
        <c:delete val="0"/>
        <c:axPos val="r"/>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1507695"/>
        <c:crosses val="max"/>
        <c:crossBetween val="between"/>
      </c:valAx>
      <c:catAx>
        <c:axId val="721507695"/>
        <c:scaling>
          <c:orientation val="minMax"/>
        </c:scaling>
        <c:delete val="1"/>
        <c:axPos val="b"/>
        <c:numFmt formatCode="General" sourceLinked="1"/>
        <c:majorTickMark val="none"/>
        <c:minorTickMark val="none"/>
        <c:tickLblPos val="nextTo"/>
        <c:crossAx val="721508655"/>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[01_Dashboard.xlsx]KPI!City sale</c:name>
    <c:fmtId val="9"/>
  </c:pivotSource>
  <c:chart>
    <c:autoTitleDeleted val="0"/>
    <c:pivotFmts>
      <c:pivotFmt>
        <c:idx val="0"/>
        <c:spPr>
          <a:solidFill>
            <a:schemeClr val="tx1">
              <a:lumMod val="75000"/>
              <a:lumOff val="2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dk1">
                <a:tint val="55000"/>
              </a:schemeClr>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KPI!$J$3</c:f>
              <c:strCache>
                <c:ptCount val="1"/>
                <c:pt idx="0">
                  <c:v>Sum of Net Sales</c:v>
                </c:pt>
              </c:strCache>
            </c:strRef>
          </c:tx>
          <c:spPr>
            <a:solidFill>
              <a:schemeClr val="tx1">
                <a:lumMod val="75000"/>
                <a:lumOff val="25000"/>
              </a:schemeClr>
            </a:solidFill>
            <a:ln>
              <a:solidFill>
                <a:schemeClr val="bg1"/>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191F-4164-BDDD-30B37C35E509}"/>
            </c:ext>
          </c:extLst>
        </c:ser>
        <c:dLbls>
          <c:showLegendKey val="0"/>
          <c:showVal val="1"/>
          <c:showCatName val="0"/>
          <c:showSerName val="0"/>
          <c:showPercent val="0"/>
          <c:showBubbleSize val="0"/>
        </c:dLbls>
        <c:axId val="721432815"/>
        <c:axId val="721419375"/>
      </c:areaChart>
      <c:lineChart>
        <c:grouping val="standard"/>
        <c:varyColors val="0"/>
        <c:ser>
          <c:idx val="1"/>
          <c:order val="1"/>
          <c:tx>
            <c:strRef>
              <c:f>KPI!$K$3</c:f>
              <c:strCache>
                <c:ptCount val="1"/>
                <c:pt idx="0">
                  <c:v>Sum of Profit Amount</c:v>
                </c:pt>
              </c:strCache>
            </c:strRef>
          </c:tx>
          <c:spPr>
            <a:ln w="28575" cap="rnd">
              <a:solidFill>
                <a:schemeClr val="accent4"/>
              </a:solidFill>
              <a:round/>
            </a:ln>
            <a:effectLst/>
          </c:spPr>
          <c:marker>
            <c:symbol val="circle"/>
            <c:size val="5"/>
            <c:spPr>
              <a:solidFill>
                <a:schemeClr val="dk1">
                  <a:tint val="55000"/>
                </a:schemeClr>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191F-4164-BDDD-30B37C35E509}"/>
            </c:ext>
          </c:extLst>
        </c:ser>
        <c:dLbls>
          <c:showLegendKey val="0"/>
          <c:showVal val="1"/>
          <c:showCatName val="0"/>
          <c:showSerName val="0"/>
          <c:showPercent val="0"/>
          <c:showBubbleSize val="0"/>
        </c:dLbls>
        <c:marker val="1"/>
        <c:smooth val="0"/>
        <c:axId val="721441935"/>
        <c:axId val="721441455"/>
      </c:lineChart>
      <c:catAx>
        <c:axId val="721432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19375"/>
        <c:crosses val="autoZero"/>
        <c:auto val="1"/>
        <c:lblAlgn val="ctr"/>
        <c:lblOffset val="100"/>
        <c:noMultiLvlLbl val="0"/>
      </c:catAx>
      <c:valAx>
        <c:axId val="721419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32815"/>
        <c:crosses val="autoZero"/>
        <c:crossBetween val="between"/>
      </c:valAx>
      <c:valAx>
        <c:axId val="72144145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41935"/>
        <c:crosses val="max"/>
        <c:crossBetween val="between"/>
      </c:valAx>
      <c:catAx>
        <c:axId val="721441935"/>
        <c:scaling>
          <c:orientation val="minMax"/>
        </c:scaling>
        <c:delete val="1"/>
        <c:axPos val="b"/>
        <c:numFmt formatCode="General" sourceLinked="1"/>
        <c:majorTickMark val="out"/>
        <c:minorTickMark val="none"/>
        <c:tickLblPos val="nextTo"/>
        <c:crossAx val="721441455"/>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[01_Dashboard.xlsx]KPI!channel Sale</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Online/Offline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894390238131161"/>
          <c:y val="0.26780621172353458"/>
          <c:w val="0.4108903421527898"/>
          <c:h val="0.48742016622922135"/>
        </c:manualLayout>
      </c:layout>
      <c:pieChart>
        <c:varyColors val="1"/>
        <c:ser>
          <c:idx val="0"/>
          <c:order val="0"/>
          <c:tx>
            <c:strRef>
              <c:f>KPI!$N$3</c:f>
              <c:strCache>
                <c:ptCount val="1"/>
                <c:pt idx="0">
                  <c:v>Sum of Net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1A-480F-8DDA-809B693ABB0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31A-480F-8DDA-809B693ABB0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0.00%</c:formatCode>
                <c:ptCount val="2"/>
                <c:pt idx="0">
                  <c:v>0.50156033819802293</c:v>
                </c:pt>
                <c:pt idx="1">
                  <c:v>0.49843966180197802</c:v>
                </c:pt>
              </c:numCache>
            </c:numRef>
          </c:val>
          <c:extLst>
            <c:ext xmlns:c16="http://schemas.microsoft.com/office/drawing/2014/chart" uri="{C3380CC4-5D6E-409C-BE32-E72D297353CC}">
              <c16:uniqueId val="{00000000-F8AD-43AF-B669-066D771DF600}"/>
            </c:ext>
          </c:extLst>
        </c:ser>
        <c:ser>
          <c:idx val="1"/>
          <c:order val="1"/>
          <c:tx>
            <c:strRef>
              <c:f>KPI!$O$3</c:f>
              <c:strCache>
                <c:ptCount val="1"/>
                <c:pt idx="0">
                  <c:v>Average of Discount %</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31A-480F-8DDA-809B693ABB0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31A-480F-8DDA-809B693ABB0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KPI!$O$4:$O$6</c:f>
              <c:numCache>
                <c:formatCode>0%</c:formatCode>
                <c:ptCount val="2"/>
                <c:pt idx="0">
                  <c:v>8.8731971153847886E-2</c:v>
                </c:pt>
                <c:pt idx="1">
                  <c:v>8.8158945686902773E-2</c:v>
                </c:pt>
              </c:numCache>
            </c:numRef>
          </c:val>
          <c:extLst>
            <c:ext xmlns:c16="http://schemas.microsoft.com/office/drawing/2014/chart" uri="{C3380CC4-5D6E-409C-BE32-E72D297353CC}">
              <c16:uniqueId val="{00000001-F8AD-43AF-B669-066D771DF60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[01_Dashboard.xlsx]KPI!Prd sub_catgry sale</c:name>
    <c:fmtId val="9"/>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0">
            <a:solidFill>
              <a:schemeClr val="lt1">
                <a:shade val="50000"/>
              </a:schemeClr>
            </a:solidFill>
          </a:ln>
          <a:effectLst/>
        </c:spPr>
      </c:pivotFmt>
      <c:pivotFmt>
        <c:idx val="3"/>
        <c:spPr>
          <a:solidFill>
            <a:schemeClr val="accent4">
              <a:lumMod val="60000"/>
              <a:lumOff val="40000"/>
            </a:schemeClr>
          </a:solidFill>
          <a:ln>
            <a:noFill/>
          </a:ln>
          <a:effectLst/>
        </c:spPr>
      </c:pivotFmt>
    </c:pivotFmts>
    <c:plotArea>
      <c:layout/>
      <c:barChart>
        <c:barDir val="col"/>
        <c:grouping val="clustered"/>
        <c:varyColors val="0"/>
        <c:ser>
          <c:idx val="0"/>
          <c:order val="0"/>
          <c:tx>
            <c:strRef>
              <c:f>KPI!$V$2</c:f>
              <c:strCache>
                <c:ptCount val="1"/>
                <c:pt idx="0">
                  <c:v>Sum of Net Sales</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KPI!$U$3:$U$15</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KPI!$V$3:$V$15</c:f>
              <c:numCache>
                <c:formatCode>0.00%</c:formatCode>
                <c:ptCount val="12"/>
                <c:pt idx="0">
                  <c:v>8.3682164960515532E-2</c:v>
                </c:pt>
                <c:pt idx="1">
                  <c:v>8.4598153084005423E-2</c:v>
                </c:pt>
                <c:pt idx="2">
                  <c:v>8.4521657236382775E-2</c:v>
                </c:pt>
                <c:pt idx="3">
                  <c:v>8.4744694976788632E-2</c:v>
                </c:pt>
                <c:pt idx="4">
                  <c:v>8.5919121607699073E-2</c:v>
                </c:pt>
                <c:pt idx="5">
                  <c:v>8.3271658412016114E-2</c:v>
                </c:pt>
                <c:pt idx="6">
                  <c:v>8.2906394782398335E-2</c:v>
                </c:pt>
                <c:pt idx="7">
                  <c:v>7.7423027164422051E-2</c:v>
                </c:pt>
                <c:pt idx="8">
                  <c:v>8.3590577980692859E-2</c:v>
                </c:pt>
                <c:pt idx="9">
                  <c:v>8.1042904573978961E-2</c:v>
                </c:pt>
                <c:pt idx="10">
                  <c:v>8.4029655418661697E-2</c:v>
                </c:pt>
                <c:pt idx="11">
                  <c:v>8.4269989802438577E-2</c:v>
                </c:pt>
              </c:numCache>
            </c:numRef>
          </c:val>
          <c:extLst>
            <c:ext xmlns:c16="http://schemas.microsoft.com/office/drawing/2014/chart" uri="{C3380CC4-5D6E-409C-BE32-E72D297353CC}">
              <c16:uniqueId val="{00000000-CED6-4267-B478-6162D9BB99B8}"/>
            </c:ext>
          </c:extLst>
        </c:ser>
        <c:dLbls>
          <c:showLegendKey val="0"/>
          <c:showVal val="1"/>
          <c:showCatName val="0"/>
          <c:showSerName val="0"/>
          <c:showPercent val="0"/>
          <c:showBubbleSize val="0"/>
        </c:dLbls>
        <c:gapWidth val="84"/>
        <c:overlap val="-27"/>
        <c:axId val="721457775"/>
        <c:axId val="721465455"/>
      </c:barChart>
      <c:barChart>
        <c:barDir val="col"/>
        <c:grouping val="clustered"/>
        <c:varyColors val="0"/>
        <c:ser>
          <c:idx val="1"/>
          <c:order val="1"/>
          <c:tx>
            <c:strRef>
              <c:f>KPI!$W$2</c:f>
              <c:strCache>
                <c:ptCount val="1"/>
                <c:pt idx="0">
                  <c:v>Sum of Quantity Sold</c:v>
                </c:pt>
              </c:strCache>
            </c:strRef>
          </c:tx>
          <c:spPr>
            <a:solidFill>
              <a:schemeClr val="accent4">
                <a:lumMod val="60000"/>
                <a:lumOff val="40000"/>
              </a:schemeClr>
            </a:solidFill>
            <a:ln>
              <a:noFill/>
            </a:ln>
            <a:effectLst/>
          </c:spPr>
          <c:invertIfNegative val="0"/>
          <c:dPt>
            <c:idx val="10"/>
            <c:invertIfNegative val="0"/>
            <c:bubble3D val="0"/>
            <c:spPr>
              <a:solidFill>
                <a:schemeClr val="accent4">
                  <a:lumMod val="60000"/>
                  <a:lumOff val="40000"/>
                </a:schemeClr>
              </a:solidFill>
              <a:ln w="0">
                <a:solidFill>
                  <a:schemeClr val="lt1">
                    <a:shade val="50000"/>
                  </a:schemeClr>
                </a:solidFill>
              </a:ln>
              <a:effectLst/>
            </c:spPr>
            <c:extLst>
              <c:ext xmlns:c16="http://schemas.microsoft.com/office/drawing/2014/chart" uri="{C3380CC4-5D6E-409C-BE32-E72D297353CC}">
                <c16:uniqueId val="{00000003-CED6-4267-B478-6162D9BB99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KPI!$U$3:$U$15</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KPI!$W$3:$W$15</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CED6-4267-B478-6162D9BB99B8}"/>
            </c:ext>
          </c:extLst>
        </c:ser>
        <c:dLbls>
          <c:showLegendKey val="0"/>
          <c:showVal val="1"/>
          <c:showCatName val="0"/>
          <c:showSerName val="0"/>
          <c:showPercent val="0"/>
          <c:showBubbleSize val="0"/>
        </c:dLbls>
        <c:gapWidth val="181"/>
        <c:overlap val="-27"/>
        <c:axId val="721452975"/>
        <c:axId val="721452495"/>
      </c:barChart>
      <c:catAx>
        <c:axId val="72145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65455"/>
        <c:crosses val="autoZero"/>
        <c:auto val="1"/>
        <c:lblAlgn val="ctr"/>
        <c:lblOffset val="100"/>
        <c:noMultiLvlLbl val="0"/>
      </c:catAx>
      <c:valAx>
        <c:axId val="7214654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57775"/>
        <c:crosses val="autoZero"/>
        <c:crossBetween val="between"/>
      </c:valAx>
      <c:valAx>
        <c:axId val="7214524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52975"/>
        <c:crosses val="max"/>
        <c:crossBetween val="between"/>
      </c:valAx>
      <c:catAx>
        <c:axId val="721452975"/>
        <c:scaling>
          <c:orientation val="minMax"/>
        </c:scaling>
        <c:delete val="1"/>
        <c:axPos val="b"/>
        <c:numFmt formatCode="General" sourceLinked="1"/>
        <c:majorTickMark val="out"/>
        <c:minorTickMark val="none"/>
        <c:tickLblPos val="nextTo"/>
        <c:crossAx val="721452495"/>
        <c:crosses val="autoZero"/>
        <c:auto val="1"/>
        <c:lblAlgn val="ctr"/>
        <c:lblOffset val="100"/>
        <c:noMultiLvlLbl val="0"/>
      </c:catAx>
      <c:spPr>
        <a:noFill/>
        <a:ln>
          <a:solidFill>
            <a:schemeClr val="lt1">
              <a:shade val="50000"/>
            </a:schemeClr>
          </a:solidFill>
        </a:ln>
        <a:effectLst/>
      </c:spPr>
    </c:plotArea>
    <c:legend>
      <c:legendPos val="r"/>
      <c:layout>
        <c:manualLayout>
          <c:xMode val="edge"/>
          <c:yMode val="edge"/>
          <c:x val="0.83922201988840273"/>
          <c:y val="0.10352868570997595"/>
          <c:w val="0.14985188362639115"/>
          <c:h val="0.223770708679808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[01_Dashboard.xlsx]KPI!PivotTable18</c:name>
    <c:fmtId val="13"/>
  </c:pivotSource>
  <c:chart>
    <c:autoTitleDeleted val="1"/>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5458044649730567E-2"/>
              <c:y val="-9.077155824508320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085450346420327"/>
              <c:y val="-4.236006051437218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25096227867591"/>
              <c:y val="4.23600605143720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548883756735949"/>
              <c:y val="2.42057488653555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121650209428209"/>
          <c:y val="0.14762361966478849"/>
          <c:w val="0.33753596042988854"/>
          <c:h val="0.66332709924118793"/>
        </c:manualLayout>
      </c:layout>
      <c:doughnutChart>
        <c:varyColors val="1"/>
        <c:ser>
          <c:idx val="0"/>
          <c:order val="0"/>
          <c:tx>
            <c:strRef>
              <c:f>KPI!$Z$2</c:f>
              <c:strCache>
                <c:ptCount val="1"/>
                <c:pt idx="0">
                  <c:v>Total</c:v>
                </c:pt>
              </c:strCache>
            </c:strRef>
          </c:tx>
          <c:dPt>
            <c:idx val="0"/>
            <c:bubble3D val="0"/>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195-40B4-AB53-E22372E96BDE}"/>
              </c:ext>
            </c:extLst>
          </c:dPt>
          <c:dPt>
            <c:idx val="1"/>
            <c:bubble3D val="0"/>
            <c:explosion val="2"/>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C195-40B4-AB53-E22372E96BDE}"/>
              </c:ext>
            </c:extLst>
          </c:dPt>
          <c:dPt>
            <c:idx val="2"/>
            <c:bubble3D val="0"/>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195-40B4-AB53-E22372E96BDE}"/>
              </c:ext>
            </c:extLst>
          </c:dPt>
          <c:dPt>
            <c:idx val="3"/>
            <c:bubble3D val="0"/>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C195-40B4-AB53-E22372E96BDE}"/>
              </c:ext>
            </c:extLst>
          </c:dPt>
          <c:dLbls>
            <c:dLbl>
              <c:idx val="0"/>
              <c:layout>
                <c:manualLayout>
                  <c:x val="9.5458044649730567E-2"/>
                  <c:y val="-9.07715582450832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95-40B4-AB53-E22372E96BDE}"/>
                </c:ext>
              </c:extLst>
            </c:dLbl>
            <c:dLbl>
              <c:idx val="1"/>
              <c:layout>
                <c:manualLayout>
                  <c:x val="0.13548883756735949"/>
                  <c:y val="2.42057488653555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195-40B4-AB53-E22372E96BDE}"/>
                </c:ext>
              </c:extLst>
            </c:dLbl>
            <c:dLbl>
              <c:idx val="2"/>
              <c:layout>
                <c:manualLayout>
                  <c:x val="-0.12625096227867591"/>
                  <c:y val="4.2360060514372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195-40B4-AB53-E22372E96BDE}"/>
                </c:ext>
              </c:extLst>
            </c:dLbl>
            <c:dLbl>
              <c:idx val="3"/>
              <c:layout>
                <c:manualLayout>
                  <c:x val="-0.11085450346420327"/>
                  <c:y val="-4.23600605143721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195-40B4-AB53-E22372E96BDE}"/>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KPI!$Y$3:$Y$7</c:f>
              <c:strCache>
                <c:ptCount val="4"/>
                <c:pt idx="0">
                  <c:v>Card</c:v>
                </c:pt>
                <c:pt idx="1">
                  <c:v>COD</c:v>
                </c:pt>
                <c:pt idx="2">
                  <c:v>UPI</c:v>
                </c:pt>
                <c:pt idx="3">
                  <c:v>Wallet</c:v>
                </c:pt>
              </c:strCache>
            </c:strRef>
          </c:cat>
          <c:val>
            <c:numRef>
              <c:f>KPI!$Z$3:$Z$7</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C195-40B4-AB53-E22372E96BD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885334417120722"/>
          <c:y val="0.64584873367563711"/>
          <c:w val="0.31146651861289448"/>
          <c:h val="0.354151113293760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[01_Dashboard.xlsx]KPI! Yearly Net Sales</c:name>
    <c:fmtId val="9"/>
  </c:pivotSource>
  <c:chart>
    <c:title>
      <c:tx>
        <c:strRef>
          <c:f>KPI!$AL$2</c:f>
          <c:strCache>
            <c:ptCount val="1"/>
            <c:pt idx="0">
              <c:v>27889226.23</c:v>
            </c:pt>
          </c:strCache>
        </c:strRef>
      </c:tx>
      <c:layout>
        <c:manualLayout>
          <c:xMode val="edge"/>
          <c:yMode val="edge"/>
          <c:x val="0.48456712269216351"/>
          <c:y val="3.2049098772642351E-2"/>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lgn="ct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27119865891225364"/>
          <c:y val="0.17991567476381004"/>
          <c:w val="0.63811498362986341"/>
          <c:h val="0.62149269887284697"/>
        </c:manualLayout>
      </c:layout>
      <c:barChart>
        <c:barDir val="bar"/>
        <c:grouping val="clustered"/>
        <c:varyColors val="0"/>
        <c:ser>
          <c:idx val="0"/>
          <c:order val="0"/>
          <c:tx>
            <c:strRef>
              <c:f>KPI!$AL$2</c:f>
              <c:strCache>
                <c:ptCount val="1"/>
                <c:pt idx="0">
                  <c:v>Total</c:v>
                </c:pt>
              </c:strCache>
            </c:strRef>
          </c:tx>
          <c:spPr>
            <a:solidFill>
              <a:schemeClr val="accent1">
                <a:lumMod val="75000"/>
              </a:schemeClr>
            </a:solidFill>
            <a:ln>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b" anchorCtr="0">
                <a:spAutoFit/>
              </a:bodyPr>
              <a:lstStyle/>
              <a:p>
                <a:pPr algn="ct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KPI!$AL$2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KPI!$AL$2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88AB-4AE4-9E29-8474FBFDCA2F}"/>
            </c:ext>
          </c:extLst>
        </c:ser>
        <c:dLbls>
          <c:dLblPos val="outEnd"/>
          <c:showLegendKey val="0"/>
          <c:showVal val="1"/>
          <c:showCatName val="0"/>
          <c:showSerName val="0"/>
          <c:showPercent val="0"/>
          <c:showBubbleSize val="0"/>
        </c:dLbls>
        <c:gapWidth val="182"/>
        <c:axId val="1673466383"/>
        <c:axId val="1673464943"/>
      </c:barChart>
      <c:catAx>
        <c:axId val="16734663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464943"/>
        <c:crosses val="autoZero"/>
        <c:auto val="1"/>
        <c:lblAlgn val="ctr"/>
        <c:lblOffset val="100"/>
        <c:noMultiLvlLbl val="0"/>
      </c:catAx>
      <c:valAx>
        <c:axId val="1673464943"/>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4663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[01_Dashboard.xlsx]KPI!PivotTable18</c:name>
    <c:fmtId val="36"/>
  </c:pivotSource>
  <c:chart>
    <c:autoTitleDeleted val="1"/>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5458044649730567E-2"/>
              <c:y val="-9.077155824508320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085450346420327"/>
              <c:y val="-4.236006051437218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25096227867591"/>
              <c:y val="4.23600605143720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548883756735949"/>
              <c:y val="2.42057488653555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5458044649730567E-2"/>
              <c:y val="-9.077155824508320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548883756735949"/>
              <c:y val="2.42057488653555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25096227867591"/>
              <c:y val="4.23600605143720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085450346420327"/>
              <c:y val="-4.236006051437218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5458044649730567E-2"/>
              <c:y val="-9.077155824508320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548883756735949"/>
              <c:y val="2.42057488653555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625096227867591"/>
              <c:y val="4.236006051437205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085450346420327"/>
              <c:y val="-4.2360060514372189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319071464209517"/>
          <c:y val="0.24114745039126737"/>
          <c:w val="0.33753596042988854"/>
          <c:h val="0.66332709924118793"/>
        </c:manualLayout>
      </c:layout>
      <c:doughnutChart>
        <c:varyColors val="1"/>
        <c:ser>
          <c:idx val="0"/>
          <c:order val="0"/>
          <c:tx>
            <c:strRef>
              <c:f>KPI!$Z$2</c:f>
              <c:strCache>
                <c:ptCount val="1"/>
                <c:pt idx="0">
                  <c:v>Total</c:v>
                </c:pt>
              </c:strCache>
            </c:strRef>
          </c:tx>
          <c:dPt>
            <c:idx val="0"/>
            <c:bubble3D val="0"/>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13-4AF9-ABDF-0A4125C200B3}"/>
              </c:ext>
            </c:extLst>
          </c:dPt>
          <c:dPt>
            <c:idx val="1"/>
            <c:bubble3D val="0"/>
            <c:explosion val="2"/>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13-4AF9-ABDF-0A4125C200B3}"/>
              </c:ext>
            </c:extLst>
          </c:dPt>
          <c:dPt>
            <c:idx val="2"/>
            <c:bubble3D val="0"/>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313-4AF9-ABDF-0A4125C200B3}"/>
              </c:ext>
            </c:extLst>
          </c:dPt>
          <c:dPt>
            <c:idx val="3"/>
            <c:bubble3D val="0"/>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13-4AF9-ABDF-0A4125C200B3}"/>
              </c:ext>
            </c:extLst>
          </c:dPt>
          <c:dLbls>
            <c:dLbl>
              <c:idx val="0"/>
              <c:layout>
                <c:manualLayout>
                  <c:x val="9.5458044649730567E-2"/>
                  <c:y val="-9.07715582450832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313-4AF9-ABDF-0A4125C200B3}"/>
                </c:ext>
              </c:extLst>
            </c:dLbl>
            <c:dLbl>
              <c:idx val="1"/>
              <c:layout>
                <c:manualLayout>
                  <c:x val="0.13548883756735949"/>
                  <c:y val="2.42057488653555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313-4AF9-ABDF-0A4125C200B3}"/>
                </c:ext>
              </c:extLst>
            </c:dLbl>
            <c:dLbl>
              <c:idx val="2"/>
              <c:layout>
                <c:manualLayout>
                  <c:x val="-0.12625096227867591"/>
                  <c:y val="4.2360060514372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313-4AF9-ABDF-0A4125C200B3}"/>
                </c:ext>
              </c:extLst>
            </c:dLbl>
            <c:dLbl>
              <c:idx val="3"/>
              <c:layout>
                <c:manualLayout>
                  <c:x val="-0.11085450346420327"/>
                  <c:y val="-4.23600605143721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313-4AF9-ABDF-0A4125C200B3}"/>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KPI!$Y$3:$Y$7</c:f>
              <c:strCache>
                <c:ptCount val="4"/>
                <c:pt idx="0">
                  <c:v>Card</c:v>
                </c:pt>
                <c:pt idx="1">
                  <c:v>COD</c:v>
                </c:pt>
                <c:pt idx="2">
                  <c:v>UPI</c:v>
                </c:pt>
                <c:pt idx="3">
                  <c:v>Wallet</c:v>
                </c:pt>
              </c:strCache>
            </c:strRef>
          </c:cat>
          <c:val>
            <c:numRef>
              <c:f>KPI!$Z$3:$Z$7</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A313-4AF9-ABDF-0A4125C200B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488876306425466"/>
          <c:y val="2.2649675554438597E-2"/>
          <c:w val="0.25576651399104217"/>
          <c:h val="0.752296590118434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[01_Dashboard.xlsx]KPI!channel Sale</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Online/Offline</a:t>
            </a:r>
          </a:p>
        </c:rich>
      </c:tx>
      <c:layout>
        <c:manualLayout>
          <c:xMode val="edge"/>
          <c:yMode val="edge"/>
          <c:x val="0.24978979499809223"/>
          <c:y val="1.052631578947368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7.2730583787158604E-2"/>
              <c:y val="-5.69432242022378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0279887895369011"/>
              <c:y val="-3.632822213012847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894390238131161"/>
          <c:y val="0.26780621172353458"/>
          <c:w val="0.4108903421527898"/>
          <c:h val="0.48742016622922135"/>
        </c:manualLayout>
      </c:layout>
      <c:pieChart>
        <c:varyColors val="1"/>
        <c:ser>
          <c:idx val="0"/>
          <c:order val="0"/>
          <c:tx>
            <c:strRef>
              <c:f>KPI!$N$3</c:f>
              <c:strCache>
                <c:ptCount val="1"/>
                <c:pt idx="0">
                  <c:v>Sum of Net Sales</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BCF-4EF8-BE42-2A07D53C54A7}"/>
              </c:ext>
            </c:extLst>
          </c:dPt>
          <c:dPt>
            <c:idx val="1"/>
            <c:bubble3D val="0"/>
            <c:explosion val="1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BCF-4EF8-BE42-2A07D53C54A7}"/>
              </c:ext>
            </c:extLst>
          </c:dPt>
          <c:dLbls>
            <c:dLbl>
              <c:idx val="0"/>
              <c:layout>
                <c:manualLayout>
                  <c:x val="7.2730583787158604E-2"/>
                  <c:y val="-5.6943224202237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CF-4EF8-BE42-2A07D53C54A7}"/>
                </c:ext>
              </c:extLst>
            </c:dLbl>
            <c:dLbl>
              <c:idx val="1"/>
              <c:layout>
                <c:manualLayout>
                  <c:x val="-0.10279887895369011"/>
                  <c:y val="-3.632822213012847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CF-4EF8-BE42-2A07D53C54A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0.00%</c:formatCode>
                <c:ptCount val="2"/>
                <c:pt idx="0">
                  <c:v>0.50156033819802293</c:v>
                </c:pt>
                <c:pt idx="1">
                  <c:v>0.49843966180197802</c:v>
                </c:pt>
              </c:numCache>
            </c:numRef>
          </c:val>
          <c:extLst>
            <c:ext xmlns:c16="http://schemas.microsoft.com/office/drawing/2014/chart" uri="{C3380CC4-5D6E-409C-BE32-E72D297353CC}">
              <c16:uniqueId val="{00000004-ABCF-4EF8-BE42-2A07D53C54A7}"/>
            </c:ext>
          </c:extLst>
        </c:ser>
        <c:ser>
          <c:idx val="1"/>
          <c:order val="1"/>
          <c:tx>
            <c:strRef>
              <c:f>KPI!$O$3</c:f>
              <c:strCache>
                <c:ptCount val="1"/>
                <c:pt idx="0">
                  <c:v>Average of Discount %</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ABCF-4EF8-BE42-2A07D53C54A7}"/>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ABCF-4EF8-BE42-2A07D53C54A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KPI!$O$4:$O$6</c:f>
              <c:numCache>
                <c:formatCode>0%</c:formatCode>
                <c:ptCount val="2"/>
                <c:pt idx="0">
                  <c:v>8.8731971153847886E-2</c:v>
                </c:pt>
                <c:pt idx="1">
                  <c:v>8.8158945686902773E-2</c:v>
                </c:pt>
              </c:numCache>
            </c:numRef>
          </c:val>
          <c:extLst>
            <c:ext xmlns:c16="http://schemas.microsoft.com/office/drawing/2014/chart" uri="{C3380CC4-5D6E-409C-BE32-E72D297353CC}">
              <c16:uniqueId val="{00000009-ABCF-4EF8-BE42-2A07D53C54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399597627389077"/>
          <c:y val="0.59020306672192291"/>
          <c:w val="0.27577418924329372"/>
          <c:h val="0.3947396049178063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Net sales </a:t>
            </a:r>
          </a:p>
        </c:rich>
      </c:tx>
      <c:layout>
        <c:manualLayout>
          <c:xMode val="edge"/>
          <c:yMode val="edge"/>
          <c:x val="0.3872707786526684"/>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8017-4FF7-8BEE-1587C13B48F4}"/>
            </c:ext>
          </c:extLst>
        </c:ser>
        <c:dLbls>
          <c:showLegendKey val="0"/>
          <c:showVal val="0"/>
          <c:showCatName val="0"/>
          <c:showSerName val="0"/>
          <c:showPercent val="0"/>
          <c:showBubbleSize val="0"/>
        </c:dLbls>
        <c:gapWidth val="150"/>
        <c:overlap val="100"/>
        <c:axId val="897995343"/>
        <c:axId val="897996303"/>
      </c:barChart>
      <c:lineChart>
        <c:grouping val="standard"/>
        <c:varyColors val="0"/>
        <c:ser>
          <c:idx val="1"/>
          <c:order val="1"/>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cat>
            <c:strRef>
              <c:f>KPI!$E$13:$E$17</c:f>
              <c:strCache>
                <c:ptCount val="5"/>
                <c:pt idx="0">
                  <c:v>Central</c:v>
                </c:pt>
                <c:pt idx="1">
                  <c:v>East</c:v>
                </c:pt>
                <c:pt idx="2">
                  <c:v>North</c:v>
                </c:pt>
                <c:pt idx="3">
                  <c:v>South</c:v>
                </c:pt>
                <c:pt idx="4">
                  <c:v>West</c:v>
                </c:pt>
              </c:strCache>
            </c:strRef>
          </c:cat>
          <c:val>
            <c:numRef>
              <c:f>KPI!$G$13:$G$17</c:f>
              <c:numCache>
                <c:formatCode>General</c:formatCode>
                <c:ptCount val="5"/>
                <c:pt idx="0">
                  <c:v>1315301.9699999995</c:v>
                </c:pt>
                <c:pt idx="1">
                  <c:v>1312009.3000000019</c:v>
                </c:pt>
                <c:pt idx="2">
                  <c:v>1292128.6700000002</c:v>
                </c:pt>
                <c:pt idx="3">
                  <c:v>1252950.3599999992</c:v>
                </c:pt>
                <c:pt idx="4">
                  <c:v>1374608.1899999985</c:v>
                </c:pt>
              </c:numCache>
            </c:numRef>
          </c:val>
          <c:smooth val="0"/>
          <c:extLst>
            <c:ext xmlns:c16="http://schemas.microsoft.com/office/drawing/2014/chart" uri="{C3380CC4-5D6E-409C-BE32-E72D297353CC}">
              <c16:uniqueId val="{00000001-8017-4FF7-8BEE-1587C13B48F4}"/>
            </c:ext>
          </c:extLst>
        </c:ser>
        <c:dLbls>
          <c:showLegendKey val="0"/>
          <c:showVal val="0"/>
          <c:showCatName val="0"/>
          <c:showSerName val="0"/>
          <c:showPercent val="0"/>
          <c:showBubbleSize val="0"/>
        </c:dLbls>
        <c:marker val="1"/>
        <c:smooth val="0"/>
        <c:axId val="721507695"/>
        <c:axId val="721508655"/>
      </c:lineChart>
      <c:catAx>
        <c:axId val="8979953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996303"/>
        <c:crosses val="autoZero"/>
        <c:auto val="1"/>
        <c:lblAlgn val="ctr"/>
        <c:lblOffset val="100"/>
        <c:noMultiLvlLbl val="0"/>
      </c:catAx>
      <c:valAx>
        <c:axId val="897996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7995343"/>
        <c:crosses val="autoZero"/>
        <c:crossBetween val="between"/>
      </c:valAx>
      <c:valAx>
        <c:axId val="7215086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507695"/>
        <c:crosses val="max"/>
        <c:crossBetween val="between"/>
      </c:valAx>
      <c:catAx>
        <c:axId val="721507695"/>
        <c:scaling>
          <c:orientation val="minMax"/>
        </c:scaling>
        <c:delete val="1"/>
        <c:axPos val="t"/>
        <c:numFmt formatCode="General" sourceLinked="1"/>
        <c:majorTickMark val="none"/>
        <c:minorTickMark val="none"/>
        <c:tickLblPos val="nextTo"/>
        <c:crossAx val="721508655"/>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[01_Dashboard.xlsx]KPI!City sale</c:name>
    <c:fmtId val="21"/>
  </c:pivotSource>
  <c:chart>
    <c:autoTitleDeleted val="0"/>
    <c:pivotFmts>
      <c:pivotFmt>
        <c:idx val="0"/>
        <c:spPr>
          <a:solidFill>
            <a:schemeClr val="tx1">
              <a:lumMod val="75000"/>
              <a:lumOff val="2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accent4"/>
            </a:solidFill>
            <a:round/>
          </a:ln>
          <a:effectLst/>
        </c:spPr>
        <c:marker>
          <c:symbol val="circle"/>
          <c:size val="5"/>
          <c:spPr>
            <a:solidFill>
              <a:schemeClr val="dk1">
                <a:tint val="55000"/>
              </a:schemeClr>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accent4"/>
            </a:solidFill>
            <a:round/>
          </a:ln>
          <a:effectLst/>
        </c:spPr>
        <c:marker>
          <c:symbol val="circle"/>
          <c:size val="5"/>
          <c:spPr>
            <a:solidFill>
              <a:schemeClr val="dk1">
                <a:tint val="55000"/>
              </a:schemeClr>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dk1">
                <a:tint val="55000"/>
              </a:schemeClr>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KPI!$J$3</c:f>
              <c:strCache>
                <c:ptCount val="1"/>
                <c:pt idx="0">
                  <c:v>Sum of Net Sales</c:v>
                </c:pt>
              </c:strCache>
            </c:strRef>
          </c:tx>
          <c:spPr>
            <a:solidFill>
              <a:schemeClr val="tx1">
                <a:lumMod val="75000"/>
                <a:lumOff val="25000"/>
              </a:schemeClr>
            </a:solidFill>
            <a:ln>
              <a:solidFill>
                <a:schemeClr val="bg1"/>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7E82-4B90-9131-83851704EAF8}"/>
            </c:ext>
          </c:extLst>
        </c:ser>
        <c:dLbls>
          <c:showLegendKey val="0"/>
          <c:showVal val="1"/>
          <c:showCatName val="0"/>
          <c:showSerName val="0"/>
          <c:showPercent val="0"/>
          <c:showBubbleSize val="0"/>
        </c:dLbls>
        <c:axId val="721432815"/>
        <c:axId val="721419375"/>
      </c:areaChart>
      <c:lineChart>
        <c:grouping val="standard"/>
        <c:varyColors val="0"/>
        <c:ser>
          <c:idx val="1"/>
          <c:order val="1"/>
          <c:tx>
            <c:strRef>
              <c:f>KPI!$K$3</c:f>
              <c:strCache>
                <c:ptCount val="1"/>
                <c:pt idx="0">
                  <c:v>Sum of Profit Amount</c:v>
                </c:pt>
              </c:strCache>
            </c:strRef>
          </c:tx>
          <c:spPr>
            <a:ln w="28575" cap="rnd">
              <a:solidFill>
                <a:schemeClr val="accent4"/>
              </a:solidFill>
              <a:round/>
            </a:ln>
            <a:effectLst/>
          </c:spPr>
          <c:marker>
            <c:symbol val="circle"/>
            <c:size val="5"/>
            <c:spPr>
              <a:solidFill>
                <a:schemeClr val="dk1">
                  <a:tint val="55000"/>
                </a:schemeClr>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7E82-4B90-9131-83851704EAF8}"/>
            </c:ext>
          </c:extLst>
        </c:ser>
        <c:dLbls>
          <c:showLegendKey val="0"/>
          <c:showVal val="1"/>
          <c:showCatName val="0"/>
          <c:showSerName val="0"/>
          <c:showPercent val="0"/>
          <c:showBubbleSize val="0"/>
        </c:dLbls>
        <c:marker val="1"/>
        <c:smooth val="0"/>
        <c:axId val="721441935"/>
        <c:axId val="721441455"/>
      </c:lineChart>
      <c:catAx>
        <c:axId val="721432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19375"/>
        <c:crosses val="autoZero"/>
        <c:auto val="1"/>
        <c:lblAlgn val="ctr"/>
        <c:lblOffset val="100"/>
        <c:noMultiLvlLbl val="0"/>
      </c:catAx>
      <c:valAx>
        <c:axId val="721419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32815"/>
        <c:crosses val="autoZero"/>
        <c:crossBetween val="between"/>
      </c:valAx>
      <c:valAx>
        <c:axId val="72144145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41935"/>
        <c:crosses val="max"/>
        <c:crossBetween val="between"/>
      </c:valAx>
      <c:catAx>
        <c:axId val="721441935"/>
        <c:scaling>
          <c:orientation val="minMax"/>
        </c:scaling>
        <c:delete val="1"/>
        <c:axPos val="b"/>
        <c:numFmt formatCode="General" sourceLinked="1"/>
        <c:majorTickMark val="out"/>
        <c:minorTickMark val="none"/>
        <c:tickLblPos val="nextTo"/>
        <c:crossAx val="721441455"/>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[01_Dashboard.xlsx]KPI! Yearly Net Sales</c:name>
    <c:fmtId val="14"/>
  </c:pivotSource>
  <c:chart>
    <c:title>
      <c:tx>
        <c:strRef>
          <c:f>KPI!$AL$2</c:f>
          <c:strCache>
            <c:ptCount val="1"/>
            <c:pt idx="0">
              <c:v>27889226.23</c:v>
            </c:pt>
          </c:strCache>
        </c:strRef>
      </c:tx>
      <c:layout>
        <c:manualLayout>
          <c:xMode val="edge"/>
          <c:yMode val="edge"/>
          <c:x val="0.48456712269216351"/>
          <c:y val="3.2049098772642351E-2"/>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lgn="ct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lgn="ct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lgn="ct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19865891225364"/>
          <c:y val="0.17991567476381004"/>
          <c:w val="0.63811498362986341"/>
          <c:h val="0.62149269887284697"/>
        </c:manualLayout>
      </c:layout>
      <c:barChart>
        <c:barDir val="bar"/>
        <c:grouping val="clustered"/>
        <c:varyColors val="0"/>
        <c:ser>
          <c:idx val="0"/>
          <c:order val="0"/>
          <c:tx>
            <c:strRef>
              <c:f>KPI!$AL$2</c:f>
              <c:strCache>
                <c:ptCount val="1"/>
                <c:pt idx="0">
                  <c:v>Total</c:v>
                </c:pt>
              </c:strCache>
            </c:strRef>
          </c:tx>
          <c:spPr>
            <a:solidFill>
              <a:schemeClr val="accent1">
                <a:lumMod val="75000"/>
              </a:schemeClr>
            </a:solidFill>
            <a:ln>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b" anchorCtr="0">
                <a:spAutoFit/>
              </a:bodyPr>
              <a:lstStyle/>
              <a:p>
                <a:pPr algn="ct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KPI!$AL$2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KPI!$AL$2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5C89-4B65-BD5F-032D3B01D229}"/>
            </c:ext>
          </c:extLst>
        </c:ser>
        <c:dLbls>
          <c:dLblPos val="outEnd"/>
          <c:showLegendKey val="0"/>
          <c:showVal val="1"/>
          <c:showCatName val="0"/>
          <c:showSerName val="0"/>
          <c:showPercent val="0"/>
          <c:showBubbleSize val="0"/>
        </c:dLbls>
        <c:gapWidth val="182"/>
        <c:axId val="1673466383"/>
        <c:axId val="1673464943"/>
      </c:barChart>
      <c:catAx>
        <c:axId val="16734663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464943"/>
        <c:crosses val="autoZero"/>
        <c:auto val="1"/>
        <c:lblAlgn val="ctr"/>
        <c:lblOffset val="100"/>
        <c:noMultiLvlLbl val="0"/>
      </c:catAx>
      <c:valAx>
        <c:axId val="1673464943"/>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4663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[01_Dashboard.xlsx]KPI!Prd sub_catgry sale</c:name>
    <c:fmtId val="19"/>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0">
            <a:solidFill>
              <a:schemeClr val="lt1">
                <a:shade val="50000"/>
              </a:schemeClr>
            </a:solidFill>
          </a:ln>
          <a:effectLst/>
        </c:spPr>
      </c:pivotFmt>
      <c:pivotFmt>
        <c:idx val="3"/>
        <c:spPr>
          <a:solidFill>
            <a:schemeClr val="accent4">
              <a:lumMod val="60000"/>
              <a:lumOff val="40000"/>
            </a:schemeClr>
          </a:solidFill>
          <a:ln>
            <a:noFill/>
          </a:ln>
          <a:effectLst/>
        </c:spPr>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0">
            <a:solidFill>
              <a:schemeClr val="lt1">
                <a:shade val="50000"/>
              </a:schemeClr>
            </a:solidFill>
          </a:ln>
          <a:effectLst/>
        </c:spPr>
      </c:pivotFmt>
      <c:pivotFmt>
        <c:idx val="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0">
            <a:solidFill>
              <a:schemeClr val="lt1">
                <a:shade val="50000"/>
              </a:schemeClr>
            </a:solidFill>
          </a:ln>
          <a:effectLst/>
        </c:spPr>
      </c:pivotFmt>
    </c:pivotFmts>
    <c:plotArea>
      <c:layout/>
      <c:barChart>
        <c:barDir val="col"/>
        <c:grouping val="clustered"/>
        <c:varyColors val="0"/>
        <c:ser>
          <c:idx val="0"/>
          <c:order val="0"/>
          <c:tx>
            <c:strRef>
              <c:f>KPI!$V$2</c:f>
              <c:strCache>
                <c:ptCount val="1"/>
                <c:pt idx="0">
                  <c:v>Sum of Net Sales</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KPI!$U$3:$U$15</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KPI!$V$3:$V$15</c:f>
              <c:numCache>
                <c:formatCode>0.00%</c:formatCode>
                <c:ptCount val="12"/>
                <c:pt idx="0">
                  <c:v>8.3682164960515532E-2</c:v>
                </c:pt>
                <c:pt idx="1">
                  <c:v>8.4598153084005423E-2</c:v>
                </c:pt>
                <c:pt idx="2">
                  <c:v>8.4521657236382775E-2</c:v>
                </c:pt>
                <c:pt idx="3">
                  <c:v>8.4744694976788632E-2</c:v>
                </c:pt>
                <c:pt idx="4">
                  <c:v>8.5919121607699073E-2</c:v>
                </c:pt>
                <c:pt idx="5">
                  <c:v>8.3271658412016114E-2</c:v>
                </c:pt>
                <c:pt idx="6">
                  <c:v>8.2906394782398335E-2</c:v>
                </c:pt>
                <c:pt idx="7">
                  <c:v>7.7423027164422051E-2</c:v>
                </c:pt>
                <c:pt idx="8">
                  <c:v>8.3590577980692859E-2</c:v>
                </c:pt>
                <c:pt idx="9">
                  <c:v>8.1042904573978961E-2</c:v>
                </c:pt>
                <c:pt idx="10">
                  <c:v>8.4029655418661697E-2</c:v>
                </c:pt>
                <c:pt idx="11">
                  <c:v>8.4269989802438577E-2</c:v>
                </c:pt>
              </c:numCache>
            </c:numRef>
          </c:val>
          <c:extLst>
            <c:ext xmlns:c16="http://schemas.microsoft.com/office/drawing/2014/chart" uri="{C3380CC4-5D6E-409C-BE32-E72D297353CC}">
              <c16:uniqueId val="{00000000-ED34-4B51-BA90-CFA94F2B337B}"/>
            </c:ext>
          </c:extLst>
        </c:ser>
        <c:dLbls>
          <c:showLegendKey val="0"/>
          <c:showVal val="1"/>
          <c:showCatName val="0"/>
          <c:showSerName val="0"/>
          <c:showPercent val="0"/>
          <c:showBubbleSize val="0"/>
        </c:dLbls>
        <c:gapWidth val="84"/>
        <c:overlap val="-27"/>
        <c:axId val="721457775"/>
        <c:axId val="721465455"/>
      </c:barChart>
      <c:barChart>
        <c:barDir val="col"/>
        <c:grouping val="clustered"/>
        <c:varyColors val="0"/>
        <c:ser>
          <c:idx val="1"/>
          <c:order val="1"/>
          <c:tx>
            <c:strRef>
              <c:f>KPI!$W$2</c:f>
              <c:strCache>
                <c:ptCount val="1"/>
                <c:pt idx="0">
                  <c:v>Sum of Quantity Sold</c:v>
                </c:pt>
              </c:strCache>
            </c:strRef>
          </c:tx>
          <c:spPr>
            <a:solidFill>
              <a:schemeClr val="accent4">
                <a:lumMod val="60000"/>
                <a:lumOff val="40000"/>
              </a:schemeClr>
            </a:solidFill>
            <a:ln>
              <a:noFill/>
            </a:ln>
            <a:effectLst/>
          </c:spPr>
          <c:invertIfNegative val="0"/>
          <c:dPt>
            <c:idx val="10"/>
            <c:invertIfNegative val="0"/>
            <c:bubble3D val="0"/>
            <c:spPr>
              <a:solidFill>
                <a:schemeClr val="accent4">
                  <a:lumMod val="60000"/>
                  <a:lumOff val="40000"/>
                </a:schemeClr>
              </a:solidFill>
              <a:ln w="0">
                <a:solidFill>
                  <a:schemeClr val="lt1">
                    <a:shade val="50000"/>
                  </a:schemeClr>
                </a:solidFill>
              </a:ln>
              <a:effectLst/>
            </c:spPr>
            <c:extLst>
              <c:ext xmlns:c16="http://schemas.microsoft.com/office/drawing/2014/chart" uri="{C3380CC4-5D6E-409C-BE32-E72D297353CC}">
                <c16:uniqueId val="{00000002-ED34-4B51-BA90-CFA94F2B33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KPI!$U$3:$U$15</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KPI!$W$3:$W$15</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3-ED34-4B51-BA90-CFA94F2B337B}"/>
            </c:ext>
          </c:extLst>
        </c:ser>
        <c:dLbls>
          <c:showLegendKey val="0"/>
          <c:showVal val="1"/>
          <c:showCatName val="0"/>
          <c:showSerName val="0"/>
          <c:showPercent val="0"/>
          <c:showBubbleSize val="0"/>
        </c:dLbls>
        <c:gapWidth val="181"/>
        <c:overlap val="-27"/>
        <c:axId val="721452975"/>
        <c:axId val="721452495"/>
      </c:barChart>
      <c:catAx>
        <c:axId val="72145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65455"/>
        <c:crosses val="autoZero"/>
        <c:auto val="1"/>
        <c:lblAlgn val="ctr"/>
        <c:lblOffset val="100"/>
        <c:noMultiLvlLbl val="0"/>
      </c:catAx>
      <c:valAx>
        <c:axId val="7214654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57775"/>
        <c:crosses val="autoZero"/>
        <c:crossBetween val="between"/>
      </c:valAx>
      <c:valAx>
        <c:axId val="7214524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452975"/>
        <c:crosses val="max"/>
        <c:crossBetween val="between"/>
      </c:valAx>
      <c:catAx>
        <c:axId val="721452975"/>
        <c:scaling>
          <c:orientation val="minMax"/>
        </c:scaling>
        <c:delete val="1"/>
        <c:axPos val="b"/>
        <c:numFmt formatCode="General" sourceLinked="1"/>
        <c:majorTickMark val="out"/>
        <c:minorTickMark val="none"/>
        <c:tickLblPos val="nextTo"/>
        <c:crossAx val="721452495"/>
        <c:crosses val="autoZero"/>
        <c:auto val="1"/>
        <c:lblAlgn val="ctr"/>
        <c:lblOffset val="100"/>
        <c:noMultiLvlLbl val="0"/>
      </c:catAx>
      <c:spPr>
        <a:noFill/>
        <a:ln>
          <a:solidFill>
            <a:schemeClr val="lt1">
              <a:shade val="50000"/>
            </a:schemeClr>
          </a:solidFill>
        </a:ln>
        <a:effectLst/>
      </c:spPr>
    </c:plotArea>
    <c:legend>
      <c:legendPos val="r"/>
      <c:layout>
        <c:manualLayout>
          <c:xMode val="edge"/>
          <c:yMode val="edge"/>
          <c:x val="0.83922201988840273"/>
          <c:y val="0.10352868570997595"/>
          <c:w val="0.14985188362639115"/>
          <c:h val="0.223770708679808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title pos="t" align="ctr" overlay="0">
      <cx:tx>
        <cx:txData>
          <cx:v>Product Chart</cx:v>
        </cx:txData>
      </cx:tx>
      <cx:spPr>
        <a:solidFill>
          <a:schemeClr val="tx1"/>
        </a:solidFill>
      </cx:spPr>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Product Chart</a:t>
          </a:r>
        </a:p>
      </cx:txPr>
    </cx:title>
    <cx:plotArea>
      <cx:plotAreaRegion>
        <cx:series layoutId="sunburst" uniqueId="{3355D0FD-90AF-4978-8DFC-07B2FC4EB82A}">
          <cx:tx>
            <cx:txData>
              <cx:f>_xlchart.v1.3</cx:f>
              <cx:v>Sum of Net Sales</cx:v>
            </cx:txData>
          </cx:tx>
          <cx:dataLabels pos="ctr">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5628D48-74D9-463A-A795-2504E4F5490E}">
          <cx:spPr>
            <a:solidFill>
              <a:schemeClr val="tx1">
                <a:lumMod val="95000"/>
                <a:lumOff val="5000"/>
              </a:schemeClr>
            </a:solidFill>
          </cx:spPr>
          <cx:dataPt idx="0">
            <cx:spPr>
              <a:solidFill>
                <a:sysClr val="windowText" lastClr="000000">
                  <a:lumMod val="95000"/>
                  <a:lumOff val="5000"/>
                </a:sysClr>
              </a:solidFill>
            </cx:spPr>
          </cx:dataPt>
          <cx:dataPt idx="1">
            <cx:spPr>
              <a:solidFill>
                <a:srgbClr val="0070C0"/>
              </a:solidFill>
            </cx:spPr>
          </cx:dataPt>
          <cx:dataPt idx="2">
            <cx:spPr>
              <a:solidFill>
                <a:sysClr val="window" lastClr="FFFFFF">
                  <a:lumMod val="50000"/>
                </a:sysClr>
              </a:solidFill>
            </cx:spPr>
          </cx:dataPt>
          <cx:dataPt idx="3">
            <cx:spPr>
              <a:solidFill>
                <a:srgbClr val="FFC000"/>
              </a:solidFill>
            </cx:spPr>
          </cx:dataPt>
          <cx:dataLabels pos="inEnd">
            <cx:spPr>
              <a:solidFill>
                <a:schemeClr val="tx1"/>
              </a:solidFill>
            </cx:spPr>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 idx="1">
              <cx:spPr>
                <a:noFill/>
              </cx:spPr>
              <cx:txPr>
                <a:bodyPr spcFirstLastPara="1" vertOverflow="ellipsis" horzOverflow="overflow" wrap="square" lIns="0" tIns="0" rIns="0" bIns="0" anchor="ctr" anchorCtr="1"/>
                <a:lstStyle/>
                <a:p>
                  <a:pPr algn="ctr" rtl="0">
                    <a:defRPr sz="1200"/>
                  </a:pPr>
                  <a:r>
                    <a:rPr lang="en-US" sz="1200" b="0" i="0" u="none" strike="noStrike" baseline="0">
                      <a:solidFill>
                        <a:sysClr val="window" lastClr="FFFFFF"/>
                      </a:solidFill>
                      <a:latin typeface="Calibri" panose="020F0502020204030204"/>
                    </a:rPr>
                    <a:t>Delivered, 6990654.86</a:t>
                  </a:r>
                </a:p>
              </cx:txPr>
            </cx:dataLabel>
            <cx:dataLabel idx="3">
              <cx:spPr>
                <a:noFill/>
              </cx:spPr>
              <cx:txPr>
                <a:bodyPr spcFirstLastPara="1" vertOverflow="ellipsis" horzOverflow="overflow" wrap="square" lIns="0" tIns="0" rIns="0" bIns="0" anchor="ctr" anchorCtr="1"/>
                <a:lstStyle/>
                <a:p>
                  <a:pPr algn="ctr" rtl="0">
                    <a:defRPr/>
                  </a:pPr>
                  <a:r>
                    <a:rPr lang="en-US" sz="1200" b="1" i="0" u="none" strike="noStrike" baseline="0">
                      <a:solidFill>
                        <a:sysClr val="window" lastClr="FFFFFF"/>
                      </a:solidFill>
                      <a:latin typeface="Calibri" panose="020F0502020204030204"/>
                    </a:rPr>
                    <a:t>Returned, 6979512.16</a:t>
                  </a:r>
                </a:p>
              </cx:txPr>
            </cx:dataLabel>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title pos="t" align="ctr" overlay="0">
      <cx:tx>
        <cx:txData>
          <cx:v>Product Chart</cx:v>
        </cx:txData>
      </cx:tx>
      <cx:spPr>
        <a:solidFill>
          <a:schemeClr val="tx1"/>
        </a:solidFill>
      </cx:spPr>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Product Chart</a:t>
          </a:r>
        </a:p>
      </cx:txPr>
    </cx:title>
    <cx:plotArea>
      <cx:plotAreaRegion>
        <cx:series layoutId="sunburst" uniqueId="{3355D0FD-90AF-4978-8DFC-07B2FC4EB82A}">
          <cx:tx>
            <cx:txData>
              <cx:f>_xlchart.v1.6</cx:f>
              <cx:v>Sum of Net Sales</cx:v>
            </cx:txData>
          </cx:tx>
          <cx:dataLabels>
            <cx:visibility seriesName="0" categoryName="1" value="1"/>
            <cx:separator>, </cx:separator>
          </cx:dataLabels>
          <cx:dataId val="0"/>
          <cx:layoutPr>
            <cx:parentLabelLayout val="overlapping"/>
          </cx:layoutPr>
        </cx:series>
      </cx:plotAreaRegion>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85628D48-74D9-463A-A795-2504E4F5490E}">
          <cx:spPr>
            <a:solidFill>
              <a:schemeClr val="tx1">
                <a:lumMod val="95000"/>
                <a:lumOff val="5000"/>
              </a:schemeClr>
            </a:solidFill>
          </cx:spPr>
          <cx:dataPt idx="0">
            <cx:spPr>
              <a:solidFill>
                <a:sysClr val="windowText" lastClr="000000">
                  <a:lumMod val="95000"/>
                  <a:lumOff val="5000"/>
                </a:sysClr>
              </a:solidFill>
            </cx:spPr>
          </cx:dataPt>
          <cx:dataPt idx="1">
            <cx:spPr>
              <a:solidFill>
                <a:srgbClr val="0070C0"/>
              </a:solidFill>
            </cx:spPr>
          </cx:dataPt>
          <cx:dataPt idx="2">
            <cx:spPr>
              <a:solidFill>
                <a:sysClr val="window" lastClr="FFFFFF">
                  <a:lumMod val="50000"/>
                </a:sysClr>
              </a:solidFill>
            </cx:spPr>
          </cx:dataPt>
          <cx:dataPt idx="3">
            <cx:spPr>
              <a:solidFill>
                <a:srgbClr val="FFC000"/>
              </a:solidFill>
            </cx:spPr>
          </cx:dataPt>
          <cx:dataLabels pos="inEnd">
            <cx:spPr>
              <a:solidFill>
                <a:schemeClr val="tx1"/>
              </a:solidFill>
            </cx:spPr>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 idx="1">
              <cx:spPr>
                <a:noFill/>
              </cx:spPr>
              <cx:txPr>
                <a:bodyPr spcFirstLastPara="1" vertOverflow="ellipsis" horzOverflow="overflow" wrap="square" lIns="0" tIns="0" rIns="0" bIns="0" anchor="ctr" anchorCtr="1"/>
                <a:lstStyle/>
                <a:p>
                  <a:pPr algn="ctr" rtl="0">
                    <a:defRPr sz="1200"/>
                  </a:pPr>
                  <a:r>
                    <a:rPr lang="en-US" sz="1200" b="0" i="0" u="none" strike="noStrike" baseline="0">
                      <a:solidFill>
                        <a:sysClr val="window" lastClr="FFFFFF"/>
                      </a:solidFill>
                      <a:latin typeface="Calibri" panose="020F0502020204030204"/>
                    </a:rPr>
                    <a:t>Delivered, 6990654.86</a:t>
                  </a:r>
                </a:p>
              </cx:txPr>
            </cx:dataLabel>
            <cx:dataLabel idx="3">
              <cx:spPr>
                <a:noFill/>
              </cx:spPr>
              <cx:txPr>
                <a:bodyPr spcFirstLastPara="1" vertOverflow="ellipsis" horzOverflow="overflow" wrap="square" lIns="0" tIns="0" rIns="0" bIns="0" anchor="ctr" anchorCtr="1"/>
                <a:lstStyle/>
                <a:p>
                  <a:pPr algn="ctr" rtl="0">
                    <a:defRPr/>
                  </a:pPr>
                  <a:r>
                    <a:rPr lang="en-US" sz="1200" b="1" i="0" u="none" strike="noStrike" baseline="0">
                      <a:solidFill>
                        <a:sysClr val="window" lastClr="FFFFFF"/>
                      </a:solidFill>
                      <a:latin typeface="Calibri" panose="020F0502020204030204"/>
                    </a:rPr>
                    <a:t>Returned, 6979512.16</a:t>
                  </a:r>
                </a:p>
              </cx:txPr>
            </cx:dataLabel>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1</xdr:col>
      <xdr:colOff>632684</xdr:colOff>
      <xdr:row>66</xdr:row>
      <xdr:rowOff>10830</xdr:rowOff>
    </xdr:from>
    <xdr:to>
      <xdr:col>2</xdr:col>
      <xdr:colOff>1418436</xdr:colOff>
      <xdr:row>76</xdr:row>
      <xdr:rowOff>28014</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73F562D-463A-792F-17E7-F1CD72E5FC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47091" y="12086593"/>
              <a:ext cx="1818972" cy="2517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28015</xdr:colOff>
      <xdr:row>79</xdr:row>
      <xdr:rowOff>131588</xdr:rowOff>
    </xdr:from>
    <xdr:to>
      <xdr:col>1</xdr:col>
      <xdr:colOff>955897</xdr:colOff>
      <xdr:row>84</xdr:row>
      <xdr:rowOff>147918</xdr:rowOff>
    </xdr:to>
    <mc:AlternateContent xmlns:mc="http://schemas.openxmlformats.org/markup-compatibility/2006" xmlns:a14="http://schemas.microsoft.com/office/drawing/2010/main">
      <mc:Choice Requires="a14">
        <xdr:graphicFrame macro="">
          <xdr:nvGraphicFramePr>
            <xdr:cNvPr id="4" name="Sales Channel">
              <a:extLst>
                <a:ext uri="{FF2B5EF4-FFF2-40B4-BE49-F238E27FC236}">
                  <a16:creationId xmlns:a16="http://schemas.microsoft.com/office/drawing/2014/main" id="{AFDF7AFE-C2DF-64AD-E33C-A8EB10044C61}"/>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28015" y="14953065"/>
              <a:ext cx="2414359" cy="9543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553222</xdr:colOff>
      <xdr:row>77</xdr:row>
      <xdr:rowOff>32244</xdr:rowOff>
    </xdr:from>
    <xdr:to>
      <xdr:col>5</xdr:col>
      <xdr:colOff>989864</xdr:colOff>
      <xdr:row>86</xdr:row>
      <xdr:rowOff>687</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3DA969E3-CEF6-BD05-8CDA-B75330DDA25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085256" y="14120634"/>
              <a:ext cx="1825842" cy="1615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307449</xdr:colOff>
      <xdr:row>57</xdr:row>
      <xdr:rowOff>74084</xdr:rowOff>
    </xdr:from>
    <xdr:to>
      <xdr:col>10</xdr:col>
      <xdr:colOff>1402774</xdr:colOff>
      <xdr:row>77</xdr:row>
      <xdr:rowOff>149412</xdr:rowOff>
    </xdr:to>
    <mc:AlternateContent xmlns:mc="http://schemas.openxmlformats.org/markup-compatibility/2006" xmlns:a14="http://schemas.microsoft.com/office/drawing/2010/main">
      <mc:Choice Requires="a14">
        <xdr:graphicFrame macro="">
          <xdr:nvGraphicFramePr>
            <xdr:cNvPr id="6" name="Product Sub-Category">
              <a:extLst>
                <a:ext uri="{FF2B5EF4-FFF2-40B4-BE49-F238E27FC236}">
                  <a16:creationId xmlns:a16="http://schemas.microsoft.com/office/drawing/2014/main" id="{6161539B-8DA8-BA7D-1419-6CAA63A9558D}"/>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0857108" y="10768061"/>
              <a:ext cx="3967257" cy="3827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35979</xdr:colOff>
      <xdr:row>66</xdr:row>
      <xdr:rowOff>143468</xdr:rowOff>
    </xdr:from>
    <xdr:to>
      <xdr:col>6</xdr:col>
      <xdr:colOff>11035</xdr:colOff>
      <xdr:row>70</xdr:row>
      <xdr:rowOff>121397</xdr:rowOff>
    </xdr:to>
    <mc:AlternateContent xmlns:mc="http://schemas.openxmlformats.org/markup-compatibility/2006" xmlns:a14="http://schemas.microsoft.com/office/drawing/2010/main">
      <mc:Choice Requires="a14">
        <xdr:graphicFrame macro="">
          <xdr:nvGraphicFramePr>
            <xdr:cNvPr id="7" name="Payment Mode">
              <a:extLst>
                <a:ext uri="{FF2B5EF4-FFF2-40B4-BE49-F238E27FC236}">
                  <a16:creationId xmlns:a16="http://schemas.microsoft.com/office/drawing/2014/main" id="{58E0C90D-503D-2AE1-B19D-05BC836783EE}"/>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4683024" y="12525968"/>
              <a:ext cx="3453125" cy="728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23726</xdr:colOff>
      <xdr:row>54</xdr:row>
      <xdr:rowOff>106591</xdr:rowOff>
    </xdr:from>
    <xdr:to>
      <xdr:col>4</xdr:col>
      <xdr:colOff>1239126</xdr:colOff>
      <xdr:row>59</xdr:row>
      <xdr:rowOff>130735</xdr:rowOff>
    </xdr:to>
    <mc:AlternateContent xmlns:mc="http://schemas.openxmlformats.org/markup-compatibility/2006" xmlns:a14="http://schemas.microsoft.com/office/drawing/2010/main">
      <mc:Choice Requires="a14">
        <xdr:graphicFrame macro="">
          <xdr:nvGraphicFramePr>
            <xdr:cNvPr id="8" name="Delivery Status">
              <a:extLst>
                <a:ext uri="{FF2B5EF4-FFF2-40B4-BE49-F238E27FC236}">
                  <a16:creationId xmlns:a16="http://schemas.microsoft.com/office/drawing/2014/main" id="{82BD7286-9E83-A085-DBAF-7BE74063E8E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4670771" y="10237727"/>
              <a:ext cx="1821537" cy="962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159356</xdr:colOff>
      <xdr:row>50</xdr:row>
      <xdr:rowOff>104393</xdr:rowOff>
    </xdr:from>
    <xdr:to>
      <xdr:col>2</xdr:col>
      <xdr:colOff>934673</xdr:colOff>
      <xdr:row>58</xdr:row>
      <xdr:rowOff>74706</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715B08BB-2F9F-5EBB-5E41-A537F8419D9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9356" y="9485075"/>
              <a:ext cx="3300885" cy="1471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121410</xdr:colOff>
      <xdr:row>17</xdr:row>
      <xdr:rowOff>124765</xdr:rowOff>
    </xdr:from>
    <xdr:to>
      <xdr:col>37</xdr:col>
      <xdr:colOff>455346</xdr:colOff>
      <xdr:row>25</xdr:row>
      <xdr:rowOff>30313</xdr:rowOff>
    </xdr:to>
    <mc:AlternateContent xmlns:mc="http://schemas.openxmlformats.org/markup-compatibility/2006" xmlns:tsle="http://schemas.microsoft.com/office/drawing/2012/timeslicer">
      <mc:Choice Requires="tsle">
        <xdr:graphicFrame macro="">
          <xdr:nvGraphicFramePr>
            <xdr:cNvPr id="9" name="Date">
              <a:extLst>
                <a:ext uri="{FF2B5EF4-FFF2-40B4-BE49-F238E27FC236}">
                  <a16:creationId xmlns:a16="http://schemas.microsoft.com/office/drawing/2014/main" id="{F66EBCC3-1943-4A2D-2989-88702B6DC15C}"/>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7111410" y="3314197"/>
              <a:ext cx="3321322" cy="140645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4</xdr:row>
      <xdr:rowOff>12007</xdr:rowOff>
    </xdr:from>
    <xdr:to>
      <xdr:col>0</xdr:col>
      <xdr:colOff>1693333</xdr:colOff>
      <xdr:row>6</xdr:row>
      <xdr:rowOff>70555</xdr:rowOff>
    </xdr:to>
    <xdr:sp macro="" textlink="$A$2">
      <xdr:nvSpPr>
        <xdr:cNvPr id="10" name="TextBox 9">
          <a:extLst>
            <a:ext uri="{FF2B5EF4-FFF2-40B4-BE49-F238E27FC236}">
              <a16:creationId xmlns:a16="http://schemas.microsoft.com/office/drawing/2014/main" id="{08381C12-D57D-2788-F73C-B1326C4519EC}"/>
            </a:ext>
          </a:extLst>
        </xdr:cNvPr>
        <xdr:cNvSpPr txBox="1"/>
      </xdr:nvSpPr>
      <xdr:spPr>
        <a:xfrm>
          <a:off x="0" y="756047"/>
          <a:ext cx="1693333" cy="4305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C9D63A1-B4D1-472F-928E-5BE829DF353D}" type="TxLink">
            <a:rPr lang="en-US" sz="1100" b="0" i="0" u="none" strike="noStrike">
              <a:solidFill>
                <a:srgbClr val="000000"/>
              </a:solidFill>
              <a:latin typeface="Calibri"/>
              <a:ea typeface="Calibri"/>
              <a:cs typeface="Calibri"/>
            </a:rPr>
            <a:pPr algn="r"/>
            <a:t>30592560.5</a:t>
          </a:fld>
          <a:endParaRPr lang="en-US" sz="1100"/>
        </a:p>
      </xdr:txBody>
    </xdr:sp>
    <xdr:clientData/>
  </xdr:twoCellAnchor>
  <xdr:twoCellAnchor>
    <xdr:from>
      <xdr:col>0</xdr:col>
      <xdr:colOff>65368</xdr:colOff>
      <xdr:row>13</xdr:row>
      <xdr:rowOff>18986</xdr:rowOff>
    </xdr:from>
    <xdr:to>
      <xdr:col>1</xdr:col>
      <xdr:colOff>560294</xdr:colOff>
      <xdr:row>16</xdr:row>
      <xdr:rowOff>28016</xdr:rowOff>
    </xdr:to>
    <xdr:sp macro="" textlink="$A$10">
      <xdr:nvSpPr>
        <xdr:cNvPr id="11" name="TextBox 10">
          <a:extLst>
            <a:ext uri="{FF2B5EF4-FFF2-40B4-BE49-F238E27FC236}">
              <a16:creationId xmlns:a16="http://schemas.microsoft.com/office/drawing/2014/main" id="{C13052D8-3475-DBA0-666B-EB166C7C773F}"/>
            </a:ext>
          </a:extLst>
        </xdr:cNvPr>
        <xdr:cNvSpPr txBox="1"/>
      </xdr:nvSpPr>
      <xdr:spPr>
        <a:xfrm>
          <a:off x="65368" y="2446927"/>
          <a:ext cx="1540808" cy="569324"/>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Total Sales</a:t>
          </a:r>
          <a:r>
            <a:rPr lang="en-US" sz="1400" b="1" i="0" u="none" strike="noStrike" baseline="0">
              <a:solidFill>
                <a:srgbClr val="000000"/>
              </a:solidFill>
              <a:latin typeface="Calibri"/>
              <a:ea typeface="Calibri"/>
              <a:cs typeface="Calibri"/>
            </a:rPr>
            <a:t> </a:t>
          </a:r>
          <a:fld id="{B02C3DD3-96EF-467A-B59D-04D7007C6CFA}" type="TxLink">
            <a:rPr lang="en-US" sz="1400" b="1" i="0" u="none" strike="noStrike">
              <a:solidFill>
                <a:srgbClr val="000000"/>
              </a:solidFill>
              <a:latin typeface="Calibri"/>
              <a:ea typeface="Calibri"/>
              <a:cs typeface="Calibri"/>
            </a:rPr>
            <a:pPr algn="ctr"/>
            <a:t>27889226.23</a:t>
          </a:fld>
          <a:endParaRPr lang="en-US" sz="1400" b="1"/>
        </a:p>
      </xdr:txBody>
    </xdr:sp>
    <xdr:clientData/>
  </xdr:twoCellAnchor>
  <xdr:twoCellAnchor>
    <xdr:from>
      <xdr:col>1</xdr:col>
      <xdr:colOff>1026264</xdr:colOff>
      <xdr:row>4</xdr:row>
      <xdr:rowOff>44077</xdr:rowOff>
    </xdr:from>
    <xdr:to>
      <xdr:col>3</xdr:col>
      <xdr:colOff>12828</xdr:colOff>
      <xdr:row>6</xdr:row>
      <xdr:rowOff>64141</xdr:rowOff>
    </xdr:to>
    <xdr:sp macro="" textlink="$C$2">
      <xdr:nvSpPr>
        <xdr:cNvPr id="12" name="TextBox 11">
          <a:extLst>
            <a:ext uri="{FF2B5EF4-FFF2-40B4-BE49-F238E27FC236}">
              <a16:creationId xmlns:a16="http://schemas.microsoft.com/office/drawing/2014/main" id="{24A32C8F-B166-1FA3-39C5-71F85D4181C4}"/>
            </a:ext>
          </a:extLst>
        </xdr:cNvPr>
        <xdr:cNvSpPr txBox="1"/>
      </xdr:nvSpPr>
      <xdr:spPr>
        <a:xfrm>
          <a:off x="2726011" y="788117"/>
          <a:ext cx="2219292" cy="392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8E4A474-21F9-424A-BC88-103361D22F99}" type="TxLink">
            <a:rPr lang="en-US" sz="1100" b="0" i="0" u="none" strike="noStrike">
              <a:solidFill>
                <a:srgbClr val="000000"/>
              </a:solidFill>
              <a:latin typeface="Calibri"/>
              <a:ea typeface="Calibri"/>
              <a:cs typeface="Calibri"/>
            </a:rPr>
            <a:pPr algn="r"/>
            <a:t>2703334.27</a:t>
          </a:fld>
          <a:endParaRPr lang="en-US" sz="1100"/>
        </a:p>
      </xdr:txBody>
    </xdr:sp>
    <xdr:clientData/>
  </xdr:twoCellAnchor>
  <xdr:twoCellAnchor>
    <xdr:from>
      <xdr:col>2</xdr:col>
      <xdr:colOff>42822</xdr:colOff>
      <xdr:row>13</xdr:row>
      <xdr:rowOff>9338</xdr:rowOff>
    </xdr:from>
    <xdr:to>
      <xdr:col>3</xdr:col>
      <xdr:colOff>59517</xdr:colOff>
      <xdr:row>16</xdr:row>
      <xdr:rowOff>9340</xdr:rowOff>
    </xdr:to>
    <xdr:sp macro="" textlink="$C$10">
      <xdr:nvSpPr>
        <xdr:cNvPr id="13" name="TextBox 12">
          <a:extLst>
            <a:ext uri="{FF2B5EF4-FFF2-40B4-BE49-F238E27FC236}">
              <a16:creationId xmlns:a16="http://schemas.microsoft.com/office/drawing/2014/main" id="{7BE22020-BD5E-615B-8D5B-1DE130EA9F56}"/>
            </a:ext>
          </a:extLst>
        </xdr:cNvPr>
        <xdr:cNvSpPr txBox="1"/>
      </xdr:nvSpPr>
      <xdr:spPr>
        <a:xfrm>
          <a:off x="2125248" y="2437279"/>
          <a:ext cx="1557504" cy="56029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lvl="0" algn="ctr"/>
          <a:r>
            <a:rPr lang="en-US" sz="1400" b="0" i="0" u="none" strike="noStrike" cap="none" spc="0">
              <a:ln w="0">
                <a:noFill/>
              </a:ln>
              <a:solidFill>
                <a:schemeClr val="tx1"/>
              </a:solidFill>
              <a:effectLst>
                <a:outerShdw blurRad="38100" dist="19050" dir="2700000" algn="tl" rotWithShape="0">
                  <a:schemeClr val="dk1">
                    <a:alpha val="40000"/>
                  </a:schemeClr>
                </a:outerShdw>
              </a:effectLst>
              <a:latin typeface="Calibri"/>
              <a:ea typeface="Calibri"/>
              <a:cs typeface="Calibri"/>
            </a:rPr>
            <a:t>Total Profit</a:t>
          </a:r>
        </a:p>
        <a:p>
          <a:pPr lvl="0" algn="ctr"/>
          <a:fld id="{8BD74AB0-93F2-4309-B0FF-F3A2F5CE9142}" type="TxLink">
            <a:rPr lang="en-US" sz="1400" b="0" i="0" u="none" strike="noStrike" cap="none" spc="0">
              <a:ln w="0">
                <a:noFill/>
              </a:ln>
              <a:solidFill>
                <a:schemeClr val="tx1"/>
              </a:solidFill>
              <a:effectLst>
                <a:outerShdw blurRad="38100" dist="19050" dir="2700000" algn="tl" rotWithShape="0">
                  <a:schemeClr val="dk1">
                    <a:alpha val="40000"/>
                  </a:schemeClr>
                </a:outerShdw>
              </a:effectLst>
              <a:latin typeface="Calibri"/>
              <a:ea typeface="Calibri"/>
              <a:cs typeface="Calibri"/>
            </a:rPr>
            <a:pPr lvl="0" algn="ctr"/>
            <a:t>6546998.49</a:t>
          </a:fld>
          <a:endParaRPr lang="en-US" sz="1400" b="0" cap="none" spc="0">
            <a:ln w="0">
              <a:noFill/>
            </a:ln>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475289</xdr:colOff>
      <xdr:row>19</xdr:row>
      <xdr:rowOff>55547</xdr:rowOff>
    </xdr:from>
    <xdr:to>
      <xdr:col>6</xdr:col>
      <xdr:colOff>1346330</xdr:colOff>
      <xdr:row>34</xdr:row>
      <xdr:rowOff>8596</xdr:rowOff>
    </xdr:to>
    <xdr:graphicFrame macro="">
      <xdr:nvGraphicFramePr>
        <xdr:cNvPr id="14" name="Chart 13">
          <a:extLst>
            <a:ext uri="{FF2B5EF4-FFF2-40B4-BE49-F238E27FC236}">
              <a16:creationId xmlns:a16="http://schemas.microsoft.com/office/drawing/2014/main" id="{FC5A1C48-AE41-68E0-F5EF-35F5878C9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1926897</xdr:colOff>
      <xdr:row>39</xdr:row>
      <xdr:rowOff>11920</xdr:rowOff>
    </xdr:from>
    <xdr:to>
      <xdr:col>12</xdr:col>
      <xdr:colOff>147802</xdr:colOff>
      <xdr:row>54</xdr:row>
      <xdr:rowOff>164224</xdr:rowOff>
    </xdr:to>
    <xdr:graphicFrame macro="">
      <xdr:nvGraphicFramePr>
        <xdr:cNvPr id="17" name="Chart 16">
          <a:extLst>
            <a:ext uri="{FF2B5EF4-FFF2-40B4-BE49-F238E27FC236}">
              <a16:creationId xmlns:a16="http://schemas.microsoft.com/office/drawing/2014/main" id="{85E22F85-02E5-261E-EB00-681BA52CA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333374</xdr:colOff>
      <xdr:row>7</xdr:row>
      <xdr:rowOff>69360</xdr:rowOff>
    </xdr:from>
    <xdr:to>
      <xdr:col>14</xdr:col>
      <xdr:colOff>1071928</xdr:colOff>
      <xdr:row>22</xdr:row>
      <xdr:rowOff>64964</xdr:rowOff>
    </xdr:to>
    <xdr:graphicFrame macro="">
      <xdr:nvGraphicFramePr>
        <xdr:cNvPr id="18" name="Chart 17">
          <a:extLst>
            <a:ext uri="{FF2B5EF4-FFF2-40B4-BE49-F238E27FC236}">
              <a16:creationId xmlns:a16="http://schemas.microsoft.com/office/drawing/2014/main" id="{49FDDA9D-9926-B71D-BF48-3787024C9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1230923</xdr:colOff>
      <xdr:row>14</xdr:row>
      <xdr:rowOff>112102</xdr:rowOff>
    </xdr:from>
    <xdr:to>
      <xdr:col>19</xdr:col>
      <xdr:colOff>100134</xdr:colOff>
      <xdr:row>29</xdr:row>
      <xdr:rowOff>107706</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A44CA88F-7E89-062B-C6FD-4A5EBC974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995173" y="2690202"/>
              <a:ext cx="6616211" cy="27578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248474</xdr:colOff>
      <xdr:row>19</xdr:row>
      <xdr:rowOff>26913</xdr:rowOff>
    </xdr:from>
    <xdr:to>
      <xdr:col>25</xdr:col>
      <xdr:colOff>299763</xdr:colOff>
      <xdr:row>34</xdr:row>
      <xdr:rowOff>22517</xdr:rowOff>
    </xdr:to>
    <xdr:graphicFrame macro="">
      <xdr:nvGraphicFramePr>
        <xdr:cNvPr id="20" name="Chart 19">
          <a:extLst>
            <a:ext uri="{FF2B5EF4-FFF2-40B4-BE49-F238E27FC236}">
              <a16:creationId xmlns:a16="http://schemas.microsoft.com/office/drawing/2014/main" id="{73939C05-080B-1B67-CD31-E2D728FE9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539825</xdr:colOff>
      <xdr:row>7</xdr:row>
      <xdr:rowOff>169334</xdr:rowOff>
    </xdr:from>
    <xdr:to>
      <xdr:col>25</xdr:col>
      <xdr:colOff>1041022</xdr:colOff>
      <xdr:row>23</xdr:row>
      <xdr:rowOff>91586</xdr:rowOff>
    </xdr:to>
    <xdr:graphicFrame macro="">
      <xdr:nvGraphicFramePr>
        <xdr:cNvPr id="15" name="Chart 14">
          <a:extLst>
            <a:ext uri="{FF2B5EF4-FFF2-40B4-BE49-F238E27FC236}">
              <a16:creationId xmlns:a16="http://schemas.microsoft.com/office/drawing/2014/main" id="{BC2B9E08-E50C-1003-E1B1-BB4F706FD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1500849</xdr:colOff>
      <xdr:row>14</xdr:row>
      <xdr:rowOff>110066</xdr:rowOff>
    </xdr:from>
    <xdr:to>
      <xdr:col>29</xdr:col>
      <xdr:colOff>1244203</xdr:colOff>
      <xdr:row>29</xdr:row>
      <xdr:rowOff>75141</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53C0B0BE-A3DF-DC52-7C02-60253230BF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6819549" y="2688166"/>
              <a:ext cx="4264554" cy="2727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51837</xdr:colOff>
      <xdr:row>0</xdr:row>
      <xdr:rowOff>17867</xdr:rowOff>
    </xdr:from>
    <xdr:to>
      <xdr:col>46</xdr:col>
      <xdr:colOff>281311</xdr:colOff>
      <xdr:row>14</xdr:row>
      <xdr:rowOff>164370</xdr:rowOff>
    </xdr:to>
    <xdr:graphicFrame macro="">
      <xdr:nvGraphicFramePr>
        <xdr:cNvPr id="22" name="Chart 21">
          <a:extLst>
            <a:ext uri="{FF2B5EF4-FFF2-40B4-BE49-F238E27FC236}">
              <a16:creationId xmlns:a16="http://schemas.microsoft.com/office/drawing/2014/main" id="{C8FC5376-0A52-2B56-6D53-72216211E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680809</xdr:colOff>
      <xdr:row>20</xdr:row>
      <xdr:rowOff>12326</xdr:rowOff>
    </xdr:from>
    <xdr:to>
      <xdr:col>2</xdr:col>
      <xdr:colOff>155887</xdr:colOff>
      <xdr:row>22</xdr:row>
      <xdr:rowOff>40342</xdr:rowOff>
    </xdr:to>
    <xdr:sp macro="" textlink="$C$10">
      <xdr:nvSpPr>
        <xdr:cNvPr id="25" name="TextBox 24">
          <a:extLst>
            <a:ext uri="{FF2B5EF4-FFF2-40B4-BE49-F238E27FC236}">
              <a16:creationId xmlns:a16="http://schemas.microsoft.com/office/drawing/2014/main" id="{E4F9FC26-9A29-4BAF-A6C0-1A9F3E11A96D}"/>
            </a:ext>
          </a:extLst>
        </xdr:cNvPr>
        <xdr:cNvSpPr txBox="1"/>
      </xdr:nvSpPr>
      <xdr:spPr>
        <a:xfrm>
          <a:off x="680809" y="3747620"/>
          <a:ext cx="1557504" cy="40154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lvl="0" algn="ctr"/>
          <a:fld id="{8BD74AB0-93F2-4309-B0FF-F3A2F5CE9142}" type="TxLink">
            <a:rPr lang="en-US" sz="1400" b="0" i="0" u="none" strike="noStrike" cap="none" spc="0">
              <a:ln w="0">
                <a:noFill/>
              </a:ln>
              <a:solidFill>
                <a:schemeClr val="tx1"/>
              </a:solidFill>
              <a:effectLst>
                <a:outerShdw blurRad="38100" dist="19050" dir="2700000" algn="tl" rotWithShape="0">
                  <a:schemeClr val="dk1">
                    <a:alpha val="40000"/>
                  </a:schemeClr>
                </a:outerShdw>
              </a:effectLst>
              <a:latin typeface="Calibri"/>
              <a:ea typeface="Calibri"/>
              <a:cs typeface="Calibri"/>
            </a:rPr>
            <a:pPr lvl="0" algn="ctr"/>
            <a:t>6546998.49</a:t>
          </a:fld>
          <a:endParaRPr lang="en-US" sz="1400" b="0" cap="none" spc="0">
            <a:ln w="0">
              <a:noFill/>
            </a:ln>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12700</xdr:rowOff>
    </xdr:from>
    <xdr:to>
      <xdr:col>5</xdr:col>
      <xdr:colOff>107950</xdr:colOff>
      <xdr:row>9</xdr:row>
      <xdr:rowOff>12700</xdr:rowOff>
    </xdr:to>
    <mc:AlternateContent xmlns:mc="http://schemas.openxmlformats.org/markup-compatibility/2006" xmlns:tsle="http://schemas.microsoft.com/office/drawing/2012/timeslicer">
      <mc:Choice Requires="tsle">
        <xdr:graphicFrame macro="">
          <xdr:nvGraphicFramePr>
            <xdr:cNvPr id="2" name="Date 1">
              <a:extLst>
                <a:ext uri="{FF2B5EF4-FFF2-40B4-BE49-F238E27FC236}">
                  <a16:creationId xmlns:a16="http://schemas.microsoft.com/office/drawing/2014/main" id="{F8F062F0-38FF-46BE-B982-5076BDA0A3B5}"/>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381000"/>
              <a:ext cx="3155950" cy="12890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5</xdr:col>
      <xdr:colOff>220436</xdr:colOff>
      <xdr:row>0</xdr:row>
      <xdr:rowOff>9070</xdr:rowOff>
    </xdr:from>
    <xdr:to>
      <xdr:col>9</xdr:col>
      <xdr:colOff>200639</xdr:colOff>
      <xdr:row>4</xdr:row>
      <xdr:rowOff>69849</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05BA6ABA-7DF8-4756-B87B-9F5E87CBA36A}"/>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268436" y="9070"/>
              <a:ext cx="2418603" cy="797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181427</xdr:rowOff>
    </xdr:from>
    <xdr:to>
      <xdr:col>5</xdr:col>
      <xdr:colOff>90714</xdr:colOff>
      <xdr:row>27</xdr:row>
      <xdr:rowOff>172357</xdr:rowOff>
    </xdr:to>
    <mc:AlternateContent xmlns:mc="http://schemas.openxmlformats.org/markup-compatibility/2006" xmlns:a14="http://schemas.microsoft.com/office/drawing/2010/main">
      <mc:Choice Requires="a14">
        <xdr:graphicFrame macro="">
          <xdr:nvGraphicFramePr>
            <xdr:cNvPr id="4" name="Product Category 1">
              <a:extLst>
                <a:ext uri="{FF2B5EF4-FFF2-40B4-BE49-F238E27FC236}">
                  <a16:creationId xmlns:a16="http://schemas.microsoft.com/office/drawing/2014/main" id="{07685073-32F6-4CFE-A2E6-FACDC0D012AA}"/>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0277"/>
              <a:ext cx="3138714" cy="1464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69850</xdr:rowOff>
    </xdr:from>
    <xdr:to>
      <xdr:col>5</xdr:col>
      <xdr:colOff>107950</xdr:colOff>
      <xdr:row>19</xdr:row>
      <xdr:rowOff>113181</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BCFD1F90-8203-4F5C-AE25-CADF3AFF173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1727200"/>
              <a:ext cx="3155950" cy="1884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18143</xdr:colOff>
      <xdr:row>28</xdr:row>
      <xdr:rowOff>81643</xdr:rowOff>
    </xdr:from>
    <xdr:to>
      <xdr:col>5</xdr:col>
      <xdr:colOff>113393</xdr:colOff>
      <xdr:row>39</xdr:row>
      <xdr:rowOff>18143</xdr:rowOff>
    </xdr:to>
    <mc:AlternateContent xmlns:mc="http://schemas.openxmlformats.org/markup-compatibility/2006" xmlns:a14="http://schemas.microsoft.com/office/drawing/2010/main">
      <mc:Choice Requires="a14">
        <xdr:graphicFrame macro="">
          <xdr:nvGraphicFramePr>
            <xdr:cNvPr id="6" name="Product Sub-Category 1">
              <a:extLst>
                <a:ext uri="{FF2B5EF4-FFF2-40B4-BE49-F238E27FC236}">
                  <a16:creationId xmlns:a16="http://schemas.microsoft.com/office/drawing/2014/main" id="{DD884F90-1229-46A5-9D4D-B7E29D8EDD35}"/>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8143" y="5237843"/>
              <a:ext cx="3143250" cy="196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97970</xdr:rowOff>
    </xdr:from>
    <xdr:to>
      <xdr:col>5</xdr:col>
      <xdr:colOff>95250</xdr:colOff>
      <xdr:row>47</xdr:row>
      <xdr:rowOff>89201</xdr:rowOff>
    </xdr:to>
    <mc:AlternateContent xmlns:mc="http://schemas.openxmlformats.org/markup-compatibility/2006" xmlns:a14="http://schemas.microsoft.com/office/drawing/2010/main">
      <mc:Choice Requires="a14">
        <xdr:graphicFrame macro="">
          <xdr:nvGraphicFramePr>
            <xdr:cNvPr id="7" name="City 1">
              <a:extLst>
                <a:ext uri="{FF2B5EF4-FFF2-40B4-BE49-F238E27FC236}">
                  <a16:creationId xmlns:a16="http://schemas.microsoft.com/office/drawing/2014/main" id="{CE2208EB-44E4-42AF-8127-854AED24B81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279820"/>
              <a:ext cx="3143250" cy="1464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272143</xdr:colOff>
      <xdr:row>0</xdr:row>
      <xdr:rowOff>0</xdr:rowOff>
    </xdr:from>
    <xdr:to>
      <xdr:col>15</xdr:col>
      <xdr:colOff>91288</xdr:colOff>
      <xdr:row>4</xdr:row>
      <xdr:rowOff>69850</xdr:rowOff>
    </xdr:to>
    <mc:AlternateContent xmlns:mc="http://schemas.openxmlformats.org/markup-compatibility/2006" xmlns:a14="http://schemas.microsoft.com/office/drawing/2010/main">
      <mc:Choice Requires="a14">
        <xdr:graphicFrame macro="">
          <xdr:nvGraphicFramePr>
            <xdr:cNvPr id="8" name="Payment Mode 1">
              <a:extLst>
                <a:ext uri="{FF2B5EF4-FFF2-40B4-BE49-F238E27FC236}">
                  <a16:creationId xmlns:a16="http://schemas.microsoft.com/office/drawing/2014/main" id="{681F05C4-0527-4E00-A720-FD615636E632}"/>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5758543" y="0"/>
              <a:ext cx="3476745" cy="806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172356</xdr:colOff>
      <xdr:row>0</xdr:row>
      <xdr:rowOff>0</xdr:rowOff>
    </xdr:from>
    <xdr:to>
      <xdr:col>18</xdr:col>
      <xdr:colOff>317500</xdr:colOff>
      <xdr:row>4</xdr:row>
      <xdr:rowOff>107950</xdr:rowOff>
    </xdr:to>
    <mc:AlternateContent xmlns:mc="http://schemas.openxmlformats.org/markup-compatibility/2006" xmlns:a14="http://schemas.microsoft.com/office/drawing/2010/main">
      <mc:Choice Requires="a14">
        <xdr:graphicFrame macro="">
          <xdr:nvGraphicFramePr>
            <xdr:cNvPr id="9" name="Delivery Status 1">
              <a:extLst>
                <a:ext uri="{FF2B5EF4-FFF2-40B4-BE49-F238E27FC236}">
                  <a16:creationId xmlns:a16="http://schemas.microsoft.com/office/drawing/2014/main" id="{D450CB14-659F-4376-B3A0-7F69B6E16569}"/>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9316356" y="0"/>
              <a:ext cx="1973944" cy="844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209550</xdr:colOff>
      <xdr:row>4</xdr:row>
      <xdr:rowOff>120650</xdr:rowOff>
    </xdr:from>
    <xdr:to>
      <xdr:col>7</xdr:col>
      <xdr:colOff>531158</xdr:colOff>
      <xdr:row>8</xdr:row>
      <xdr:rowOff>51209</xdr:rowOff>
    </xdr:to>
    <xdr:sp macro="" textlink="$A$10">
      <xdr:nvSpPr>
        <xdr:cNvPr id="10" name="TextBox 9">
          <a:extLst>
            <a:ext uri="{FF2B5EF4-FFF2-40B4-BE49-F238E27FC236}">
              <a16:creationId xmlns:a16="http://schemas.microsoft.com/office/drawing/2014/main" id="{3A54563F-EC86-4D07-8760-2B81F8B9EA4E}"/>
            </a:ext>
          </a:extLst>
        </xdr:cNvPr>
        <xdr:cNvSpPr txBox="1"/>
      </xdr:nvSpPr>
      <xdr:spPr>
        <a:xfrm>
          <a:off x="3282131" y="858069"/>
          <a:ext cx="1550640" cy="667979"/>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Total Sales</a:t>
          </a:r>
          <a:r>
            <a:rPr lang="en-US" sz="1400" b="1" i="0" u="none" strike="noStrike" baseline="0">
              <a:solidFill>
                <a:srgbClr val="000000"/>
              </a:solidFill>
              <a:latin typeface="Calibri"/>
              <a:ea typeface="Calibri"/>
              <a:cs typeface="Calibri"/>
            </a:rPr>
            <a:t> </a:t>
          </a:r>
          <a:fld id="{B02C3DD3-96EF-467A-B59D-04D7007C6CFA}" type="TxLink">
            <a:rPr lang="en-US" sz="1400" b="1" i="0" u="none" strike="noStrike">
              <a:solidFill>
                <a:srgbClr val="000000"/>
              </a:solidFill>
              <a:latin typeface="Calibri"/>
              <a:ea typeface="Calibri"/>
              <a:cs typeface="Calibri"/>
            </a:rPr>
            <a:pPr algn="ctr"/>
            <a:t>27889226.23</a:t>
          </a:fld>
          <a:endParaRPr lang="en-US" sz="1400" b="1"/>
        </a:p>
      </xdr:txBody>
    </xdr:sp>
    <xdr:clientData/>
  </xdr:twoCellAnchor>
  <xdr:twoCellAnchor>
    <xdr:from>
      <xdr:col>7</xdr:col>
      <xdr:colOff>558800</xdr:colOff>
      <xdr:row>4</xdr:row>
      <xdr:rowOff>127000</xdr:rowOff>
    </xdr:from>
    <xdr:to>
      <xdr:col>10</xdr:col>
      <xdr:colOff>287504</xdr:colOff>
      <xdr:row>8</xdr:row>
      <xdr:rowOff>61451</xdr:rowOff>
    </xdr:to>
    <xdr:sp macro="" textlink="$C$10">
      <xdr:nvSpPr>
        <xdr:cNvPr id="11" name="TextBox 10">
          <a:extLst>
            <a:ext uri="{FF2B5EF4-FFF2-40B4-BE49-F238E27FC236}">
              <a16:creationId xmlns:a16="http://schemas.microsoft.com/office/drawing/2014/main" id="{2E126D36-A070-48F5-B335-9B366AE9F3E7}"/>
            </a:ext>
          </a:extLst>
        </xdr:cNvPr>
        <xdr:cNvSpPr txBox="1"/>
      </xdr:nvSpPr>
      <xdr:spPr>
        <a:xfrm>
          <a:off x="4860413" y="864419"/>
          <a:ext cx="1572252" cy="67187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lvl="0" algn="ctr"/>
          <a:r>
            <a:rPr lang="en-US" sz="1400" b="0" i="0" u="none" strike="noStrike" cap="none" spc="0">
              <a:ln w="0">
                <a:noFill/>
              </a:ln>
              <a:solidFill>
                <a:schemeClr val="tx1"/>
              </a:solidFill>
              <a:effectLst>
                <a:outerShdw blurRad="38100" dist="19050" dir="2700000" algn="tl" rotWithShape="0">
                  <a:schemeClr val="dk1">
                    <a:alpha val="40000"/>
                  </a:schemeClr>
                </a:outerShdw>
              </a:effectLst>
              <a:latin typeface="Calibri"/>
              <a:ea typeface="Calibri"/>
              <a:cs typeface="Calibri"/>
            </a:rPr>
            <a:t>Total Profit</a:t>
          </a:r>
        </a:p>
        <a:p>
          <a:pPr lvl="0" algn="ctr"/>
          <a:fld id="{8BD74AB0-93F2-4309-B0FF-F3A2F5CE9142}" type="TxLink">
            <a:rPr lang="en-US" sz="1400" b="0" i="0" u="none" strike="noStrike" cap="none" spc="0">
              <a:ln w="0">
                <a:noFill/>
              </a:ln>
              <a:solidFill>
                <a:schemeClr val="tx1"/>
              </a:solidFill>
              <a:effectLst>
                <a:outerShdw blurRad="38100" dist="19050" dir="2700000" algn="tl" rotWithShape="0">
                  <a:schemeClr val="dk1">
                    <a:alpha val="40000"/>
                  </a:schemeClr>
                </a:outerShdw>
              </a:effectLst>
              <a:latin typeface="Calibri"/>
              <a:ea typeface="Calibri"/>
              <a:cs typeface="Calibri"/>
            </a:rPr>
            <a:pPr lvl="0" algn="ctr"/>
            <a:t>6546998.49</a:t>
          </a:fld>
          <a:endParaRPr lang="en-US" sz="1400" b="0" cap="none" spc="0">
            <a:ln w="0">
              <a:noFill/>
            </a:ln>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317500</xdr:colOff>
      <xdr:row>4</xdr:row>
      <xdr:rowOff>101601</xdr:rowOff>
    </xdr:from>
    <xdr:to>
      <xdr:col>13</xdr:col>
      <xdr:colOff>450849</xdr:colOff>
      <xdr:row>9</xdr:row>
      <xdr:rowOff>82550</xdr:rowOff>
    </xdr:to>
    <xdr:graphicFrame macro="">
      <xdr:nvGraphicFramePr>
        <xdr:cNvPr id="13" name="Chart 12">
          <a:extLst>
            <a:ext uri="{FF2B5EF4-FFF2-40B4-BE49-F238E27FC236}">
              <a16:creationId xmlns:a16="http://schemas.microsoft.com/office/drawing/2014/main" id="{A3930A03-CCDB-4A6C-B577-CC18633D8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495300</xdr:colOff>
      <xdr:row>4</xdr:row>
      <xdr:rowOff>120650</xdr:rowOff>
    </xdr:from>
    <xdr:to>
      <xdr:col>18</xdr:col>
      <xdr:colOff>330200</xdr:colOff>
      <xdr:row>11</xdr:row>
      <xdr:rowOff>38100</xdr:rowOff>
    </xdr:to>
    <xdr:graphicFrame macro="">
      <xdr:nvGraphicFramePr>
        <xdr:cNvPr id="14" name="Chart 13">
          <a:extLst>
            <a:ext uri="{FF2B5EF4-FFF2-40B4-BE49-F238E27FC236}">
              <a16:creationId xmlns:a16="http://schemas.microsoft.com/office/drawing/2014/main" id="{17E7CD59-17AC-42C9-BD33-975530186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196851</xdr:colOff>
      <xdr:row>8</xdr:row>
      <xdr:rowOff>163871</xdr:rowOff>
    </xdr:from>
    <xdr:to>
      <xdr:col>10</xdr:col>
      <xdr:colOff>378952</xdr:colOff>
      <xdr:row>20</xdr:row>
      <xdr:rowOff>63500</xdr:rowOff>
    </xdr:to>
    <xdr:graphicFrame macro="">
      <xdr:nvGraphicFramePr>
        <xdr:cNvPr id="15" name="Chart 14">
          <a:extLst>
            <a:ext uri="{FF2B5EF4-FFF2-40B4-BE49-F238E27FC236}">
              <a16:creationId xmlns:a16="http://schemas.microsoft.com/office/drawing/2014/main" id="{00F54D2F-25C6-4327-8DBC-7BBD4D579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165101</xdr:colOff>
      <xdr:row>20</xdr:row>
      <xdr:rowOff>114300</xdr:rowOff>
    </xdr:from>
    <xdr:to>
      <xdr:col>10</xdr:col>
      <xdr:colOff>419100</xdr:colOff>
      <xdr:row>33</xdr:row>
      <xdr:rowOff>57150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9D5EF731-9877-4B7F-BC14-E47BCDC377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13101" y="3797300"/>
              <a:ext cx="3301999" cy="2336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163870</xdr:colOff>
      <xdr:row>33</xdr:row>
      <xdr:rowOff>92177</xdr:rowOff>
    </xdr:from>
    <xdr:to>
      <xdr:col>12</xdr:col>
      <xdr:colOff>534762</xdr:colOff>
      <xdr:row>49</xdr:row>
      <xdr:rowOff>109008</xdr:rowOff>
    </xdr:to>
    <xdr:graphicFrame macro="">
      <xdr:nvGraphicFramePr>
        <xdr:cNvPr id="17" name="Chart 16">
          <a:extLst>
            <a:ext uri="{FF2B5EF4-FFF2-40B4-BE49-F238E27FC236}">
              <a16:creationId xmlns:a16="http://schemas.microsoft.com/office/drawing/2014/main" id="{1B68D84B-E0A0-4843-A500-063350AB5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460889</xdr:colOff>
      <xdr:row>11</xdr:row>
      <xdr:rowOff>102419</xdr:rowOff>
    </xdr:from>
    <xdr:to>
      <xdr:col>17</xdr:col>
      <xdr:colOff>163872</xdr:colOff>
      <xdr:row>33</xdr:row>
      <xdr:rowOff>20484</xdr:rowOff>
    </xdr:to>
    <xdr:graphicFrame macro="">
      <xdr:nvGraphicFramePr>
        <xdr:cNvPr id="18" name="Chart 17">
          <a:extLst>
            <a:ext uri="{FF2B5EF4-FFF2-40B4-BE49-F238E27FC236}">
              <a16:creationId xmlns:a16="http://schemas.microsoft.com/office/drawing/2014/main" id="{3464E2FF-F938-414C-915D-ADC4229A6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542823</xdr:colOff>
      <xdr:row>33</xdr:row>
      <xdr:rowOff>81936</xdr:rowOff>
    </xdr:from>
    <xdr:to>
      <xdr:col>21</xdr:col>
      <xdr:colOff>489831</xdr:colOff>
      <xdr:row>49</xdr:row>
      <xdr:rowOff>105939</xdr:rowOff>
    </xdr:to>
    <xdr:graphicFrame macro="">
      <xdr:nvGraphicFramePr>
        <xdr:cNvPr id="19" name="Chart 18">
          <a:extLst>
            <a:ext uri="{FF2B5EF4-FFF2-40B4-BE49-F238E27FC236}">
              <a16:creationId xmlns:a16="http://schemas.microsoft.com/office/drawing/2014/main" id="{2FB48863-13C4-43F2-B558-396DE7C29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174114</xdr:colOff>
      <xdr:row>11</xdr:row>
      <xdr:rowOff>112662</xdr:rowOff>
    </xdr:from>
    <xdr:to>
      <xdr:col>21</xdr:col>
      <xdr:colOff>266290</xdr:colOff>
      <xdr:row>31</xdr:row>
      <xdr:rowOff>10242</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1E2AC699-3CF1-418E-BDB3-BFA0552449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537314" y="2138312"/>
              <a:ext cx="2530576" cy="3580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3.707241898148" createdVersion="8" refreshedVersion="8" minRefreshableVersion="3" recordCount="10000" xr:uid="{E5D71EA9-F219-46DD-82D1-B6D60AEA7CF2}">
  <cacheSource type="worksheet">
    <worksheetSource name="Table1"/>
  </cacheSource>
  <cacheFields count="24">
    <cacheField name="Order ID" numFmtId="0">
      <sharedItems/>
    </cacheField>
    <cacheField name="Date" numFmtId="165">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1/1/2023"/>
          <s v="Jan"/>
          <s v="Feb"/>
          <s v="Mar"/>
          <s v="Apr"/>
          <s v="May"/>
          <s v="Jun"/>
          <s v="Jul"/>
          <s v="Aug"/>
          <s v="Sep"/>
          <s v="Oct"/>
          <s v="Nov"/>
          <s v="Dec"/>
          <s v="&gt;3/27/2024"/>
        </groupItems>
      </fieldGroup>
    </cacheField>
    <cacheField name="Quarters (Date)" numFmtId="0" databaseField="0">
      <fieldGroup base="1">
        <rangePr groupBy="quarters" startDate="2023-01-01T00:00:00" endDate="2024-03-27T00:00:00"/>
        <groupItems count="6">
          <s v="&lt;1/1/2023"/>
          <s v="Qtr1"/>
          <s v="Qtr2"/>
          <s v="Qtr3"/>
          <s v="Qtr4"/>
          <s v="&gt;3/27/2024"/>
        </groupItems>
      </fieldGroup>
    </cacheField>
    <cacheField name="Years (Date)" numFmtId="0" databaseField="0">
      <fieldGroup base="1">
        <rangePr groupBy="years" startDate="2023-01-01T00:00:00" endDate="2024-03-27T00:00:00"/>
        <groupItems count="4">
          <s v="&lt;1/1/2023"/>
          <s v="2023"/>
          <s v="2024"/>
          <s v="&gt;3/27/2024"/>
        </groupItems>
      </fieldGroup>
    </cacheField>
  </cacheFields>
  <extLst>
    <ext xmlns:x14="http://schemas.microsoft.com/office/spreadsheetml/2009/9/main" uri="{725AE2AE-9491-48be-B2B4-4EB974FC3084}">
      <x14:pivotCacheDefinition pivotCacheId="11662003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56256E-3A82-46B3-A5A3-E9223CB3CFCE}" name="Total Disc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C4"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B76BAB-72F4-4244-B2DC-5995BE2A4353}" name="Total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05108-CDEE-412C-A320-219E2675DBB8}" name="City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I3:K19"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C8146B-6F10-48B3-864D-779991EE411D}"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J2:AK15" firstHeaderRow="1"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4203B4-AAC1-4DA3-B1B6-703D687ADDF7}" name="Product Catogery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Q3:S8"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showDataAs="percentOfTotal" baseField="0" baseItem="0" numFmtId="10"/>
    <dataField name="Average of Profit Margin %" fld="19" subtotal="average" baseField="7"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2E41E4-D656-420F-BF4C-9A590C432353}" name=" Yearly Net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F2:AG15" firstHeaderRow="1"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showDataAs="percentOfTotal" baseField="0" baseItem="0" numFmtId="10"/>
  </dataFields>
  <chartFormats count="2">
    <chartFormat chart="9" format="1"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60CE96-983D-4744-B145-A9C6AF77B038}" name="Total Am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1:C12"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A4E427-8D17-47DC-B6F1-148A3526878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1:A12" firstHeaderRow="1" firstDataRow="1" firstDataCol="0"/>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13BF31-9B54-4D39-9591-46DB3FB31743}" name="channel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M3:O6"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pivotField showAll="0">
      <items count="13">
        <item x="0"/>
        <item x="6"/>
        <item x="7"/>
        <item x="1"/>
        <item x="2"/>
        <item x="4"/>
        <item x="9"/>
        <item x="11"/>
        <item x="10"/>
        <item x="5"/>
        <item x="3"/>
        <item x="8"/>
        <item t="default"/>
      </items>
    </pivotField>
    <pivotField showAll="0"/>
    <pivotField showAll="0"/>
    <pivotField showAll="0"/>
    <pivotField showAll="0"/>
    <pivotField showAll="0"/>
    <pivotField dataField="1"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Fields count="1">
    <field x="-2"/>
  </colFields>
  <colItems count="2">
    <i>
      <x/>
    </i>
    <i i="1">
      <x v="1"/>
    </i>
  </colItems>
  <dataFields count="2">
    <dataField name="Sum of Net Sales" fld="16" showDataAs="percentOfTotal" baseField="0" baseItem="0" numFmtId="10"/>
    <dataField name="Average of Discount %" fld="14" subtotal="average" baseField="6" baseItem="0" numFmtId="9"/>
  </dataFields>
  <chartFormats count="12">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2">
          <reference field="4294967294" count="1" selected="0">
            <x v="0"/>
          </reference>
          <reference field="6" count="1" selected="0">
            <x v="0"/>
          </reference>
        </references>
      </pivotArea>
    </chartFormat>
    <chartFormat chart="9" format="3">
      <pivotArea type="data" outline="0" fieldPosition="0">
        <references count="2">
          <reference field="4294967294" count="1" selected="0">
            <x v="0"/>
          </reference>
          <reference field="6" count="1" selected="0">
            <x v="1"/>
          </reference>
        </references>
      </pivotArea>
    </chartFormat>
    <chartFormat chart="9" format="4">
      <pivotArea type="data" outline="0" fieldPosition="0">
        <references count="2">
          <reference field="4294967294" count="1" selected="0">
            <x v="1"/>
          </reference>
          <reference field="6" count="1" selected="0">
            <x v="0"/>
          </reference>
        </references>
      </pivotArea>
    </chartFormat>
    <chartFormat chart="9" format="5">
      <pivotArea type="data" outline="0" fieldPosition="0">
        <references count="2">
          <reference field="4294967294" count="1" selected="0">
            <x v="1"/>
          </reference>
          <reference field="6" count="1" selected="0">
            <x v="1"/>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6" count="1" selected="0">
            <x v="0"/>
          </reference>
        </references>
      </pivotArea>
    </chartFormat>
    <chartFormat chart="17" format="14">
      <pivotArea type="data" outline="0" fieldPosition="0">
        <references count="2">
          <reference field="4294967294" count="1" selected="0">
            <x v="0"/>
          </reference>
          <reference field="6" count="1" selected="0">
            <x v="1"/>
          </reference>
        </references>
      </pivotArea>
    </chartFormat>
    <chartFormat chart="17" format="15" series="1">
      <pivotArea type="data" outline="0" fieldPosition="0">
        <references count="1">
          <reference field="4294967294" count="1" selected="0">
            <x v="1"/>
          </reference>
        </references>
      </pivotArea>
    </chartFormat>
    <chartFormat chart="17" format="16">
      <pivotArea type="data" outline="0" fieldPosition="0">
        <references count="2">
          <reference field="4294967294" count="1" selected="0">
            <x v="1"/>
          </reference>
          <reference field="6" count="1" selected="0">
            <x v="0"/>
          </reference>
        </references>
      </pivotArea>
    </chartFormat>
    <chartFormat chart="17" format="17">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CB7347-D03C-43CA-A537-020D1300E852}"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9">
  <location ref="Y2:Z7" firstHeaderRow="1"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chartFormats count="10">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0"/>
          </reference>
        </references>
      </pivotArea>
    </chartFormat>
    <chartFormat chart="13" format="2">
      <pivotArea type="data" outline="0" fieldPosition="0">
        <references count="2">
          <reference field="4294967294" count="1" selected="0">
            <x v="0"/>
          </reference>
          <reference field="17" count="1" selected="0">
            <x v="3"/>
          </reference>
        </references>
      </pivotArea>
    </chartFormat>
    <chartFormat chart="13" format="3">
      <pivotArea type="data" outline="0" fieldPosition="0">
        <references count="2">
          <reference field="4294967294" count="1" selected="0">
            <x v="0"/>
          </reference>
          <reference field="17" count="1" selected="0">
            <x v="2"/>
          </reference>
        </references>
      </pivotArea>
    </chartFormat>
    <chartFormat chart="13" format="4">
      <pivotArea type="data" outline="0" fieldPosition="0">
        <references count="2">
          <reference field="4294967294" count="1" selected="0">
            <x v="0"/>
          </reference>
          <reference field="17" count="1" selected="0">
            <x v="1"/>
          </reference>
        </references>
      </pivotArea>
    </chartFormat>
    <chartFormat chart="36" format="10" series="1">
      <pivotArea type="data" outline="0" fieldPosition="0">
        <references count="1">
          <reference field="4294967294" count="1" selected="0">
            <x v="0"/>
          </reference>
        </references>
      </pivotArea>
    </chartFormat>
    <chartFormat chart="36" format="11">
      <pivotArea type="data" outline="0" fieldPosition="0">
        <references count="2">
          <reference field="4294967294" count="1" selected="0">
            <x v="0"/>
          </reference>
          <reference field="17" count="1" selected="0">
            <x v="0"/>
          </reference>
        </references>
      </pivotArea>
    </chartFormat>
    <chartFormat chart="36" format="12">
      <pivotArea type="data" outline="0" fieldPosition="0">
        <references count="2">
          <reference field="4294967294" count="1" selected="0">
            <x v="0"/>
          </reference>
          <reference field="17" count="1" selected="0">
            <x v="1"/>
          </reference>
        </references>
      </pivotArea>
    </chartFormat>
    <chartFormat chart="36" format="13">
      <pivotArea type="data" outline="0" fieldPosition="0">
        <references count="2">
          <reference field="4294967294" count="1" selected="0">
            <x v="0"/>
          </reference>
          <reference field="17" count="1" selected="0">
            <x v="2"/>
          </reference>
        </references>
      </pivotArea>
    </chartFormat>
    <chartFormat chart="36"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F28045-50A3-430B-B5B6-23EB3927F7FE}" name="Region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E3:G9"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D08437-94FA-4A9D-855F-0F358F5F39DB}" name="Delivery Status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B2:AD7"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F731ED-BE09-4BC3-A42D-43A2EB65D03C}" name="Prd sub_catgry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U2:W15" firstHeaderRow="0" firstDataRow="1" firstDataCol="1"/>
  <pivotFields count="24">
    <pivotField showAll="0"/>
    <pivotField numFmtId="165"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showDataAs="percentOfTotal" baseField="0" baseItem="0" numFmtId="10"/>
    <dataField name="Sum of Quantity Sold" fld="11" showDataAs="percentOfTotal" baseField="0" baseItem="0" numFmtId="10"/>
  </dataFields>
  <chartFormats count="7">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2">
          <reference field="4294967294" count="1" selected="0">
            <x v="1"/>
          </reference>
          <reference field="8" count="1" selected="0">
            <x v="10"/>
          </reference>
        </references>
      </pivotArea>
    </chartFormat>
    <chartFormat chart="9" format="3">
      <pivotArea type="data" outline="0" fieldPosition="0">
        <references count="2">
          <reference field="4294967294" count="1" selected="0">
            <x v="1"/>
          </reference>
          <reference field="8" count="1" selected="0">
            <x v="8"/>
          </reference>
        </references>
      </pivotArea>
    </chartFormat>
    <chartFormat chart="19" format="7"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1"/>
          </reference>
        </references>
      </pivotArea>
    </chartFormat>
    <chartFormat chart="19" format="9">
      <pivotArea type="data" outline="0" fieldPosition="0">
        <references count="2">
          <reference field="4294967294" count="1" selected="0">
            <x v="1"/>
          </reference>
          <reference field="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ADC987-41D0-416D-8BD9-FBFC60F61082}" sourceName="Region">
  <pivotTables>
    <pivotTable tabId="2" name="Region Sale"/>
    <pivotTable tabId="2" name=" Yearly Net Sales"/>
    <pivotTable tabId="2" name="channel Sale"/>
    <pivotTable tabId="2" name="City sale"/>
    <pivotTable tabId="2" name="Delivery Status Sale"/>
    <pivotTable tabId="2" name="PivotTable18"/>
    <pivotTable tabId="2" name="Prd sub_catgry sale"/>
    <pivotTable tabId="2" name="Product Catogery sale"/>
    <pivotTable tabId="2" name="Total Amount"/>
    <pivotTable tabId="2" name="Total Discount"/>
    <pivotTable tabId="2" name="Total Sales"/>
    <pivotTable tabId="2" name="PivotTable1"/>
    <pivotTable tabId="2" name="PivotTable4"/>
  </pivotTables>
  <data>
    <tabular pivotCacheId="1166200333">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80288432-C11E-4163-92A6-53DA8465BBCE}" sourceName="Sales Channel">
  <pivotTables>
    <pivotTable tabId="2" name="Region Sale"/>
    <pivotTable tabId="2" name=" Yearly Net Sales"/>
    <pivotTable tabId="2" name="channel Sale"/>
    <pivotTable tabId="2" name="City sale"/>
    <pivotTable tabId="2" name="Delivery Status Sale"/>
    <pivotTable tabId="2" name="PivotTable18"/>
    <pivotTable tabId="2" name="Prd sub_catgry sale"/>
    <pivotTable tabId="2" name="Product Catogery sale"/>
    <pivotTable tabId="2" name="Total Amount"/>
    <pivotTable tabId="2" name="Total Discount"/>
    <pivotTable tabId="2" name="Total Sales"/>
    <pivotTable tabId="2" name="PivotTable1"/>
    <pivotTable tabId="2" name="PivotTable4"/>
  </pivotTables>
  <data>
    <tabular pivotCacheId="116620033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0EF9F90-EA2D-42F9-98D2-59343BDB5242}" sourceName="Product Category">
  <pivotTables>
    <pivotTable tabId="2" name="Region Sale"/>
  </pivotTables>
  <data>
    <tabular pivotCacheId="1166200333">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11AE0C4A-43E0-42C7-BBD0-DD5C09BEF750}" sourceName="Product Sub-Category">
  <pivotTables>
    <pivotTable tabId="2" name="Region Sale"/>
    <pivotTable tabId="2" name=" Yearly Net Sales"/>
    <pivotTable tabId="2" name="channel Sale"/>
    <pivotTable tabId="2" name="City sale"/>
    <pivotTable tabId="2" name="Delivery Status Sale"/>
    <pivotTable tabId="2" name="PivotTable18"/>
    <pivotTable tabId="2" name="Prd sub_catgry sale"/>
    <pivotTable tabId="2" name="Total Amount"/>
    <pivotTable tabId="2" name="Total Discount"/>
    <pivotTable tabId="2" name="Total Sales"/>
    <pivotTable tabId="2" name="PivotTable1"/>
    <pivotTable tabId="2" name="PivotTable4"/>
  </pivotTables>
  <data>
    <tabular pivotCacheId="1166200333">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B7EB560A-7B5C-4B8E-9D48-1B617D22B2DE}" sourceName="Payment Mode">
  <pivotTables>
    <pivotTable tabId="2" name="Region Sale"/>
    <pivotTable tabId="2" name=" Yearly Net Sales"/>
    <pivotTable tabId="2" name="channel Sale"/>
    <pivotTable tabId="2" name="City sale"/>
    <pivotTable tabId="2" name="Delivery Status Sale"/>
    <pivotTable tabId="2" name="PivotTable18"/>
    <pivotTable tabId="2" name="Prd sub_catgry sale"/>
    <pivotTable tabId="2" name="Product Catogery sale"/>
    <pivotTable tabId="2" name="Total Amount"/>
    <pivotTable tabId="2" name="Total Discount"/>
    <pivotTable tabId="2" name="Total Sales"/>
    <pivotTable tabId="2" name="PivotTable1"/>
    <pivotTable tabId="2" name="PivotTable4"/>
  </pivotTables>
  <data>
    <tabular pivotCacheId="1166200333">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33D9B069-F093-4D80-88A1-9F5B86D2C4DF}" sourceName="Delivery Status">
  <pivotTables>
    <pivotTable tabId="2" name="Region Sale"/>
    <pivotTable tabId="2" name=" Yearly Net Sales"/>
    <pivotTable tabId="2" name="channel Sale"/>
    <pivotTable tabId="2" name="City sale"/>
    <pivotTable tabId="2" name="Delivery Status Sale"/>
    <pivotTable tabId="2" name="PivotTable18"/>
    <pivotTable tabId="2" name="Prd sub_catgry sale"/>
    <pivotTable tabId="2" name="Product Catogery sale"/>
    <pivotTable tabId="2" name="Total Amount"/>
    <pivotTable tabId="2" name="Total Discount"/>
    <pivotTable tabId="2" name="Total Sales"/>
    <pivotTable tabId="2" name="PivotTable1"/>
    <pivotTable tabId="2" name="PivotTable4"/>
  </pivotTables>
  <data>
    <tabular pivotCacheId="1166200333">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0D4C1F2-D555-4C4A-BAA1-4D8E7E9F4312}" sourceName="City">
  <pivotTables>
    <pivotTable tabId="2" name="City sale"/>
    <pivotTable tabId="2" name=" Yearly Net Sales"/>
    <pivotTable tabId="2" name="channel Sale"/>
    <pivotTable tabId="2" name="Delivery Status Sale"/>
    <pivotTable tabId="2" name="PivotTable18"/>
    <pivotTable tabId="2" name="Prd sub_catgry sale"/>
    <pivotTable tabId="2" name="Product Catogery sale"/>
    <pivotTable tabId="2" name="Region Sale"/>
    <pivotTable tabId="2" name="Total Amount"/>
    <pivotTable tabId="2" name="Total Discount"/>
    <pivotTable tabId="2" name="Total Sales"/>
    <pivotTable tabId="2" name="PivotTable1"/>
    <pivotTable tabId="2" name="PivotTable4"/>
  </pivotTables>
  <data>
    <tabular pivotCacheId="1166200333">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418D5B6-3547-4D01-B0D5-469134A47C1B}" cache="Slicer_Region" caption="Region" style="SlicerStyleDark3" rowHeight="241300"/>
  <slicer name="Sales Channel" xr10:uid="{A72D6815-BD20-42B9-B33E-D5645CFFC727}" cache="Slicer_Sales_Channel" caption="Sales Channel" style="SlicerStyleDark4" rowHeight="241300"/>
  <slicer name="Product Category" xr10:uid="{33D78631-A59E-4E0C-8D66-7601D8148766}" cache="Slicer_Product_Category" caption="Product Category" style="SlicerStyleDark4" rowHeight="241300"/>
  <slicer name="Product Sub-Category" xr10:uid="{6A08467E-CFE8-4247-9D01-71CD494DE0CD}" cache="Slicer_Product_Sub_Category" caption="Product Sub-Category" style="SlicerStyleDark2" rowHeight="241300"/>
  <slicer name="Payment Mode" xr10:uid="{03B2C5C9-FE2F-4CB5-9730-C70F21E5EB7E}" cache="Slicer_Payment_Mode" caption="Payment Mode" columnCount="4" style="SlicerStyleDark1" rowHeight="241300"/>
  <slicer name="Delivery Status" xr10:uid="{BBA9263D-D2F4-41B8-BAE1-7F276AFAF92D}" cache="Slicer_Delivery_Status" caption="Delivery Status" columnCount="2" style="SlicerStyleDark3" rowHeight="241300"/>
  <slicer name="City" xr10:uid="{50A0956C-F89F-4EB8-9782-0E078C43F63C}" cache="Slicer_City" caption="City" columnCount="3"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5FDCD7D-5D1D-4D15-8E6B-DE9B6552A14E}" cache="Slicer_Region" caption="Region" style="SlicerStyleDark3" rowHeight="241300"/>
  <slicer name="Sales Channel 1" xr10:uid="{DCBBC4B9-93D3-4897-80B4-2B2F88C9CB9F}" cache="Slicer_Sales_Channel" caption="Sales Channel" columnCount="2" style="SlicerStyleDark4" rowHeight="241300"/>
  <slicer name="Product Category 1" xr10:uid="{861E1531-9C7F-4A64-80FA-FEBFC9311921}" cache="Slicer_Product_Category" caption="Product Category" style="SlicerStyleDark4" rowHeight="241300"/>
  <slicer name="Product Sub-Category 1" xr10:uid="{FDA42364-4F4D-419B-9B69-7955CAF02DA2}" cache="Slicer_Product_Sub_Category" caption="Product Sub-Category" columnCount="2" style="SlicerStyleDark1" rowHeight="241300"/>
  <slicer name="Payment Mode 1" xr10:uid="{DEE6157D-8D56-480F-BB88-803E69035A7B}" cache="Slicer_Payment_Mode" caption="Payment Mode" columnCount="4" style="SlicerStyleDark1" rowHeight="241300"/>
  <slicer name="Delivery Status 1" xr10:uid="{B69E2A0A-9213-40AF-9B98-1977695C4CEF}" cache="Slicer_Delivery_Status" caption="Delivery Status" columnCount="2" style="SlicerStyleDark3" rowHeight="241300"/>
  <slicer name="City 1" xr10:uid="{39F6FC8D-9E96-43FF-BFE3-68046F0A7FD5}" cache="Slicer_City" caption="City"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6131FA-46C8-4652-A24F-0951BCB50AD9}" name="Table1" displayName="Table1" ref="A1:U10001" totalsRowShown="0" headerRowDxfId="24" dataDxfId="22" headerRowBorderDxfId="23" tableBorderDxfId="21" headerRowCellStyle="Percent">
  <autoFilter ref="A1:U10001" xr:uid="{FD6131FA-46C8-4652-A24F-0951BCB50AD9}"/>
  <tableColumns count="21">
    <tableColumn id="1" xr3:uid="{EC313720-A776-430B-BA50-79486A802D56}" name="Order ID" dataDxfId="20"/>
    <tableColumn id="2" xr3:uid="{9D17C1B2-4F58-4EF3-9416-7CCB31CE5128}" name="Date" dataDxfId="19"/>
    <tableColumn id="3" xr3:uid="{249E405C-AB04-4B53-A723-61012138517B}" name="Customer Name" dataDxfId="18"/>
    <tableColumn id="4" xr3:uid="{45A7AE96-7BAC-4DC0-A73F-440ACBF14659}" name="Customer ID" dataDxfId="17"/>
    <tableColumn id="5" xr3:uid="{ECA350B2-9FAC-4A46-AADC-2B60CBD48479}" name="Region" dataDxfId="16"/>
    <tableColumn id="6" xr3:uid="{A7FA1A90-E4D3-4846-8243-D7B83B4FACDB}" name="City" dataDxfId="15"/>
    <tableColumn id="7" xr3:uid="{18C69D15-8A62-4D81-A3D9-41082386F894}" name="Sales Channel" dataDxfId="14"/>
    <tableColumn id="8" xr3:uid="{B4D25FA5-4426-49E9-9DD4-AB02D70B0E01}" name="Product Category" dataDxfId="13"/>
    <tableColumn id="9" xr3:uid="{44F58F1D-D6F7-440F-8CE5-C2484271FF19}" name="Product Sub-Category" dataDxfId="12"/>
    <tableColumn id="10" xr3:uid="{B6C2F62F-55EF-4559-AB90-A234ADF56444}" name="Product Name" dataDxfId="11"/>
    <tableColumn id="11" xr3:uid="{D527B9B7-B5ED-4D22-BAE2-2158CD5222A2}" name="Product ID" dataDxfId="10"/>
    <tableColumn id="12" xr3:uid="{4DE32664-5BC8-4936-829E-C45F3660F44B}" name="Quantity Sold" dataDxfId="9"/>
    <tableColumn id="13" xr3:uid="{211CBEB5-F812-479F-9CC4-9C2CE22E418F}" name="Unit Price" dataDxfId="8"/>
    <tableColumn id="14" xr3:uid="{1EF247BF-4B80-4FE9-B0C7-CEDE7DE3A91E}" name="Total Sales" dataDxfId="7"/>
    <tableColumn id="15" xr3:uid="{4B21C6B6-8414-4A09-9B39-31FE9E23F8F9}" name="Discount %" dataDxfId="6" dataCellStyle="Percent"/>
    <tableColumn id="16" xr3:uid="{1570D956-F32B-4F80-AF18-C57B23CA2136}" name="Discount Amount" dataDxfId="5"/>
    <tableColumn id="17" xr3:uid="{0EFFA531-6D88-4CF4-AEDA-65E5810FD2FA}" name="Net Sales" dataDxfId="4"/>
    <tableColumn id="18" xr3:uid="{B535796B-AB97-456F-A7CE-6779283862AC}" name="Payment Mode" dataDxfId="3"/>
    <tableColumn id="19" xr3:uid="{B7C4C548-C45D-470B-A229-2F7071B47AA8}" name="Delivery Status" dataDxfId="2"/>
    <tableColumn id="20" xr3:uid="{BDA4EDA2-BF65-4184-BB09-AF744FF0BD8F}" name="Profit Margin %" dataDxfId="1" dataCellStyle="Percent"/>
    <tableColumn id="21" xr3:uid="{F37B68F4-A32B-4379-AD40-0D9570BBF45E}" name="Profit Am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C73651AE-9579-47AB-B318-0FF252E8F4EE}" sourceName="Date">
  <pivotTables>
    <pivotTable tabId="2" name="Region Sale"/>
    <pivotTable tabId="2" name=" Yearly Net Sales"/>
    <pivotTable tabId="2" name="channel Sale"/>
    <pivotTable tabId="2" name="City sale"/>
    <pivotTable tabId="2" name="Delivery Status Sale"/>
    <pivotTable tabId="2" name="PivotTable18"/>
    <pivotTable tabId="2" name="Prd sub_catgry sale"/>
    <pivotTable tabId="2" name="Product Catogery sale"/>
    <pivotTable tabId="2" name="Total Amount"/>
    <pivotTable tabId="2" name="Total Discount"/>
    <pivotTable tabId="2" name="Total Sales"/>
    <pivotTable tabId="2" name="PivotTable1"/>
    <pivotTable tabId="2" name="PivotTable4"/>
  </pivotTables>
  <state minimalRefreshVersion="6" lastRefreshVersion="6" pivotCacheId="1166200333"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43A7B8B-183E-4105-8ADB-3F4203F664EB}" cache="NativeTimeline_Date" caption="Date" level="2" selectionLevel="2" scrollPosition="2023-06-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300D3C20-6471-435E-AA6F-EA143FA00740}" cache="NativeTimeline_Date" caption="Date" level="2" selectionLevel="2" scrollPosition="2023-01-01T00:00:00" style="TimeSlicerStyleDark1"/>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8CBCB-D545-4414-ABE5-18A7D8FD847C}">
  <sheetPr>
    <tabColor rgb="FFC00000"/>
  </sheetPr>
  <dimension ref="A2:AL38"/>
  <sheetViews>
    <sheetView zoomScale="44" zoomScaleNormal="52" workbookViewId="0">
      <selection activeCell="Q57" sqref="Q57"/>
    </sheetView>
  </sheetViews>
  <sheetFormatPr defaultRowHeight="14.5" x14ac:dyDescent="0.35"/>
  <cols>
    <col min="1" max="1" width="21.36328125" bestFit="1" customWidth="1"/>
    <col min="2" max="2" width="14.81640625" bestFit="1" customWidth="1"/>
    <col min="3" max="3" width="30.26953125" bestFit="1" customWidth="1"/>
    <col min="5" max="5" width="19.90625" bestFit="1" customWidth="1"/>
    <col min="6" max="6" width="21.36328125" bestFit="1" customWidth="1"/>
    <col min="7" max="7" width="26.08984375" bestFit="1" customWidth="1"/>
    <col min="9" max="9" width="19.90625" bestFit="1" customWidth="1"/>
    <col min="10" max="10" width="21.36328125" bestFit="1" customWidth="1"/>
    <col min="11" max="11" width="26.08984375" bestFit="1" customWidth="1"/>
    <col min="13" max="13" width="19.90625" bestFit="1" customWidth="1"/>
    <col min="14" max="14" width="21.36328125" bestFit="1" customWidth="1"/>
    <col min="15" max="15" width="28.1796875" bestFit="1" customWidth="1"/>
    <col min="17" max="17" width="19.90625" bestFit="1" customWidth="1"/>
    <col min="18" max="18" width="21.36328125" bestFit="1" customWidth="1"/>
    <col min="19" max="19" width="32.7265625" bestFit="1" customWidth="1"/>
    <col min="21" max="21" width="19.90625" bestFit="1" customWidth="1"/>
    <col min="22" max="22" width="21.36328125" bestFit="1" customWidth="1"/>
    <col min="23" max="23" width="26.08984375" bestFit="1" customWidth="1"/>
    <col min="25" max="25" width="19.90625" bestFit="1" customWidth="1"/>
    <col min="26" max="26" width="21.36328125" bestFit="1" customWidth="1"/>
    <col min="27" max="27" width="23.453125" bestFit="1" customWidth="1"/>
    <col min="28" max="28" width="19.90625" bestFit="1" customWidth="1"/>
    <col min="29" max="29" width="21.36328125" bestFit="1" customWidth="1"/>
    <col min="30" max="30" width="23" bestFit="1" customWidth="1"/>
    <col min="32" max="32" width="19.90625" bestFit="1" customWidth="1"/>
    <col min="33" max="33" width="21.36328125" bestFit="1" customWidth="1"/>
    <col min="34" max="34" width="16.1796875" bestFit="1" customWidth="1"/>
    <col min="35" max="35" width="15.08984375" bestFit="1" customWidth="1"/>
    <col min="36" max="36" width="19.90625" bestFit="1" customWidth="1"/>
    <col min="37" max="37" width="23" bestFit="1" customWidth="1"/>
    <col min="38" max="38" width="16.1796875" bestFit="1" customWidth="1"/>
  </cols>
  <sheetData>
    <row r="2" spans="1:38" x14ac:dyDescent="0.35">
      <c r="A2">
        <f>GETPIVOTDATA("Total Sales",$A$3)</f>
        <v>30592560.499999974</v>
      </c>
      <c r="C2">
        <f>GETPIVOTDATA("Discount Amount",$C$3)</f>
        <v>2703334.269999994</v>
      </c>
      <c r="U2" s="7" t="s">
        <v>32970</v>
      </c>
      <c r="V2" t="s">
        <v>32969</v>
      </c>
      <c r="W2" t="s">
        <v>32975</v>
      </c>
      <c r="Y2" s="7" t="s">
        <v>32970</v>
      </c>
      <c r="Z2" t="s">
        <v>32969</v>
      </c>
      <c r="AB2" s="7" t="s">
        <v>32970</v>
      </c>
      <c r="AC2" t="s">
        <v>32969</v>
      </c>
      <c r="AD2" t="s">
        <v>32974</v>
      </c>
      <c r="AF2" s="7" t="s">
        <v>32970</v>
      </c>
      <c r="AG2" t="s">
        <v>32969</v>
      </c>
      <c r="AJ2" s="7" t="s">
        <v>32970</v>
      </c>
      <c r="AK2" t="s">
        <v>32974</v>
      </c>
      <c r="AL2">
        <f>GETPIVOTDATA("Net Sales",$AJ$2)</f>
        <v>27889226.23</v>
      </c>
    </row>
    <row r="3" spans="1:38" x14ac:dyDescent="0.35">
      <c r="A3" t="s">
        <v>32966</v>
      </c>
      <c r="C3" t="s">
        <v>32967</v>
      </c>
      <c r="E3" s="7" t="s">
        <v>32970</v>
      </c>
      <c r="F3" t="s">
        <v>32969</v>
      </c>
      <c r="G3" t="s">
        <v>32968</v>
      </c>
      <c r="I3" s="7" t="s">
        <v>32970</v>
      </c>
      <c r="J3" t="s">
        <v>32969</v>
      </c>
      <c r="K3" t="s">
        <v>32968</v>
      </c>
      <c r="M3" s="7" t="s">
        <v>32970</v>
      </c>
      <c r="N3" t="s">
        <v>32969</v>
      </c>
      <c r="O3" t="s">
        <v>32972</v>
      </c>
      <c r="Q3" s="7" t="s">
        <v>32970</v>
      </c>
      <c r="R3" t="s">
        <v>32969</v>
      </c>
      <c r="S3" t="s">
        <v>32973</v>
      </c>
      <c r="U3" s="8" t="s">
        <v>28</v>
      </c>
      <c r="V3" s="13">
        <v>8.3682164960515532E-2</v>
      </c>
      <c r="W3" s="13">
        <v>8.5914956171394344E-2</v>
      </c>
      <c r="Y3" s="8" t="s">
        <v>52</v>
      </c>
      <c r="Z3" s="13">
        <v>0.25169908093215698</v>
      </c>
      <c r="AB3" s="8" t="s">
        <v>43</v>
      </c>
      <c r="AC3">
        <v>6875131.4900000151</v>
      </c>
      <c r="AD3" s="13">
        <v>0.24651567717588885</v>
      </c>
      <c r="AF3" s="8" t="s">
        <v>32976</v>
      </c>
      <c r="AG3" s="13">
        <v>0.13662898420254957</v>
      </c>
      <c r="AJ3" s="8" t="s">
        <v>32976</v>
      </c>
      <c r="AK3">
        <v>3810476.6500000008</v>
      </c>
    </row>
    <row r="4" spans="1:38" x14ac:dyDescent="0.35">
      <c r="A4">
        <v>30592560.499999974</v>
      </c>
      <c r="C4">
        <v>2703334.269999994</v>
      </c>
      <c r="E4" s="8" t="s">
        <v>57</v>
      </c>
      <c r="F4">
        <v>5621721.0100000175</v>
      </c>
      <c r="G4">
        <v>1315301.9699999995</v>
      </c>
      <c r="I4" s="8" t="s">
        <v>82</v>
      </c>
      <c r="J4">
        <v>1886378.1499999992</v>
      </c>
      <c r="K4" s="13">
        <v>6.8765175475090118E-2</v>
      </c>
      <c r="M4" s="8" t="s">
        <v>38</v>
      </c>
      <c r="N4" s="13">
        <v>0.50156033819802293</v>
      </c>
      <c r="O4" s="12">
        <v>8.8731971153847886E-2</v>
      </c>
      <c r="Q4" s="8" t="s">
        <v>91</v>
      </c>
      <c r="R4" s="13">
        <v>0.25109512584709615</v>
      </c>
      <c r="S4" s="12">
        <v>0.23570841889116761</v>
      </c>
      <c r="U4" s="8" t="s">
        <v>92</v>
      </c>
      <c r="V4" s="13">
        <v>8.4598153084005423E-2</v>
      </c>
      <c r="W4" s="13">
        <v>8.2121921562222103E-2</v>
      </c>
      <c r="Y4" s="8" t="s">
        <v>31</v>
      </c>
      <c r="Z4" s="13">
        <v>0.25184601401542711</v>
      </c>
      <c r="AB4" s="8" t="s">
        <v>32</v>
      </c>
      <c r="AC4">
        <v>6990654.860000019</v>
      </c>
      <c r="AD4" s="13">
        <v>0.25065789930307492</v>
      </c>
      <c r="AF4" s="8" t="s">
        <v>32977</v>
      </c>
      <c r="AG4" s="13">
        <v>0.13028275722083379</v>
      </c>
      <c r="AJ4" s="8" t="s">
        <v>32977</v>
      </c>
      <c r="AK4">
        <v>3633485.2899999996</v>
      </c>
    </row>
    <row r="5" spans="1:38" x14ac:dyDescent="0.35">
      <c r="E5" s="8" t="s">
        <v>47</v>
      </c>
      <c r="F5">
        <v>5604598.9600000158</v>
      </c>
      <c r="G5">
        <v>1312009.3000000019</v>
      </c>
      <c r="I5" s="8" t="s">
        <v>104</v>
      </c>
      <c r="J5">
        <v>1755565.7399999993</v>
      </c>
      <c r="K5" s="13">
        <v>6.2229734835329134E-2</v>
      </c>
      <c r="M5" s="8" t="s">
        <v>26</v>
      </c>
      <c r="N5" s="13">
        <v>0.49843966180197802</v>
      </c>
      <c r="O5" s="12">
        <v>8.8158945686902773E-2</v>
      </c>
      <c r="Q5" s="8" t="s">
        <v>39</v>
      </c>
      <c r="R5" s="13">
        <v>0.25030925678714977</v>
      </c>
      <c r="S5" s="12">
        <v>0.23342730567861128</v>
      </c>
      <c r="U5" s="8" t="s">
        <v>105</v>
      </c>
      <c r="V5" s="13">
        <v>8.4521657236382775E-2</v>
      </c>
      <c r="W5" s="13">
        <v>8.2974900637012031E-2</v>
      </c>
      <c r="Y5" s="8" t="s">
        <v>62</v>
      </c>
      <c r="Z5" s="13">
        <v>0.2537581402092563</v>
      </c>
      <c r="AB5" s="8" t="s">
        <v>63</v>
      </c>
      <c r="AC5">
        <v>7043927.7199999969</v>
      </c>
      <c r="AD5" s="13">
        <v>0.25256805842906288</v>
      </c>
      <c r="AF5" s="8" t="s">
        <v>32978</v>
      </c>
      <c r="AG5" s="13">
        <v>0.13456737125116003</v>
      </c>
      <c r="AJ5" s="8" t="s">
        <v>32978</v>
      </c>
      <c r="AK5">
        <v>3752979.8600000003</v>
      </c>
    </row>
    <row r="6" spans="1:38" x14ac:dyDescent="0.35">
      <c r="E6" s="8" t="s">
        <v>36</v>
      </c>
      <c r="F6">
        <v>5493713.3899999959</v>
      </c>
      <c r="G6">
        <v>1292128.6700000002</v>
      </c>
      <c r="I6" s="8" t="s">
        <v>98</v>
      </c>
      <c r="J6">
        <v>1770062.1999999993</v>
      </c>
      <c r="K6" s="13">
        <v>6.1839111559043598E-2</v>
      </c>
      <c r="M6" s="8" t="s">
        <v>32971</v>
      </c>
      <c r="N6" s="13">
        <v>1</v>
      </c>
      <c r="O6" s="12">
        <v>8.8445000000003896E-2</v>
      </c>
      <c r="Q6" s="8" t="s">
        <v>68</v>
      </c>
      <c r="R6" s="13">
        <v>0.24496467537887645</v>
      </c>
      <c r="S6" s="12">
        <v>0.23449901768172535</v>
      </c>
      <c r="U6" s="8" t="s">
        <v>40</v>
      </c>
      <c r="V6" s="13">
        <v>8.4744694976788632E-2</v>
      </c>
      <c r="W6" s="13">
        <v>8.1686357779350641E-2</v>
      </c>
      <c r="Y6" s="8" t="s">
        <v>85</v>
      </c>
      <c r="Z6" s="13">
        <v>0.24269676484315955</v>
      </c>
      <c r="AB6" s="8" t="s">
        <v>53</v>
      </c>
      <c r="AC6">
        <v>6979512.1599999843</v>
      </c>
      <c r="AD6" s="13">
        <v>0.25025836509197341</v>
      </c>
      <c r="AF6" s="8" t="s">
        <v>32979</v>
      </c>
      <c r="AG6" s="13">
        <v>6.6311957339664065E-2</v>
      </c>
      <c r="AJ6" s="8" t="s">
        <v>32979</v>
      </c>
      <c r="AK6">
        <v>1849389.18</v>
      </c>
    </row>
    <row r="7" spans="1:38" x14ac:dyDescent="0.35">
      <c r="E7" s="8" t="s">
        <v>89</v>
      </c>
      <c r="F7">
        <v>5333577.2500000009</v>
      </c>
      <c r="G7">
        <v>1252950.3599999992</v>
      </c>
      <c r="I7" s="8" t="s">
        <v>235</v>
      </c>
      <c r="J7">
        <v>1892899.5099999998</v>
      </c>
      <c r="K7" s="13">
        <v>6.7422189064839669E-2</v>
      </c>
      <c r="Q7" s="8" t="s">
        <v>27</v>
      </c>
      <c r="R7" s="13">
        <v>0.25363094198687569</v>
      </c>
      <c r="S7" s="12">
        <v>0.23640126133227865</v>
      </c>
      <c r="U7" s="8" t="s">
        <v>49</v>
      </c>
      <c r="V7" s="13">
        <v>8.5919121607699073E-2</v>
      </c>
      <c r="W7" s="13">
        <v>8.4971234641839533E-2</v>
      </c>
      <c r="Y7" s="8" t="s">
        <v>32971</v>
      </c>
      <c r="Z7" s="13">
        <v>1</v>
      </c>
      <c r="AB7" s="8" t="s">
        <v>32971</v>
      </c>
      <c r="AC7">
        <v>27889226.230000015</v>
      </c>
      <c r="AD7" s="13">
        <v>1</v>
      </c>
      <c r="AF7" s="8" t="s">
        <v>32980</v>
      </c>
      <c r="AG7" s="13">
        <v>6.7758672987751817E-2</v>
      </c>
      <c r="AJ7" s="8" t="s">
        <v>32980</v>
      </c>
      <c r="AK7">
        <v>1889736.9600000007</v>
      </c>
    </row>
    <row r="8" spans="1:38" x14ac:dyDescent="0.35">
      <c r="E8" s="8" t="s">
        <v>24</v>
      </c>
      <c r="F8">
        <v>5835615.619999988</v>
      </c>
      <c r="G8">
        <v>1374608.1899999985</v>
      </c>
      <c r="I8" s="8" t="s">
        <v>67</v>
      </c>
      <c r="J8">
        <v>1762760.8099999989</v>
      </c>
      <c r="K8" s="13">
        <v>6.1975858192079687E-2</v>
      </c>
      <c r="Q8" s="8" t="s">
        <v>32971</v>
      </c>
      <c r="R8" s="13">
        <v>1</v>
      </c>
      <c r="S8" s="12">
        <v>0.23501000000001268</v>
      </c>
      <c r="U8" s="8" t="s">
        <v>69</v>
      </c>
      <c r="V8" s="13">
        <v>8.3271658412016114E-2</v>
      </c>
      <c r="W8" s="13">
        <v>8.7130905065243819E-2</v>
      </c>
      <c r="AF8" s="8" t="s">
        <v>32981</v>
      </c>
      <c r="AG8" s="13">
        <v>6.2635639138705484E-2</v>
      </c>
      <c r="AJ8" s="8" t="s">
        <v>32981</v>
      </c>
      <c r="AK8">
        <v>1746859.5099999998</v>
      </c>
    </row>
    <row r="9" spans="1:38" x14ac:dyDescent="0.35">
      <c r="E9" s="8" t="s">
        <v>32971</v>
      </c>
      <c r="F9">
        <v>27889226.230000019</v>
      </c>
      <c r="G9">
        <v>6546998.4899999993</v>
      </c>
      <c r="I9" s="8" t="s">
        <v>90</v>
      </c>
      <c r="J9">
        <v>1845938.4299999997</v>
      </c>
      <c r="K9" s="13">
        <v>6.7515940422952517E-2</v>
      </c>
      <c r="U9" s="8" t="s">
        <v>133</v>
      </c>
      <c r="V9" s="13">
        <v>8.2906394782398335E-2</v>
      </c>
      <c r="W9" s="13">
        <v>8.3501206874648376E-2</v>
      </c>
      <c r="AB9" s="9" t="s">
        <v>32970</v>
      </c>
      <c r="AC9" s="9" t="s">
        <v>32969</v>
      </c>
      <c r="AD9" s="9"/>
      <c r="AF9" s="8" t="s">
        <v>32982</v>
      </c>
      <c r="AG9" s="13">
        <v>6.7950762935167983E-2</v>
      </c>
      <c r="AJ9" s="8" t="s">
        <v>32982</v>
      </c>
      <c r="AK9">
        <v>1895094.1999999986</v>
      </c>
    </row>
    <row r="10" spans="1:38" x14ac:dyDescent="0.35">
      <c r="A10">
        <f>GETPIVOTDATA("Net Sales",$A$11)</f>
        <v>27889226.229999974</v>
      </c>
      <c r="C10">
        <f>GETPIVOTDATA("Profit Amount",$C$11)</f>
        <v>6546998.4900000477</v>
      </c>
      <c r="I10" s="8" t="s">
        <v>122</v>
      </c>
      <c r="J10">
        <v>1772286.6499999997</v>
      </c>
      <c r="K10" s="13">
        <v>6.4169888024519783E-2</v>
      </c>
      <c r="Q10" s="9" t="s">
        <v>32970</v>
      </c>
      <c r="R10" s="9" t="s">
        <v>32969</v>
      </c>
      <c r="U10" s="8" t="s">
        <v>308</v>
      </c>
      <c r="V10" s="13">
        <v>7.7423027164422051E-2</v>
      </c>
      <c r="W10" s="13">
        <v>7.9036678100215974E-2</v>
      </c>
      <c r="AB10" s="8" t="s">
        <v>43</v>
      </c>
      <c r="AC10">
        <f>GETPIVOTDATA("Sum of Net Sales",$AB$2,"Delivery Status",AB10)</f>
        <v>6875131.4900000151</v>
      </c>
      <c r="AF10" s="8" t="s">
        <v>32983</v>
      </c>
      <c r="AG10" s="13">
        <v>7.2223937422590923E-2</v>
      </c>
      <c r="AJ10" s="8" t="s">
        <v>32983</v>
      </c>
      <c r="AK10">
        <v>2014269.7300000014</v>
      </c>
    </row>
    <row r="11" spans="1:38" x14ac:dyDescent="0.35">
      <c r="A11" t="s">
        <v>32969</v>
      </c>
      <c r="C11" t="s">
        <v>32968</v>
      </c>
      <c r="I11" s="8" t="s">
        <v>154</v>
      </c>
      <c r="J11">
        <v>1732073.0800000012</v>
      </c>
      <c r="K11" s="13">
        <v>6.1632154126249075E-2</v>
      </c>
      <c r="Q11" s="8" t="s">
        <v>91</v>
      </c>
      <c r="R11" s="16">
        <f>GETPIVOTDATA("Sum of Net Sales",$Q$3,"Product Category",Q11)</f>
        <v>0.25109512584709615</v>
      </c>
      <c r="U11" s="8" t="s">
        <v>175</v>
      </c>
      <c r="V11" s="13">
        <v>8.3590577980692859E-2</v>
      </c>
      <c r="W11" s="13">
        <v>8.321083101940073E-2</v>
      </c>
      <c r="AB11" s="8" t="s">
        <v>32</v>
      </c>
      <c r="AC11">
        <f t="shared" ref="AC11:AC13" si="0">GETPIVOTDATA("Sum of Net Sales",$AB$2,"Delivery Status",AB11)</f>
        <v>6990654.860000019</v>
      </c>
      <c r="AF11" s="8" t="s">
        <v>32984</v>
      </c>
      <c r="AG11" s="13">
        <v>6.0951521063408107E-2</v>
      </c>
      <c r="AJ11" s="8" t="s">
        <v>32984</v>
      </c>
      <c r="AK11">
        <v>1699890.7599999988</v>
      </c>
    </row>
    <row r="12" spans="1:38" x14ac:dyDescent="0.35">
      <c r="A12">
        <v>27889226.229999974</v>
      </c>
      <c r="C12">
        <v>6546998.4900000477</v>
      </c>
      <c r="E12" s="9" t="s">
        <v>32970</v>
      </c>
      <c r="F12" s="9" t="s">
        <v>32969</v>
      </c>
      <c r="G12" s="9" t="s">
        <v>32968</v>
      </c>
      <c r="I12" s="8" t="s">
        <v>48</v>
      </c>
      <c r="J12">
        <v>1930419.4099999995</v>
      </c>
      <c r="K12" s="13">
        <v>6.9252255165863016E-2</v>
      </c>
      <c r="Q12" s="8" t="s">
        <v>39</v>
      </c>
      <c r="R12" s="16">
        <f t="shared" ref="R12:R14" si="1">GETPIVOTDATA("Sum of Net Sales",$Q$3,"Product Category",Q12)</f>
        <v>0.25030925678714977</v>
      </c>
      <c r="U12" s="8" t="s">
        <v>76</v>
      </c>
      <c r="V12" s="13">
        <v>8.1042904573978961E-2</v>
      </c>
      <c r="W12" s="13">
        <v>8.1395981924103009E-2</v>
      </c>
      <c r="AB12" s="8" t="s">
        <v>63</v>
      </c>
      <c r="AC12">
        <f t="shared" si="0"/>
        <v>7043927.7199999969</v>
      </c>
      <c r="AF12" s="8" t="s">
        <v>32985</v>
      </c>
      <c r="AG12" s="13">
        <v>6.8243615090069862E-2</v>
      </c>
      <c r="AJ12" s="8" t="s">
        <v>32985</v>
      </c>
      <c r="AK12">
        <v>1903261.6200000003</v>
      </c>
    </row>
    <row r="13" spans="1:38" x14ac:dyDescent="0.35">
      <c r="E13" s="8" t="s">
        <v>57</v>
      </c>
      <c r="F13">
        <f>GETPIVOTDATA("Sum of Net Sales",$E$3,"Region",E13)</f>
        <v>5621721.0100000175</v>
      </c>
      <c r="G13">
        <f>GETPIVOTDATA("Sum of Profit Amount",$E$3,"Region",E13)</f>
        <v>1315301.9699999995</v>
      </c>
      <c r="I13" s="8" t="s">
        <v>37</v>
      </c>
      <c r="J13">
        <v>1958665.9300000009</v>
      </c>
      <c r="K13" s="13">
        <v>7.121624675981858E-2</v>
      </c>
      <c r="Q13" s="8" t="s">
        <v>68</v>
      </c>
      <c r="R13" s="16">
        <f t="shared" si="1"/>
        <v>0.24496467537887645</v>
      </c>
      <c r="U13" s="8" t="s">
        <v>59</v>
      </c>
      <c r="V13" s="13">
        <v>8.4029655418661697E-2</v>
      </c>
      <c r="W13" s="13">
        <v>8.4463076895156169E-2</v>
      </c>
      <c r="AB13" s="8" t="s">
        <v>53</v>
      </c>
      <c r="AC13">
        <f t="shared" si="0"/>
        <v>6979512.1599999843</v>
      </c>
      <c r="AF13" s="8" t="s">
        <v>32986</v>
      </c>
      <c r="AG13" s="13">
        <v>6.2708090772298108E-2</v>
      </c>
      <c r="AJ13" s="8" t="s">
        <v>32986</v>
      </c>
      <c r="AK13">
        <v>1748880.1299999973</v>
      </c>
    </row>
    <row r="14" spans="1:38" x14ac:dyDescent="0.35">
      <c r="E14" s="8" t="s">
        <v>47</v>
      </c>
      <c r="F14">
        <f t="shared" ref="F14:F17" si="2">GETPIVOTDATA("Sum of Net Sales",$E$3,"Region",E14)</f>
        <v>5604598.9600000158</v>
      </c>
      <c r="G14">
        <f t="shared" ref="G14:G17" si="3">GETPIVOTDATA("Sum of Profit Amount",$E$3,"Region",E14)</f>
        <v>1312009.3000000019</v>
      </c>
      <c r="I14" s="8" t="s">
        <v>251</v>
      </c>
      <c r="J14">
        <v>1898476.6099999999</v>
      </c>
      <c r="K14" s="13">
        <v>6.8158511214197651E-2</v>
      </c>
      <c r="Q14" s="8" t="s">
        <v>27</v>
      </c>
      <c r="R14" s="16">
        <f t="shared" si="1"/>
        <v>0.25363094198687569</v>
      </c>
      <c r="U14" s="8" t="s">
        <v>111</v>
      </c>
      <c r="V14" s="13">
        <v>8.4269989802438577E-2</v>
      </c>
      <c r="W14" s="13">
        <v>8.3591949329413259E-2</v>
      </c>
      <c r="AB14" s="10" t="s">
        <v>32971</v>
      </c>
      <c r="AC14" s="11">
        <v>27889226.230000015</v>
      </c>
      <c r="AD14" s="14"/>
      <c r="AF14" s="8" t="s">
        <v>32987</v>
      </c>
      <c r="AG14" s="13">
        <v>6.9736690575800245E-2</v>
      </c>
      <c r="AJ14" s="8" t="s">
        <v>32987</v>
      </c>
      <c r="AK14">
        <v>1944902.3400000019</v>
      </c>
    </row>
    <row r="15" spans="1:38" x14ac:dyDescent="0.35">
      <c r="E15" s="8" t="s">
        <v>36</v>
      </c>
      <c r="F15">
        <f t="shared" si="2"/>
        <v>5493713.3899999959</v>
      </c>
      <c r="G15">
        <f t="shared" si="3"/>
        <v>1292128.6700000002</v>
      </c>
      <c r="I15" s="8" t="s">
        <v>58</v>
      </c>
      <c r="J15">
        <v>1798962.2800000003</v>
      </c>
      <c r="K15" s="13">
        <v>6.4554448980787812E-2</v>
      </c>
      <c r="U15" s="8" t="s">
        <v>32971</v>
      </c>
      <c r="V15" s="13">
        <v>1</v>
      </c>
      <c r="W15" s="13">
        <v>1</v>
      </c>
      <c r="AF15" s="8" t="s">
        <v>32971</v>
      </c>
      <c r="AG15" s="13">
        <v>1</v>
      </c>
      <c r="AJ15" s="8" t="s">
        <v>32971</v>
      </c>
      <c r="AK15">
        <v>27889226.23</v>
      </c>
    </row>
    <row r="16" spans="1:38" x14ac:dyDescent="0.35">
      <c r="E16" s="8" t="s">
        <v>89</v>
      </c>
      <c r="F16">
        <f t="shared" si="2"/>
        <v>5333577.2500000009</v>
      </c>
      <c r="G16">
        <f t="shared" si="3"/>
        <v>1252950.3599999992</v>
      </c>
      <c r="I16" s="8" t="s">
        <v>307</v>
      </c>
      <c r="J16">
        <v>1781280.0399999991</v>
      </c>
      <c r="K16" s="13">
        <v>6.3724150942946131E-2</v>
      </c>
    </row>
    <row r="17" spans="5:33" x14ac:dyDescent="0.35">
      <c r="E17" s="8" t="s">
        <v>24</v>
      </c>
      <c r="F17">
        <f t="shared" si="2"/>
        <v>5835615.619999988</v>
      </c>
      <c r="G17">
        <f t="shared" si="3"/>
        <v>1374608.1899999985</v>
      </c>
      <c r="I17" s="8" t="s">
        <v>25</v>
      </c>
      <c r="J17">
        <v>2050760.8599999982</v>
      </c>
      <c r="K17" s="13">
        <v>7.3036372427817645E-2</v>
      </c>
    </row>
    <row r="18" spans="5:33" x14ac:dyDescent="0.35">
      <c r="E18" s="10" t="s">
        <v>32971</v>
      </c>
      <c r="F18" s="11">
        <v>27889226.230000019</v>
      </c>
      <c r="G18" s="11">
        <v>6546998.4899999993</v>
      </c>
      <c r="I18" s="8" t="s">
        <v>75</v>
      </c>
      <c r="J18">
        <v>2052696.5299999993</v>
      </c>
      <c r="K18" s="13">
        <v>7.4507962808465611E-2</v>
      </c>
      <c r="AF18" s="9" t="s">
        <v>32970</v>
      </c>
      <c r="AG18" s="9" t="s">
        <v>32974</v>
      </c>
    </row>
    <row r="19" spans="5:33" x14ac:dyDescent="0.35">
      <c r="I19" s="8" t="s">
        <v>32971</v>
      </c>
      <c r="J19">
        <v>27889226.229999997</v>
      </c>
      <c r="K19" s="13">
        <v>1</v>
      </c>
      <c r="AF19" s="8" t="s">
        <v>32976</v>
      </c>
      <c r="AG19" s="15">
        <f>GETPIVOTDATA("Net Sales",$AF$2,"Months (Date)",AF19)</f>
        <v>0.13662898420254957</v>
      </c>
    </row>
    <row r="20" spans="5:33" x14ac:dyDescent="0.35">
      <c r="AF20" s="8" t="s">
        <v>32977</v>
      </c>
      <c r="AG20" s="15">
        <f t="shared" ref="AG20:AG30" si="4">GETPIVOTDATA("Net Sales",$AF$2,"Months (Date)",AF20)</f>
        <v>0.13028275722083379</v>
      </c>
    </row>
    <row r="21" spans="5:33" x14ac:dyDescent="0.35">
      <c r="AF21" s="8" t="s">
        <v>32978</v>
      </c>
      <c r="AG21" s="15">
        <f t="shared" si="4"/>
        <v>0.13456737125116003</v>
      </c>
    </row>
    <row r="22" spans="5:33" x14ac:dyDescent="0.35">
      <c r="I22" s="9" t="s">
        <v>32970</v>
      </c>
      <c r="J22" s="9" t="s">
        <v>32969</v>
      </c>
      <c r="K22" s="9" t="s">
        <v>32968</v>
      </c>
      <c r="AF22" s="8" t="s">
        <v>32979</v>
      </c>
      <c r="AG22" s="15">
        <f t="shared" si="4"/>
        <v>6.6311957339664065E-2</v>
      </c>
    </row>
    <row r="23" spans="5:33" x14ac:dyDescent="0.35">
      <c r="I23" s="8" t="s">
        <v>82</v>
      </c>
      <c r="J23">
        <f>GETPIVOTDATA("Sum of Net Sales",$I$3,"City",I23)</f>
        <v>1886378.1499999992</v>
      </c>
      <c r="K23">
        <f>GETPIVOTDATA("Sum of Profit Amount",$I$3,"City",I23)</f>
        <v>6.8765175475090118E-2</v>
      </c>
      <c r="AF23" s="8" t="s">
        <v>32980</v>
      </c>
      <c r="AG23" s="15">
        <f t="shared" si="4"/>
        <v>6.7758672987751817E-2</v>
      </c>
    </row>
    <row r="24" spans="5:33" x14ac:dyDescent="0.35">
      <c r="I24" s="8" t="s">
        <v>104</v>
      </c>
      <c r="J24">
        <f t="shared" ref="J24:J37" si="5">GETPIVOTDATA("Sum of Net Sales",$I$3,"City",I24)</f>
        <v>1755565.7399999993</v>
      </c>
      <c r="K24">
        <f t="shared" ref="K24:K37" si="6">GETPIVOTDATA("Sum of Profit Amount",$I$3,"City",I24)</f>
        <v>6.2229734835329134E-2</v>
      </c>
      <c r="Z24" t="s">
        <v>32988</v>
      </c>
      <c r="AF24" s="8" t="s">
        <v>32981</v>
      </c>
      <c r="AG24" s="15">
        <f t="shared" si="4"/>
        <v>6.2635639138705484E-2</v>
      </c>
    </row>
    <row r="25" spans="5:33" x14ac:dyDescent="0.35">
      <c r="I25" s="8" t="s">
        <v>98</v>
      </c>
      <c r="J25">
        <f t="shared" si="5"/>
        <v>1770062.1999999993</v>
      </c>
      <c r="K25">
        <f t="shared" si="6"/>
        <v>6.1839111559043598E-2</v>
      </c>
      <c r="AF25" s="8" t="s">
        <v>32982</v>
      </c>
      <c r="AG25" s="15">
        <f t="shared" si="4"/>
        <v>6.7950762935167983E-2</v>
      </c>
    </row>
    <row r="26" spans="5:33" x14ac:dyDescent="0.35">
      <c r="I26" s="8" t="s">
        <v>235</v>
      </c>
      <c r="J26">
        <f t="shared" si="5"/>
        <v>1892899.5099999998</v>
      </c>
      <c r="K26">
        <f t="shared" si="6"/>
        <v>6.7422189064839669E-2</v>
      </c>
      <c r="AF26" s="8" t="s">
        <v>32983</v>
      </c>
      <c r="AG26" s="15">
        <f t="shared" si="4"/>
        <v>7.2223937422590923E-2</v>
      </c>
    </row>
    <row r="27" spans="5:33" x14ac:dyDescent="0.35">
      <c r="I27" s="8" t="s">
        <v>67</v>
      </c>
      <c r="J27">
        <f t="shared" si="5"/>
        <v>1762760.8099999989</v>
      </c>
      <c r="K27">
        <f t="shared" si="6"/>
        <v>6.1975858192079687E-2</v>
      </c>
      <c r="AF27" s="8" t="s">
        <v>32984</v>
      </c>
      <c r="AG27" s="15">
        <f t="shared" si="4"/>
        <v>6.0951521063408107E-2</v>
      </c>
    </row>
    <row r="28" spans="5:33" x14ac:dyDescent="0.35">
      <c r="I28" s="8" t="s">
        <v>90</v>
      </c>
      <c r="J28">
        <f t="shared" si="5"/>
        <v>1845938.4299999997</v>
      </c>
      <c r="K28">
        <f t="shared" si="6"/>
        <v>6.7515940422952517E-2</v>
      </c>
      <c r="AF28" s="8" t="s">
        <v>32985</v>
      </c>
      <c r="AG28" s="15">
        <f t="shared" si="4"/>
        <v>6.8243615090069862E-2</v>
      </c>
    </row>
    <row r="29" spans="5:33" x14ac:dyDescent="0.35">
      <c r="I29" s="8" t="s">
        <v>122</v>
      </c>
      <c r="J29">
        <f t="shared" si="5"/>
        <v>1772286.6499999997</v>
      </c>
      <c r="K29">
        <f t="shared" si="6"/>
        <v>6.4169888024519783E-2</v>
      </c>
      <c r="AF29" s="8" t="s">
        <v>32986</v>
      </c>
      <c r="AG29" s="15">
        <f t="shared" si="4"/>
        <v>6.2708090772298108E-2</v>
      </c>
    </row>
    <row r="30" spans="5:33" x14ac:dyDescent="0.35">
      <c r="I30" s="8" t="s">
        <v>154</v>
      </c>
      <c r="J30">
        <f t="shared" si="5"/>
        <v>1732073.0800000012</v>
      </c>
      <c r="K30">
        <f t="shared" si="6"/>
        <v>6.1632154126249075E-2</v>
      </c>
      <c r="AF30" s="8" t="s">
        <v>32987</v>
      </c>
      <c r="AG30" s="15">
        <f t="shared" si="4"/>
        <v>6.9736690575800245E-2</v>
      </c>
    </row>
    <row r="31" spans="5:33" x14ac:dyDescent="0.35">
      <c r="I31" s="8" t="s">
        <v>48</v>
      </c>
      <c r="J31">
        <f t="shared" si="5"/>
        <v>1930419.4099999995</v>
      </c>
      <c r="K31">
        <f t="shared" si="6"/>
        <v>6.9252255165863016E-2</v>
      </c>
      <c r="AF31" s="10" t="s">
        <v>32971</v>
      </c>
      <c r="AG31" s="15">
        <f>SUM(AG19:AG30)</f>
        <v>0.99999999999999989</v>
      </c>
    </row>
    <row r="32" spans="5:33" x14ac:dyDescent="0.35">
      <c r="I32" s="8" t="s">
        <v>37</v>
      </c>
      <c r="J32">
        <f t="shared" si="5"/>
        <v>1958665.9300000009</v>
      </c>
      <c r="K32">
        <f t="shared" si="6"/>
        <v>7.121624675981858E-2</v>
      </c>
    </row>
    <row r="33" spans="9:11" x14ac:dyDescent="0.35">
      <c r="I33" s="8" t="s">
        <v>251</v>
      </c>
      <c r="J33">
        <f t="shared" si="5"/>
        <v>1898476.6099999999</v>
      </c>
      <c r="K33">
        <f t="shared" si="6"/>
        <v>6.8158511214197651E-2</v>
      </c>
    </row>
    <row r="34" spans="9:11" x14ac:dyDescent="0.35">
      <c r="I34" s="8" t="s">
        <v>58</v>
      </c>
      <c r="J34">
        <f t="shared" si="5"/>
        <v>1798962.2800000003</v>
      </c>
      <c r="K34">
        <f t="shared" si="6"/>
        <v>6.4554448980787812E-2</v>
      </c>
    </row>
    <row r="35" spans="9:11" x14ac:dyDescent="0.35">
      <c r="I35" s="8" t="s">
        <v>307</v>
      </c>
      <c r="J35">
        <f t="shared" si="5"/>
        <v>1781280.0399999991</v>
      </c>
      <c r="K35">
        <f t="shared" si="6"/>
        <v>6.3724150942946131E-2</v>
      </c>
    </row>
    <row r="36" spans="9:11" x14ac:dyDescent="0.35">
      <c r="I36" s="8" t="s">
        <v>25</v>
      </c>
      <c r="J36">
        <f t="shared" si="5"/>
        <v>2050760.8599999982</v>
      </c>
      <c r="K36">
        <f t="shared" si="6"/>
        <v>7.3036372427817645E-2</v>
      </c>
    </row>
    <row r="37" spans="9:11" x14ac:dyDescent="0.35">
      <c r="I37" s="8" t="s">
        <v>75</v>
      </c>
      <c r="J37">
        <f t="shared" si="5"/>
        <v>2052696.5299999993</v>
      </c>
      <c r="K37">
        <f t="shared" si="6"/>
        <v>7.4507962808465611E-2</v>
      </c>
    </row>
    <row r="38" spans="9:11" x14ac:dyDescent="0.35">
      <c r="I38" s="10" t="s">
        <v>32971</v>
      </c>
      <c r="J38" s="11">
        <v>27889226.229999997</v>
      </c>
      <c r="K38" s="11">
        <v>6546998.4899999984</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6EC13-DF24-40E5-95CB-181EAB2AC709}">
  <sheetPr>
    <tabColor rgb="FFFFFF00"/>
  </sheetPr>
  <dimension ref="A1:U10001"/>
  <sheetViews>
    <sheetView workbookViewId="0">
      <selection activeCell="C1" sqref="C1"/>
    </sheetView>
  </sheetViews>
  <sheetFormatPr defaultRowHeight="14.5" x14ac:dyDescent="0.35"/>
  <cols>
    <col min="1" max="1" width="17.81640625" customWidth="1"/>
    <col min="2" max="2" width="16.453125" customWidth="1"/>
    <col min="3" max="3" width="19" bestFit="1" customWidth="1"/>
    <col min="4" max="4" width="15.81640625" bestFit="1" customWidth="1"/>
    <col min="5" max="5" width="11" bestFit="1" customWidth="1"/>
    <col min="6" max="6" width="12.26953125" bestFit="1" customWidth="1"/>
    <col min="7" max="7" width="16.81640625" bestFit="1" customWidth="1"/>
    <col min="8" max="8" width="20" bestFit="1" customWidth="1"/>
    <col min="9" max="9" width="23.81640625" bestFit="1" customWidth="1"/>
    <col min="10" max="10" width="20.08984375" bestFit="1" customWidth="1"/>
    <col min="11" max="11" width="14.26953125" bestFit="1" customWidth="1"/>
    <col min="12" max="12" width="16.7265625" bestFit="1" customWidth="1"/>
    <col min="13" max="13" width="13.453125" bestFit="1" customWidth="1"/>
    <col min="14" max="14" width="14.26953125" bestFit="1" customWidth="1"/>
    <col min="15" max="15" width="14.6328125" bestFit="1" customWidth="1"/>
    <col min="16" max="16" width="20.08984375" bestFit="1" customWidth="1"/>
    <col min="17" max="17" width="13" bestFit="1" customWidth="1"/>
    <col min="18" max="18" width="18.26953125" bestFit="1" customWidth="1"/>
    <col min="19" max="19" width="17.90625" bestFit="1" customWidth="1"/>
    <col min="20" max="20" width="18.453125" bestFit="1" customWidth="1"/>
    <col min="21" max="21" width="17.453125" bestFit="1" customWidth="1"/>
  </cols>
  <sheetData>
    <row r="1" spans="1:21" x14ac:dyDescent="0.35">
      <c r="A1" s="2" t="s">
        <v>0</v>
      </c>
      <c r="B1" s="1" t="s">
        <v>1</v>
      </c>
      <c r="C1" s="2" t="s">
        <v>2</v>
      </c>
      <c r="D1" s="2" t="s">
        <v>3</v>
      </c>
      <c r="E1" s="2" t="s">
        <v>4</v>
      </c>
      <c r="F1" s="2" t="s">
        <v>5</v>
      </c>
      <c r="G1" s="2" t="s">
        <v>6</v>
      </c>
      <c r="H1" s="2" t="s">
        <v>7</v>
      </c>
      <c r="I1" s="2" t="s">
        <v>8</v>
      </c>
      <c r="J1" s="2" t="s">
        <v>9</v>
      </c>
      <c r="K1" s="2" t="s">
        <v>10</v>
      </c>
      <c r="L1" s="2" t="s">
        <v>11</v>
      </c>
      <c r="M1" s="2" t="s">
        <v>12</v>
      </c>
      <c r="N1" s="2" t="s">
        <v>13</v>
      </c>
      <c r="O1" s="3" t="s">
        <v>14</v>
      </c>
      <c r="P1" s="2" t="s">
        <v>15</v>
      </c>
      <c r="Q1" s="2" t="s">
        <v>16</v>
      </c>
      <c r="R1" s="2" t="s">
        <v>17</v>
      </c>
      <c r="S1" s="2" t="s">
        <v>18</v>
      </c>
      <c r="T1" s="3" t="s">
        <v>19</v>
      </c>
      <c r="U1" s="2" t="s">
        <v>20</v>
      </c>
    </row>
    <row r="2" spans="1:21" x14ac:dyDescent="0.35">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5">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5">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5">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5">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5">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5">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5">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5">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5">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5">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5">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5">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5">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5">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5">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5">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5">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5">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5">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5">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5">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5">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5">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5">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5">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5">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5">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5">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5">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5">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5">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5">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5">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5">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5">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5">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5">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5">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5">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5">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5">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5">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5">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5">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5">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5">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5">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5">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5">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5">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5">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5">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5">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5">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5">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5">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5">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5">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5">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5">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5">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5">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5">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5">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5">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5">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5">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5">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5">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5">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5">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5">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5">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5">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5">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5">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5">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5">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5">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5">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5">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5">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5">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5">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5">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5">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5">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5">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5">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5">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5">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5">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5">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5">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5">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5">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5">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5">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5">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5">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5">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5">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5">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5">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5">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5">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5">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5">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5">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5">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5">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5">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5">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5">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5">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5">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5">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5">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5">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5">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5">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5">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5">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5">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5">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5">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5">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5">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5">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5">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5">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5">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5">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5">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5">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5">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5">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5">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5">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5">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5">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5">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5">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5">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5">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5">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5">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5">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5">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5">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5">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5">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5">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5">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5">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5">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5">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5">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5">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5">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5">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5">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5">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5">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5">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5">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5">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5">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5">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5">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5">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5">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5">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5">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5">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5">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5">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5">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5">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5">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5">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5">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5">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5">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5">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5">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5">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5">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5">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5">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5">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5">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5">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5">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5">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5">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5">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5">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5">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5">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5">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5">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5">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5">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5">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5">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5">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5">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5">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5">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5">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5">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5">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5">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5">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5">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5">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5">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5">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5">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5">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5">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5">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5">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5">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5">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5">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5">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5">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5">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5">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5">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5">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5">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5">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5">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5">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5">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5">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5">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5">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5">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5">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5">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5">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5">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5">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5">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5">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5">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5">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5">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5">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5">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5">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5">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5">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5">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5">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5">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5">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5">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5">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5">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5">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5">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5">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5">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5">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5">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5">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5">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5">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5">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5">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5">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5">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5">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5">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5">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5">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5">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5">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5">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5">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5">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5">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5">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5">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5">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5">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5">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5">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5">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5">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5">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5">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5">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5">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5">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5">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5">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5">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5">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5">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5">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5">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5">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5">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5">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5">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5">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5">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5">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5">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5">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5">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5">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5">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5">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5">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5">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5">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5">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5">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5">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5">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5">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5">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5">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5">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5">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5">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5">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5">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5">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5">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5">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5">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5">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5">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5">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5">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5">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5">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5">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5">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5">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5">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5">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5">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5">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5">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5">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5">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5">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5">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5">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5">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5">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5">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5">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5">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5">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5">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5">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5">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5">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5">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5">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5">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5">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5">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5">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5">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5">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5">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5">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5">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5">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5">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5">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5">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5">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5">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5">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5">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5">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5">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5">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5">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5">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5">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5">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5">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5">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5">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5">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5">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5">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5">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5">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5">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5">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5">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5">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5">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5">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5">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5">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5">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5">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5">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5">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5">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5">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5">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5">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5">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5">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5">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5">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5">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5">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5">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5">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5">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5">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5">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5">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5">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5">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5">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5">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5">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5">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5">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5">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5">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5">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5">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5">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5">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5">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5">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5">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5">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5">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5">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5">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5">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5">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5">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5">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5">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5">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5">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5">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5">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5">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5">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5">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5">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5">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5">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5">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5">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5">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5">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5">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5">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5">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5">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5">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5">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5">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5">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5">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5">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5">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5">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5">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5">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5">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5">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5">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5">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5">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5">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5">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5">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5">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5">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5">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5">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5">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5">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5">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5">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5">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5">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5">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5">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5">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5">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5">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5">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5">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5">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5">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5">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5">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5">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5">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5">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5">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5">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5">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5">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5">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5">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5">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5">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5">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5">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5">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5">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5">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5">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5">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5">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5">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5">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5">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5">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5">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5">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5">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5">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5">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5">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5">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5">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5">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5">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5">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5">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5">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5">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5">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5">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5">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5">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5">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5">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5">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5">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5">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5">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5">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5">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5">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5">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5">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5">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5">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5">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5">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5">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5">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5">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5">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5">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5">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5">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5">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5">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5">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5">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5">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5">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5">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5">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5">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5">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5">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5">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5">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5">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5">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5">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5">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5">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5">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5">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5">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5">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5">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5">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5">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5">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5">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5">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5">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5">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5">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5">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5">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5">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5">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5">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5">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5">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5">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5">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5">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5">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5">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5">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5">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5">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5">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5">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5">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5">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5">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5">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5">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5">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5">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5">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5">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5">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5">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5">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5">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5">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5">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5">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5">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5">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5">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5">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5">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5">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5">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5">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5">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5">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5">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5">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5">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5">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5">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5">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5">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5">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5">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5">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5">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5">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5">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5">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5">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5">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5">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5">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5">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5">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5">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5">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5">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5">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5">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5">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5">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5">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5">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5">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5">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5">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5">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5">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5">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5">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5">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5">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5">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5">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5">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5">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5">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5">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5">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5">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5">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5">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5">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5">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5">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5">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5">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5">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5">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5">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5">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5">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5">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5">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5">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5">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5">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5">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5">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5">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5">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5">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5">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5">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5">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5">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5">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5">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5">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5">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5">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5">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5">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5">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5">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5">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5">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5">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5">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5">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5">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5">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5">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5">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5">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5">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5">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5">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5">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5">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5">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5">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5">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5">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5">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5">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5">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5">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5">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5">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5">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5">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5">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5">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5">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5">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5">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5">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5">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5">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5">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5">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5">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5">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5">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5">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5">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5">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5">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5">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5">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5">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5">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5">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5">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5">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5">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5">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5">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5">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5">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5">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5">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5">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5">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5">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5">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5">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5">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5">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5">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5">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5">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5">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5">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5">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5">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5">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5">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5">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5">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5">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5">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5">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5">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5">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5">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5">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5">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5">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5">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5">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5">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5">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5">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5">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5">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5">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5">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5">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5">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5">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5">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5">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5">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5">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5">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5">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5">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5">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5">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5">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5">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5">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5">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5">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5">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5">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5">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5">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5">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5">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5">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5">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5">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5">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5">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5">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5">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5">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5">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5">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5">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5">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5">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5">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5">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5">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5">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5">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5">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5">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5">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5">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5">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5">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5">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5">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5">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5">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5">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5">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5">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5">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5">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5">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5">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5">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5">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5">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5">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5">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5">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5">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5">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5">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5">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5">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5">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5">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5">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5">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5">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5">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5">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5">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5">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5">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5">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5">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5">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5">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5">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5">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5">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5">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5">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5">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5">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5">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5">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5">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5">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5">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5">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5">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5">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5">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5">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5">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5">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5">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5">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5">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5">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5">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5">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5">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5">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5">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5">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5">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5">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5">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5">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5">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5">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5">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5">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5">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5">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5">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5">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5">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5">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5">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5">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5">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5">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5">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5">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5">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5">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5">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5">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5">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5">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5">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5">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5">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5">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5">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5">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5">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5">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5">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5">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5">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5">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5">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5">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5">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5">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5">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5">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5">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5">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5">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5">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5">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5">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5">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5">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5">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5">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5">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5">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5">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5">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5">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5">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5">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5">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5">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5">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5">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5">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5">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5">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5">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5">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5">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5">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5">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5">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5">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5">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5">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5">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5">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5">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5">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5">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5">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5">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5">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5">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5">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5">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5">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5">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5">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5">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5">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5">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5">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5">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5">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5">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5">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5">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5">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5">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5">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5">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5">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5">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5">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5">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5">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5">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5">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5">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5">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5">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5">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5">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5">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5">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5">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5">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5">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5">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5">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5">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5">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5">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5">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5">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5">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5">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5">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5">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5">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5">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5">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5">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5">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5">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5">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5">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5">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5">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5">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5">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5">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5">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5">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5">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5">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5">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5">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5">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5">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5">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5">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5">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5">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5">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5">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5">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5">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5">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5">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5">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5">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5">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5">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5">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5">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5">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5">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5">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5">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5">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5">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5">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5">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5">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5">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5">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5">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5">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5">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5">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5">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5">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5">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5">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5">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5">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5">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5">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5">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5">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5">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5">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5">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5">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5">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5">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5">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5">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5">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5">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5">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5">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5">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5">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5">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5">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5">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5">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5">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5">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5">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5">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5">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5">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5">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5">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5">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5">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5">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5">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5">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5">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5">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5">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5">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5">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5">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5">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5">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5">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5">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5">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5">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5">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5">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5">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5">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5">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5">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5">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5">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5">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5">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5">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5">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5">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5">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5">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5">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5">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5">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5">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5">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5">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5">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5">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5">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5">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5">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5">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5">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5">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5">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5">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5">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5">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5">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5">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5">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5">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5">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5">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5">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5">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5">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5">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5">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5">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5">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5">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5">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5">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5">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5">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5">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5">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5">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5">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5">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5">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5">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5">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5">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5">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5">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5">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5">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5">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5">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5">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5">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5">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5">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5">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5">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5">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5">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5">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5">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5">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5">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5">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5">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5">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5">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5">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5">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5">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5">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5">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5">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5">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5">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5">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5">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5">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5">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5">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5">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5">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5">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5">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5">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5">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5">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5">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5">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5">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5">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5">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5">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5">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5">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5">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5">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5">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5">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5">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5">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5">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5">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5">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5">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5">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5">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5">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5">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5">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5">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5">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5">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5">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5">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5">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5">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5">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5">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5">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5">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5">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5">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5">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5">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5">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5">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5">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5">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5">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5">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5">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5">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5">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5">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5">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5">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5">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5">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5">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5">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5">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5">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5">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5">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5">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5">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5">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5">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5">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5">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5">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5">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5">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5">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5">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5">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5">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5">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5">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5">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5">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5">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5">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5">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5">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5">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5">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5">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5">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5">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5">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5">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5">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5">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5">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5">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5">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5">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5">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5">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5">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5">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5">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5">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5">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5">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5">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5">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5">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5">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5">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5">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5">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5">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5">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5">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5">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5">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5">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5">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5">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5">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5">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5">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5">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5">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5">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5">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5">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5">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5">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5">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5">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5">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5">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5">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5">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5">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5">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5">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5">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5">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5">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5">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5">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5">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5">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5">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5">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5">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5">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5">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5">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5">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5">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5">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5">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5">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5">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5">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5">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5">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5">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5">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5">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5">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5">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5">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5">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5">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5">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5">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5">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5">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5">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5">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5">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5">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5">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5">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5">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5">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5">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5">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5">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5">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5">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5">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5">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5">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5">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5">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5">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5">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5">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5">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5">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5">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5">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5">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5">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5">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5">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5">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5">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5">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5">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5">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5">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5">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5">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5">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5">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5">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5">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5">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5">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5">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5">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5">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5">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5">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5">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5">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5">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5">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5">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5">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5">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5">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5">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5">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5">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5">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5">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5">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5">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5">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5">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5">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5">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5">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5">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5">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5">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5">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5">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5">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5">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5">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5">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5">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5">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5">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5">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5">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5">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5">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5">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5">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5">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5">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5">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5">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5">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5">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5">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5">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5">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5">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5">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5">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5">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5">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5">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5">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5">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5">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5">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5">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5">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5">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5">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5">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5">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5">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5">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5">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5">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5">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5">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5">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5">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5">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5">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5">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5">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5">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5">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5">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5">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5">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5">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5">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5">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5">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5">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5">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5">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5">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5">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5">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5">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5">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5">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5">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5">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5">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5">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5">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5">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5">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5">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5">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5">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5">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5">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5">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5">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5">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5">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5">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5">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5">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5">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5">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5">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5">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5">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5">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5">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5">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5">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5">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5">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5">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5">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5">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5">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5">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5">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5">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5">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5">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5">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5">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5">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5">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5">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5">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5">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5">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5">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5">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5">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5">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5">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5">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5">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5">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5">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5">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5">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5">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5">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5">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5">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5">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5">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5">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5">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5">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5">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5">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5">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5">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5">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5">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5">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5">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5">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5">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5">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5">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5">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5">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5">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5">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5">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5">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5">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5">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5">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5">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5">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5">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5">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5">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5">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5">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5">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5">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5">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5">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5">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5">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5">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5">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5">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5">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5">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5">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5">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5">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5">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5">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5">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5">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5">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5">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5">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5">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5">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5">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5">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5">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5">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5">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5">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5">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5">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5">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5">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5">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5">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5">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5">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5">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5">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5">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5">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5">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5">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5">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5">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5">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5">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5">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5">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5">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5">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5">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5">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5">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5">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5">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5">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5">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5">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5">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5">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5">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5">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5">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5">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5">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5">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5">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5">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5">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5">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5">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5">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5">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5">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5">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5">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5">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5">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5">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5">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5">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5">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5">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5">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5">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5">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5">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5">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5">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5">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5">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5">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5">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5">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5">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5">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5">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5">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5">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5">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5">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5">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5">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5">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5">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5">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5">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5">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5">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5">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5">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5">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5">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5">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5">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5">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5">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5">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5">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5">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5">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5">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5">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5">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5">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5">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5">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5">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5">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5">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5">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5">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5">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5">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5">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5">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5">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5">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5">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5">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5">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5">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5">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5">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5">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5">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5">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5">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5">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5">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5">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5">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5">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5">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5">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5">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5">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5">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5">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5">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5">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5">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5">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5">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5">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5">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5">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5">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5">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5">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5">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5">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5">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5">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5">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5">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5">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5">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5">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5">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5">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5">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5">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5">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5">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5">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5">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5">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5">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5">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5">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5">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5">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5">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5">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5">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5">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5">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5">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5">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5">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5">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5">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5">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5">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5">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5">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5">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5">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5">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5">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5">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5">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5">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5">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5">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5">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5">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5">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5">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5">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5">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5">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5">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5">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5">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5">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5">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5">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5">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5">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5">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5">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5">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5">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5">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5">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5">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5">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5">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5">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5">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5">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5">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5">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5">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5">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5">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5">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5">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5">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5">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5">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5">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5">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5">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5">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5">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5">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5">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5">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5">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5">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5">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5">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5">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5">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5">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5">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5">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5">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5">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5">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5">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5">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5">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5">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5">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5">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5">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5">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5">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5">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5">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5">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5">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5">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5">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5">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5">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5">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5">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5">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5">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5">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5">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5">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5">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5">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5">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5">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5">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5">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5">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5">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5">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5">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5">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5">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5">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5">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5">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5">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5">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5">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5">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5">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5">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5">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5">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5">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5">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5">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5">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5">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5">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5">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5">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5">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5">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5">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5">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5">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5">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5">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5">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5">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5">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5">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5">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5">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5">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5">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5">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5">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5">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5">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5">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5">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5">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5">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5">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5">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5">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5">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5">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5">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5">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5">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5">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5">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5">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5">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5">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5">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5">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5">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5">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5">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5">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5">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5">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5">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5">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5">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5">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5">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5">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5">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5">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5">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5">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5">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5">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5">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5">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5">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5">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5">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5">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5">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5">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5">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5">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5">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5">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5">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5">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5">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5">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5">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5">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5">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5">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5">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5">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5">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5">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5">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5">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5">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5">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5">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5">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5">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5">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5">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5">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5">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5">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5">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5">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5">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5">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5">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5">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5">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5">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5">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5">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5">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5">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5">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5">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5">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5">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5">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5">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5">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5">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5">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5">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5">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5">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5">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5">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5">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5">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5">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5">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5">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5">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5">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5">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5">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5">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5">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5">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5">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5">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5">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5">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5">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5">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5">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5">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5">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5">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5">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5">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5">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5">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5">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5">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5">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5">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5">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5">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5">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5">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5">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5">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5">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5">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5">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5">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5">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5">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5">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5">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5">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5">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5">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5">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5">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5">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5">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5">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5">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5">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5">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5">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5">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5">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5">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5">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5">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5">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5">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5">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5">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5">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5">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5">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5">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5">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5">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5">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5">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5">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5">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5">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5">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5">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5">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5">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5">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5">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5">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5">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5">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5">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5">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5">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5">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5">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5">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5">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5">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5">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5">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5">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5">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5">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5">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5">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5">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5">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5">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5">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5">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5">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5">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5">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5">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5">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5">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5">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5">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5">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5">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5">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5">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5">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5">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5">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5">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5">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5">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5">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5">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5">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5">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5">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5">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5">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5">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5">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5">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5">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5">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5">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5">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5">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5">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5">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5">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5">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5">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5">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5">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5">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5">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5">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5">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5">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5">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5">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5">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5">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5">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5">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5">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5">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5">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5">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5">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5">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5">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5">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5">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5">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5">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5">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5">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5">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5">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5">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5">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5">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5">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5">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5">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5">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5">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5">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5">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5">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5">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5">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5">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5">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5">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5">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5">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5">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5">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5">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5">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5">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5">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5">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5">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5">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5">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5">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5">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5">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5">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5">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5">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5">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5">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5">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5">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5">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5">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5">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5">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5">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5">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5">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5">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5">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5">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5">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5">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5">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5">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5">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5">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5">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5">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5">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5">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5">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5">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5">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5">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5">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5">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5">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5">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5">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5">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5">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5">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5">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5">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5">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5">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5">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5">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5">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5">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5">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5">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5">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5">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5">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5">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5">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5">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5">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5">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5">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5">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5">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5">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5">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5">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5">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5">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5">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5">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5">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5">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5">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5">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5">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5">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5">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5">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5">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5">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5">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5">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5">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5">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5">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5">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5">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5">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5">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5">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5">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5">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5">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5">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5">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5">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5">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5">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5">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5">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5">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5">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5">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5">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5">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5">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5">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5">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5">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5">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5">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5">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5">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5">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5">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5">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5">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5">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5">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5">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5">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5">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5">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5">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5">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5">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5">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5">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5">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5">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5">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5">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5">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5">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5">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5">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5">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5">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5">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5">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5">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5">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5">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5">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5">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5">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5">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5">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5">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5">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5">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5">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5">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5">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5">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5">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5">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5">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5">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5">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5">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5">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5">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5">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5">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5">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5">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5">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5">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5">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5">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5">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5">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5">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5">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5">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5">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5">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5">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5">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5">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5">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5">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5">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5">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5">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5">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5">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5">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5">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5">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5">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5">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5">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5">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5">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5">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5">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5">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5">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5">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5">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5">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5">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5">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5">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5">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5">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5">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5">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5">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5">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5">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5">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5">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5">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5">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5">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5">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5">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5">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5">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5">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5">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5">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5">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5">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5">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5">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5">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5">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5">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5">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5">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5">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5">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5">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5">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5">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5">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5">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5">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5">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5">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5">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5">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5">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5">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5">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5">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5">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5">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5">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5">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5">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5">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5">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5">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5">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5">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5">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5">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5">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5">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5">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5">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5">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5">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5">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5">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5">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5">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5">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5">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5">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5">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5">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5">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5">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5">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5">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5">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5">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5">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5">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5">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5">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5">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5">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5">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5">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5">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5">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5">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5">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5">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5">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5">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5">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5">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5">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5">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5">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5">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5">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5">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5">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5">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5">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5">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5">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5">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5">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5">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5">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5">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5">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5">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5">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5">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5">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5">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5">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5">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5">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5">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5">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5">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5">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5">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5">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5">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5">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5">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5">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5">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5">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5">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5">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5">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5">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5">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5">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5">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5">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5">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5">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5">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5">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5">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5">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5">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5">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5">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5">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5">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5">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5">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5">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5">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5">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5">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5">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5">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5">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5">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5">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5">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5">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5">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5">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5">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5">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5">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5">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5">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5">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5">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5">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5">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5">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5">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5">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5">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5">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5">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5">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5">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5">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5">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5">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5">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5">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5">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5">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5">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5">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5">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5">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5">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5">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5">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5">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5">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5">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5">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5">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5">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5">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5">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5">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5">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5">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5">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5">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5">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5">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5">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5">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5">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5">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5">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5">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5">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5">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5">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5">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5">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5">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5">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5">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5">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5">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5">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5">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5">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5">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5">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5">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5">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5">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5">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5">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5">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5">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5">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5">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5">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5">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5">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5">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5">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5">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5">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5">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5">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5">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5">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5">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5">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5">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5">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5">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5">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5">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5">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5">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5">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5">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5">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5">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5">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5">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5">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5">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5">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5">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5">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5">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5">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5">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5">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5">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5">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5">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5">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5">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5">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5">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5">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5">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5">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5">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5">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5">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5">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5">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5">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5">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5">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5">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5">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5">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5">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5">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5">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5">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5">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5">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5">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5">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5">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5">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5">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5">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5">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5">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5">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5">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5">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5">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5">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5">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5">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5">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5">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5">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5">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5">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5">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5">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5">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5">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5">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5">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5">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5">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5">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5">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5">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5">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5">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5">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5">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5">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5">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5">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5">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5">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5">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5">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5">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5">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5">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5">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5">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5">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5">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5">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5">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5">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5">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5">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5">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5">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5">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5">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5">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5">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5">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5">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5">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5">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5">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5">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5">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5">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5">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5">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5">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5">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5">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5">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5">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5">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5">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5">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5">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5">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5">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5">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5">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5">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5">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5">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5">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5">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5">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5">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5">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5">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5">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5">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5">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5">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5">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5">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5">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5">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5">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5">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5">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5">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5">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5">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5">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5">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5">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5">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5">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5">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5">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5">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5">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5">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5">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5">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5">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5">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5">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5">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5">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5">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5">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5">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5">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5">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5">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5">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5">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5">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5">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5">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5">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5">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5">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5">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5">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5">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5">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5">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5">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5">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5">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5">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5">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5">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5">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5">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5">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5">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5">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5">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5">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5">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5">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5">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5">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5">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5">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5">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5">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5">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5">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5">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5">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5">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5">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5">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5">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5">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5">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5">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5">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5">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5">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5">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5">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5">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5">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5">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5">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5">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5">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5">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5">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5">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5">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5">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5">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5">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5">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5">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5">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5">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5">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5">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5">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5">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5">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5">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5">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5">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5">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5">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5">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5">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5">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5">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5">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5">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5">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5">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5">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5">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5">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5">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5">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5">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5">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5">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5">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5">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5">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5">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5">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5">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5">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5">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5">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5">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5">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5">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5">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5">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5">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5">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5">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5">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5">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5">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5">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5">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5">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5">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5">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5">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5">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5">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5">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5">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5">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5">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5">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5">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5">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5">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5">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5">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5">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5">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5">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5">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5">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5">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5">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5">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5">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5">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5">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5">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5">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5">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5">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5">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5">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5">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5">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5">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5">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5">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5">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5">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5">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5">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5">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5">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5">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5">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5">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5">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5">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5">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5">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5">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5">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5">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5">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5">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5">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5">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5">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5">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5">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5">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5">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5">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5">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5">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5">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5">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5">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5">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5">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5">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5">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5">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5">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5">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5">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5">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5">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5">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5">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5">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5">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5">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5">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5">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5">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5">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5">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5">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5">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5">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5">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5">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5">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5">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5">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5">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5">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5">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5">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5">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5">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5">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5">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5">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5">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5">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5">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5">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5">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5">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5">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5">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5">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5">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5">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5">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5">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5">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5">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5">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5">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5">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5">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5">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5">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5">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5">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5">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5">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5">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5">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5">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5">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5">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5">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5">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5">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5">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5">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5">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5">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5">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5">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5">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5">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5">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5">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5">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5">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5">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5">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5">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5">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5">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5">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5">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5">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5">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5">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5">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5">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5">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5">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5">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5">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5">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5">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5">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5">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5">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5">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5">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5">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5">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5">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5">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5">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5">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5">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5">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5">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5">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5">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5">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5">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5">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5">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5">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5">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5">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5">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5">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5">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5">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5">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5">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5">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5">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5">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5">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5">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5">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5">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5">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5">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5">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5">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5">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5">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5">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5">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5">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5">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5">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5">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5">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5">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5">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5">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5">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5">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5">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5">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5">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5">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5">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5">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5">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5">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5">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5">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5">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5">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5">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5">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5">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5">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5">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5">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5">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5">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5">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5">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5">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5">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5">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5">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5">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5">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5">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5">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5">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5">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5">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5">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5">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5">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5">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5">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5">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5">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5">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5">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5">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5">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5">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5">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5">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5">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5">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5">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5">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5">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5">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5">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5">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5">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5">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5">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5">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5">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5">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5">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5">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5">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5">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5">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5">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5">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5">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5">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5">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5">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5">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5">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5">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5">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5">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5">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5">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5">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5">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5">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5">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5">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5">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5">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5">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5">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5">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5">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5">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5">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5">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5">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5">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5">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5">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5">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5">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5">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5">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5">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5">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5">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5">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5">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5">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5">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5">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5">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5">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5">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5">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5">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5">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5">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5">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5">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5">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5">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5">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5">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5">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5">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5">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5">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5">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5">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5">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5">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5">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5">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5">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5">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5">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5">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5">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5">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5">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5">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5">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5">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5">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5">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5">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5">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5">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5">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5">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5">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5">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5">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5">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5">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5">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5">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5">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5">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5">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5">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5">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5">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5">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5">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5">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5">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5">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5">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5">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5">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5">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5">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5">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5">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5">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5">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5">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5">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5">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5">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5">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5">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5">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5">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5">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5">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5">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5">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5">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5">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5">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5">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5">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5">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5">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5">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5">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5">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5">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5">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5">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5">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5">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5">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5">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5">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5">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5">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5">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5">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5">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5">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5">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5">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5">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5">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5">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5">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5">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5">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5">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5">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5">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5">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5">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5">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5">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5">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5">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5">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5">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5">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5">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5">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5">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5">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5">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5">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5">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5">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5">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5">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5">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5">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5">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5">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5">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5">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5">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5">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5">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5">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5">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5">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5">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5">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5">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5">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5">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5">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5">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5">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5">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5">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5">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5">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5">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5">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5">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5">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5">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5">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5">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5">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5">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5">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5">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5">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5">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5">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5">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5">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5">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5">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5">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5">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5">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5">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5">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5">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5">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5">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5">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5">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5">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5">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5">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5">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5">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5">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5">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5">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5">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5">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5">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5">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5">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5">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5">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5">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5">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5">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5">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5">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5">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5">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5">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5">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5">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5">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5">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5">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5">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5">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5">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5">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5">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5">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5">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5">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5">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5">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5">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5">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5">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5">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5">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5">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5">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5">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5">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5">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5">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5">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5">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5">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5">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5">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5">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5">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5">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5">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5">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5">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5">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5">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5">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5">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5">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5">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5">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5">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5">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5">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5">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5">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5">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5">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5">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5">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5">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5">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5">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5">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5">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5">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5">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5">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5">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5">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5">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5">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5">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5">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5">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5">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5">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5">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5">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5">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5">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5">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5">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5">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5">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5">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5">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5">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5">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5">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5">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5">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5">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5">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5">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5">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5">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5">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5">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5">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5">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5">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5">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5">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5">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5">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5">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5">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5">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5">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5">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5">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5">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5">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5">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5">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5">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5">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5">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5">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5">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5">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5">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5">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5">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5">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5">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5">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5">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5">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5">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5">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5">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5">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5">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5">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5">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5">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5">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5">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5">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5">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5">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5">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5">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5">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5">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5">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5">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5">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5">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5">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5">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5">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5">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5">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5">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5">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5">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5">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5">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5">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5">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5">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5">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5">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5">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5">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5">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5">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5">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5">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5">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5">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5">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5">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5">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5">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5">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5">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5">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5">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5">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5">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5">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5">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5">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5">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5">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5">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5">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5">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5">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5">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5">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5">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5">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5">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5">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5">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5">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5">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5">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5">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5">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5">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5">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5">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5">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5">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5">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5">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5">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5">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5">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5">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5">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5">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5">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5">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5">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5">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5">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5">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5">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5">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5">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5">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5">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5">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5">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5">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5">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5">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5">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5">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5">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5">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5">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5">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5">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5">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5">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5">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5">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5">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5">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5">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5">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5">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5">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5">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5">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5">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5">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5">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5">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5">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5">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5">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5">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5">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5">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5">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5">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5">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5">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5">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5">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5">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5">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5">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5">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5">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5">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5">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5">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5">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5">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5">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5">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5">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5">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5">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5">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5">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5">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5">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5">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5">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5">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5">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5">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5">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5">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5">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5">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5">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5">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5">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5">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5">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5">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5">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5">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5">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5">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5">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5">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5">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5">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5">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5">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5">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5">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5">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5">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5">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5">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5">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5">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5">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5">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5">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5">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5">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5">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5">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5">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5">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5">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5">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5">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5">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5">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5">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5">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5">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5">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5">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5">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5">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5">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5">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5">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5">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5">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5">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5">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5">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5">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5">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5">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5">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5">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5">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5">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5">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5">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5">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5">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5">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5">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5">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5">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5">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5">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5">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5">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5">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5">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5">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5">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5">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5">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5">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5">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5">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5">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5">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5">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5">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5">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5">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5">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5">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5">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5">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5">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5">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5">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5">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5">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5">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5">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5">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5">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5">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5">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5">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5">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5">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5">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5">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5">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5">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5">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5">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5">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5">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5">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5">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5">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5">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5">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5">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5">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5">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5">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5">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5">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5">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5">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5">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5">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5">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5">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5">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5">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5">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5">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5">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5">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5">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5">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5">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5">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5">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5">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5">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5">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5">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5">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5">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5">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5">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5">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5">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5">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5">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5">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5">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5">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5">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5">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5">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5">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5">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5">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5">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5">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5">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5">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5">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5">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5">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5">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5">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5">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5">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5">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5">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5">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5">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5">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5">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5">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5">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5">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5">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5">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5">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5">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5">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5">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5">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5">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5">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5">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5">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5">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5">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5">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5">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5">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5">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5">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5">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5">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5">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5">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5">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5">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5">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5">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5">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5">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5">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5">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5">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5">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5">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5">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5">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5">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5">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5">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5">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5">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5">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5">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5">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5">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5">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5">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5">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5">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5">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5">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5">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5">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5">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5">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5">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5">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5">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5">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5">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5">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5">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5">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5">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5">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5">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5">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5">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5">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5">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5">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5">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5">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5">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5">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5">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5">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5">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5">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5">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5">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5">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5">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5">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5">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5">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5">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5">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5">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5">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5">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5">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5">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5">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5">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5">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5">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5">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5">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5">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5">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5">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5">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5">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5">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5">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5">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5">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5">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5">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5">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5">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5">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5">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5">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5">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5">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5">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5">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5">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5">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5">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5">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5">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5">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5">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5">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5">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5">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5">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5">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5">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5">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5">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5">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5">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5">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5">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5">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5">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5">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5">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5">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5">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5">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5">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5">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5">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5">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5">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5">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5">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5">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5">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5">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5">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5">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5">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5">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5">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5">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5">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5">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5">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5">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5">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5">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5">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5">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5">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5">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5">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5">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5">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5">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5">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5">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5">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5">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5">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5">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5">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5">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5">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5">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5">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5">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5">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5">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5">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5">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5">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5">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5">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5">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5">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5">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5">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5">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5">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5">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5">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5">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5">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5">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5">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5">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5">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5">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5">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5">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5">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5">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5">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5">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5">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5">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5">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5">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5">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5">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5">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5">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5">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5">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5">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5">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5">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5">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5">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5">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5">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5">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5">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5">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5">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5">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5">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5">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5">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5">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5">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5">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5">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5">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5">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5">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5">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5">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5">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5">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5">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5">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5">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5">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5">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5">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5">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5">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5">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5">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5">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5">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5">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5">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5">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5">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5">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5">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5">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5">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5">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5">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5">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5">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5">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5">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5">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5">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5">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5">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5">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5">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5">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5">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5">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5">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5">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5">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5">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5">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5">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5">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5">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5">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5">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5">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5">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5">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5">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5">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5">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5">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5">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5">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5">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5">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5">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5">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5">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5">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5">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5">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5">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5">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5">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5">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5">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5">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5">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5">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5">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5">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5">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5">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5">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5">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5">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5">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5">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5">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5">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5">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5">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5">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5">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5">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5">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5">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5">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5">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5">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5">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5">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5">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5">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5">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5">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5">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5">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5">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5">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5">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5">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5">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5">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5">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5">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5">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5">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5">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5">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5">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5">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5">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5">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5">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5">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5">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5">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5">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5">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5">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5">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5">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5">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5">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5">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5">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5">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5">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5">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5">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5">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5">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5">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5">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5">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5">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5">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5">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5">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5">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5">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5">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5">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5">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5">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5">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5">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5">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5">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5">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5">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5">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5">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5">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5">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5">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5">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5">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5">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5">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5">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5">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5">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5">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5">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5">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5">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5">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5">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5">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5">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5">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5">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5">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5">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5">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5">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5">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5">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5">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5">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5">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5">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5">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5">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5">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5">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5">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5">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5">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5">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5">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5">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5">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5">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5">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5">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5">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5">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5">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5">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5">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5">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5">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5">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5">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5">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5">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5">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5">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5">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5">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5">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5">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5">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5">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5">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5">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5">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5">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5">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5">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5">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5">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5">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5">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5">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5">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5">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5">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5">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5">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5">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5">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5">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5">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5">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5">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5">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5">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5">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5">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5">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5">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5">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5">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5">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5">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5">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5">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5">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5">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5">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5">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5">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5">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5">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5">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5">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5">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5">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5">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5">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5">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5">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5">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5">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5">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5">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5">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5">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5">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5">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5">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5">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5">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5">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5">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5">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5">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5">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5">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5">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5">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5">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5">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5">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5">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5">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5">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5">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5">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5">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5">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5">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5">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5">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5">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5">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5">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5">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5">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5">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5">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5">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5">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5">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5">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5">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5">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5">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5">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5">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5">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5">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5">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5">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5">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5">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5">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5">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5">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5">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5">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5">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5">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5">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5">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5">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5">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5">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5">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5">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5">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5">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5">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5">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5">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5">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5">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5">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5">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5">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5">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5">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5">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5">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5">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5">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5">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5">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5">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5">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5">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5">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5">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5">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5">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5">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5">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5">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5">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5">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5">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5">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5">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5">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5">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5">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5">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5">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5">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5">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5">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5">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5">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5">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5">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5">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5">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5">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5">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5">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5">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5">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5">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5">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5">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5">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5">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5">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5">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5">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5">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5">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5">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5">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5">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5">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5">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5">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5">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5">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5">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5">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5">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5">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5">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5">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5">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5">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5">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5">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5">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5">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5">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5">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5">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5">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5">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5">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5">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5">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5">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5">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5">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5">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5">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5">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5">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5">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5">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5">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5">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5">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5">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5">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5">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5">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5">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5">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5">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5">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5">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5">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5">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5">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5">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5">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5">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5">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5">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5">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5">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5">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5">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5">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5">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5">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5">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5">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5">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5">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5">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5">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5">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5">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5">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5">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5">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5">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5">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5">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5">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5">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5">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5">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5">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5">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5">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5">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5">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5">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5">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5">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5">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5">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5">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5">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5">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5">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5">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5">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5">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5">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5">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5">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5">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5">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5">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5">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5">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5">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5">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5">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5">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5">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5">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5">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5">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5">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5">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5">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5">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5">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5">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5">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5">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5">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5">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5">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5">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5">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5">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5">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5">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5">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5">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5">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5">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5">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5">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5">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5">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5">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5">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5">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5">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5">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5">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5">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5">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5">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5">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5">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5">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5">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5">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5">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5">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5">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5">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5">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5">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5">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5">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5">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5">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5">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5">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5">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5">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5">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5">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5">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5">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5">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5">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5">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5">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5">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5">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5">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5">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5">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5">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5">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5">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5">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5">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5">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5">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5">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5">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5">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5">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5">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5">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5">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5">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5">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5">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5">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5">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5">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5">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5">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5">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5">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5">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5">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5">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5">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5">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5">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5">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5">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5">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5">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5">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5">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5">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5">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5">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5">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5">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5">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5">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5">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5">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5">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5">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5">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5">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5">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5">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5">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5">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5">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5">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5">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5">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5">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5">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5">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5">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5">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5">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5">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5">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5">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5">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5">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5">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5">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5">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5">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5">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5">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5">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5">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5">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5">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5">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5">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5">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5">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5">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5">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5">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5">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5">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5">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5">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5">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5">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5">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5">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5">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5">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5">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5">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5">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5">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5">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5">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5">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5">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5">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5">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5">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5">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5">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5">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5">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5">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5">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5">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5">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5">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5">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5">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5">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5">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5">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5">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5">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5">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5">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5">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5">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5">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5">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5">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5">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5">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5">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5">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5">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5">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5">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5">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5">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5">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5">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5">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5">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5">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5">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5">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5">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5">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5">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5">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5">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5">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5">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5">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5">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5">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5">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5">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5">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5">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5">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5">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5">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5">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5">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5">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5">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5">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5">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5">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5">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5">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5">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5">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5">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5">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5">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5">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5">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5">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5">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5">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5">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5">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5">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5">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5">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5">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5">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5">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5">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5">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5">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5">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5">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5">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5">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5">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5">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5">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5">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5">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5">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5">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5">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5">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5">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5">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5">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5">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5">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5">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5">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5">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5">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5">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5">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5">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5">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5">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5">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5">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5">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5">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5">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5">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5">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5">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5">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5">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5">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5">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5">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5">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5">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5">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5">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5">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5">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5">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5">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5">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5">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5">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5">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5">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5">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5">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5">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5">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5">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5">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5">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5">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5">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5">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5">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5">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5">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5">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5">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5">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5">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5">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5">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5">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5">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5">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5">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5">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5">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5">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5">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5">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5">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5">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5">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5">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5">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5">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5">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5">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5">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5">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5">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5">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5">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5">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5">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5">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5">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5">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5">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5">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5">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5">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5">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5">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5">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5">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5">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5">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5">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5">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5">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5">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5">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5">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5">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5">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5">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5">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5">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5">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5">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5">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5">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5">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5">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5">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5">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5">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5">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5">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5">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5">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5">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5">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5">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5">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5">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5">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5">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5">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5">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5">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5">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5">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5">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5">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5">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5">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5">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5">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5">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5">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5">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5">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5">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5">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5">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5">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5">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5">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5">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5">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5">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5">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5">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5">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5">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5">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5">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5">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5">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5">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5">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5">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5">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5">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5">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5">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5">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5">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5">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5">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5">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5">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5">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5">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5">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5">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5">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5">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5">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5">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5">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5">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5">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5">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5">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5">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5">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5">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5">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5">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5">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5">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5">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5">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5">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5">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5">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5">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5">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5">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5">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5">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5">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5">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5">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5">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5">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5">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5">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5">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5">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5">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5">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5">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5">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5">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5">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5">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5">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5">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5">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5">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5">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5">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5">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5">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5">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5">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5">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5">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5">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5">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5">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5">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5">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5">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5">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5">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5">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5">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5">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5">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5">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5">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5">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5">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5">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5">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5">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5">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5">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5">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5">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5">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5">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5">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5">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5">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5">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5">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5">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5">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5">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5">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5">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5">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5">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5">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5">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5">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5">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5">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5">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5">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5">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5">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5">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5">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5">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5">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5">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5">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5">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5">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5">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5">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5">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5">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5">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5">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5">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5">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5">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5">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5">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5">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5">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5">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5">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5">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5">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5">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5">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5">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5">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5">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5">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5">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5">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5">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5">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5">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5">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5">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5">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5">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5">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5">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5">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5">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5">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5">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5">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5">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5">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5">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5">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5">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5">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5">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5">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5">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5">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5">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5">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5">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5">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5">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5">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5">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5">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5">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5">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5">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5">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5">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5">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5">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5">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5">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5">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5">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5">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5">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5">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5">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5">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5">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5">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5">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5">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5">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5">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5">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5">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5">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5">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5">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5">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5">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5">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5">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5">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5">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5">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5">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5">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5">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5">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5">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5">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5">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5">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5">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5">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5">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5">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5">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5">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5">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5">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5">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5">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5">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5">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5">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5">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5">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5">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5">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5">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5">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5">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5">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5">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5">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5">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5">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5">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5">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5">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5">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5">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5">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5">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5">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5">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5">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5">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5">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5">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5">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5">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5">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5">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5">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5">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5">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5">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5">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5">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5">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5">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5">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5">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5">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5">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5">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5">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5">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5">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5">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5">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5">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5">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5">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5">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5">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5">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5">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5">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5">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5">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5">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5">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5">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5">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5">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5">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5">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5">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5">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5">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5">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5">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5">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5">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5">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5">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5">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5">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5">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5">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5">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5">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5">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5">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5">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5">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5">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5">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5">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5">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5">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5">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5">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5">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5">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5">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5">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5">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5">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5">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5">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5">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5">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5">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5">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5">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5">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5">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5">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5">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5">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5">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5">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5">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5">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5">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5">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5">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5">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5">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5">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5">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5">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5">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5">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5">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5">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5">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5">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5">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5">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5">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5">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5">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5">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5">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5">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5">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5">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5">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5">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5">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5">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5">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5">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5">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5">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5">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5">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5">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5">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5">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5">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5">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5">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5">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5">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5">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5">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5">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5">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5">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5">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5">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5">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5">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5">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5">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5">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5">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5">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5">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5">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5">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5">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5">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5">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5">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5">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5">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5">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5">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5">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5">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5">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5">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5">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5">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5">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5">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5">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5">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5">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5">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5">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5">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5">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5">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5">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5">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5">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5">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5">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5">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5">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5">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5">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5">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5">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5">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5">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5">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5">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5">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5">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5">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5">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5">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5">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5">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5">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5">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5">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5">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5">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5">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5">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5">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5">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5">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5">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5">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5">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5">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5">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5">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5">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5">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5">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5">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5">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5">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5">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5">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5">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5">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5">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5">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5">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5">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5">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5">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5">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5">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5">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5">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5">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5">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5">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5">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5">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5">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5">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5">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5">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5">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5">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5">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5">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5">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5">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5">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5">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5">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5">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5">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5">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5">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5">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5">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5">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5">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5">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5">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5">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5">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5">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5">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5">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5">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5">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5">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5">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5">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5">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5">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5">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5">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5">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5">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5">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5">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5">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5">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5">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5">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5">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5">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5">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5">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5">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5">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5">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5">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5">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5">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5">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5">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5">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5">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5">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5">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5">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5">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5">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5">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5">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5">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5">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5">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5">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5">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5">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5">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5">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5">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5">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5">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5">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5">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5">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5">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5">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5">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5">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5">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5">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5">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5">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5">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5">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5">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5">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5">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5">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5">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5">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5">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5">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5">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5">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5">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5">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5">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5">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5">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5">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5">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5">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5">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5">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5">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5">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5">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5">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5">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5">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5">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5">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5">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5">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5">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5">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5">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5">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5">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5">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5">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5">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5">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5">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5">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5">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5">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5">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5">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5">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5">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5">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5">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5">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5">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5">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5">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5">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5">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5">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5">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5">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5">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5">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5">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5">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5">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5">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5">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5">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5">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5">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5">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5">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5">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5">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5">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5">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5">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5">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5">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5">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5">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5">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5">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5">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5">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5">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5">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5">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5">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5">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5">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5">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5">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5">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5">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5">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5">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5">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5">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5">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5">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5">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5">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5">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5">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5">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5">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5">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5">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5">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5">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5">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5">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5">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5">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5">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5">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5">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5">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5">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5">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5">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5">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5">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5">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5">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5">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5">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5">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5">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5">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5">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5">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5">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5">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5">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5">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5">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5">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5">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5">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5">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5">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5">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5">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5">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5">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5">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5">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5">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5">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5">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5">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5">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5">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5">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5">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5">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5">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5">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5">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5">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5">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5">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5">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5">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5">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5">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5">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5">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5">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5">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5">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5">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5">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5">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5">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5">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5">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5">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5">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5">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5">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5">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5">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5">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5">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5">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5">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5">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5">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5">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5">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5">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5">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5">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5">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5">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5">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5">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5">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5">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5">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5">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5">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5">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5">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5">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5">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5">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5">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5">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5">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5">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5">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5">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5">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5">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5">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5">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5">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5">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5">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5">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5">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5">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5">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5">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5">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5">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5">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5">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5">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5">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5">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5">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5">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5">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5">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5">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5">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5">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5">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5">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5">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5">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5">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5">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5">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5">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5">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5">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5">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5">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5">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5">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5">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5">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5">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5">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5">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5">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5">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5">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5">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5">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5">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5">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5">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5">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5">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5">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5">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5">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5">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5">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5">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5">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5">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5">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5">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5">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5">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5">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5">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5">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5">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5">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5">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5">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5">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5">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5">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5">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5">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5">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5">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5">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5">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5">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5">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5">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5">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5">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5">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5">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5">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5">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5">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5">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5">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5">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5">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5">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5">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5">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5">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5">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5">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5">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5">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5">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5">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5">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5">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5">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5">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5">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5">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5">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5">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5">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5">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5">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5">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5">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5">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5">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5">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5">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5">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5">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5">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5">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5">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5">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5">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5">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5">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5">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5">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5">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5">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5">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5">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5">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5">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5">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5">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5">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5">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5">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5">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5">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5">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5">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5">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5">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5">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5">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5">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5">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5">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5">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5">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5">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5">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5">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5">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5">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5">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5">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5">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5">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5">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5">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5">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5">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5">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5">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5">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5">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5">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5">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5">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5">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5">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5">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5">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5">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5">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5">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5">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5">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5">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5">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5">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5">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5">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5">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5">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5">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5">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5">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5">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5">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5">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5">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5">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5">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5">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5">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5">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5">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5">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5">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5">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5">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5">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5">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5">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5">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5">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5">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5">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5">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5">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5">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5">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5">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5">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5">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5">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5">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5">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5">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5">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5">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5">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5">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5">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5">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5">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5">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5">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5">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5">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5">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5">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5">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5">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5">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5">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5">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5">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5">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5">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5">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5">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5">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5">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5">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5">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5">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5">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5">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5">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5">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5">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5">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5">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5">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5">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5">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5">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5">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5">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5">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5">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5">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5">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5">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5">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5">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5">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5">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5">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5">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5">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5">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5">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5">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5">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5">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5">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5">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5">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5">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5">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5">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5">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5">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5">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5">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5">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5">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5">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5">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5">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5">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5">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5">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5">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5">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5">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5">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5">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5">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5">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5">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5">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5">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5">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5">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5">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5">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5">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5">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5">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5">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5">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5">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5">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5">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5">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5">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5">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5">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5">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5">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5">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5">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5">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5">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5">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5">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5">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5">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5">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5">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5">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5">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5">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5">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5">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5">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5">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5">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5">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5">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5">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5">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5">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5">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5">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5">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5">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5">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5">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5">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5">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5">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5">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5">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5">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5">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5">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5">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5">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5">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5">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5">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5">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5">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5">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5">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5">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5">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5">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5">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5">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5">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5">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5">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5">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5">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5">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5">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5">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5">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5">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5">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5">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5">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5">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5">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5">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5">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5">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5">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5">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5">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5">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5">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5">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5">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5">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5">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5">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5">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5">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5">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5">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5">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5">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5">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5">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5">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5">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5">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5">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5">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5">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5">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5">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5">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5">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5">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5">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5">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5">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5">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5">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5">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5">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5">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5">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5">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5">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5">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5">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5">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5">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5">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5">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5">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5">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5">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5">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5">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5">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5">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5">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5">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5">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5">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5">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5">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5">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5">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5">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5">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5">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5">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5">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5">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5">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5">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5">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5">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5">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5">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5">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5">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5">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5">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5">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5">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5">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5">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5">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5">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5">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5">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5">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5">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5">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5">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5">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5">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5">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5">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5">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5">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5">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5">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5">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5">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5">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5">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5">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5">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5">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5">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5">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5">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5">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5">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5">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5">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5">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5">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5">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5">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5">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5">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5">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5">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5">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5">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5">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5">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5">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5">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5">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5">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5">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5">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5">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5">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5">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5">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5">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5">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5">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5">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5">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5">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5">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5">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5">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5">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5">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5">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5">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5">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5">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5">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5">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5">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5">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5">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5">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5">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5">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5">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5">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5">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5">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5">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5">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5">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5">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5">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5">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5">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5">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5">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5">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5">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5">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5">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5">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5">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5">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5">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5">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5">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5">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5">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5">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5">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5">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5">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5">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5">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5">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5">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5">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5">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5">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5">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5">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5">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5">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5">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5">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5">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5">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5">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5">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5">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5">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5">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5">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5">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5">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5">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5">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5">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5">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5">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5">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5">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5">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5">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5">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5">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5">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5">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5">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5">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5">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5">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5">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5">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5">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5">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5">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5">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5">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5">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5">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5">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5">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5">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5">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5">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5">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5">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5">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5">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5">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5">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5">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5">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5">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5">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5">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5">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5">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5">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5">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5">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5">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5">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5">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5">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5">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5">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5">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5">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5">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5">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5">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5">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5">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5">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5">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5">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5">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5">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5">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5">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5">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5">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5">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5">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5">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5">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5">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5">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5">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5">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5">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5">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5">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5">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5">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5">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5">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5">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5">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5">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5">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5">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5">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5">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5">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5">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5">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5">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5">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5">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5">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5">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5">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5">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5">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5">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5">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5">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5">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5">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5">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5">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5">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5">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5">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5">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5">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5">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5">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5">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5">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5">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5">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5">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5">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5">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5">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5">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5">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5">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5">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5">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5">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5">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5">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5">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5">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5">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5">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5">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5">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5">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5">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5">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5">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5">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5">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5">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5">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5">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5">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5">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5">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5">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5">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5">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5">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5">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5">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5">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5">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5">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5">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5">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5">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5">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5">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5">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5">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5">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5">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5">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5">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5">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5">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5">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5">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5">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5">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5">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5">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5">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5">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5">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5">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5">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5">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5">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5">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5">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5">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5">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5">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5">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5">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5">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5">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5">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5">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5">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5">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5">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5">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5">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5">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5">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5">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5">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5">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5">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5">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5">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5">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5">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5">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5">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5">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5">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5">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5">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5">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5">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5">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5">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5">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5">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5">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5">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5">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5">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5">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5">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5">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5">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5">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5">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5">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5">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5">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5">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5">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5">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5">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5">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5">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5">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5">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5">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5">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5">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5">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5">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5">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5">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5">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5">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5">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5">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5">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5">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5">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5">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5">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5">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5">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5">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5">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5">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5">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5">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5">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5">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5">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5">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5">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5">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5">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5">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5">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5">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5">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5">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5">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5">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5">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5">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5">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5">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5">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5">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5">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5">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5">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5">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5">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5">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5">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5">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5">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5">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5">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5">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5">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5">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5">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5">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5">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5">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5">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5">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5">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5">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5">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5">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5">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5">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5">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5">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5">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5">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5">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5">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5">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5">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5">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5">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5">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5">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5">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5">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5">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5">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5">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5">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5">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5">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5">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5">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5">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5">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5">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5">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5">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5">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5">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5">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5">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5">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5">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5">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5">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5">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5">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5">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5">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5">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5">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5">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5">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5">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5">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5">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5">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5">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5">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5">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5">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5">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5">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5">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5">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5">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5">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5">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5">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5">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5">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5">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5">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5">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5">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5">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5">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5">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5">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5">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5">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5">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5">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5">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5">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5">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5">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5">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5">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5">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5">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5">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5">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5">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5">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5">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5">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5">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5">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5">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5">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5">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5">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5">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5">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5">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5">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5">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5">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5">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5">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5">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5">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5">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5">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5">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5">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5">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5">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5">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5">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5">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5">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5">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5">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5">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5">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5">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5">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5">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5">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5">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5">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5">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5">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5">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5">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5">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5">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5">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5">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5">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5">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5">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5">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5">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5">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5">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5">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5">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5">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5">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5">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5">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5">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5">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5">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5">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5">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5">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5">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5">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5">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5">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5">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5">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5">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5">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5">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5">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5">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5">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5">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5">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5">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5">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5">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5">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5">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5">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5">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5">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5">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5">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5">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5">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5">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5">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5">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5">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5">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5">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5">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5">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5">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5">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5">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5">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5">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5">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5">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5">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5">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5">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5">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5">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5">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5">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5">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5">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5">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5">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5">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5">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5">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5">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5">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5">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5">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5">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5">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5">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5">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5">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5">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5">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5">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5">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5">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5">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5">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5">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5">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5">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5">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5">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5">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5">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5">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5">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5">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5">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5">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5">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5">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5">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5">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5">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5">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5">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5">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5">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5">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5">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5">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5">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5">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5">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5">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5">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5">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5">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5">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5">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5">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5">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5">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5">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5">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5">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5">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5">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5">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5">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5">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5">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5">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5">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5">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5">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5">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5">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5">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5">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5">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5">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5">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5">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5">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5">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5">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5">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5">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5">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5">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5">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5">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5">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5">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5">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5">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5">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5">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5">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5">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5">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5">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5">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5">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5">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5">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5">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5">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5">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5">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5">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5">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5">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5">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5">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5">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5">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5">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5">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5">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5">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5">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5">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5">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5">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5">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5">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5">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5">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5">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5">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5">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5">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5">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5">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5">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5">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5">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5">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5">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5">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5">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5">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5">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5">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5">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5">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5">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5">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5">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5">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5">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5">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5">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5">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5">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5">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5">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5">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5">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5">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5">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5">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5">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5">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5">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5">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5">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5">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5">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5">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5">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5">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5">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5">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5">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5">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5">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5">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5">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5">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5">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5">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5">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5">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5">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5">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5">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5">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5">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5">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5">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5">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5">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5">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5">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5">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5">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5">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5">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5">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5">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5">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5">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5">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5">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5">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5">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5">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5">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5">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5">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5">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5">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5">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5">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5">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5">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5">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5">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5">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5">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5">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5">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5">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5">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5">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5">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5">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5">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5">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5">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5">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5">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5">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5">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5">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5">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5">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5">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5">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5">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5">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5">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5">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5">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5">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5">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5">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5">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5">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5">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5">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5">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5">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5">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5">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5">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5">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5">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5">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5">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5">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5">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5">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5">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5">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5">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5">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5">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5">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5">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5">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5">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5">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5">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5">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5">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5">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5">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5">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5">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5">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5">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5">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5">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5">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5">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5">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5">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5">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5">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5">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5">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5">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5">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5">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5">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5">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5">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5">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5">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5">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5">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5">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5">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5">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5">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5">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5">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5">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5">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5">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5">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5">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5">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5">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5">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5">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5">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5">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5">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5">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5">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5">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5">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5">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5">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5">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5">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5">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5">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5">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5">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5">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5">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5">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5">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5">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5">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5">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5">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5">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5">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5">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5">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5">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5">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5">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5">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5">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5">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5">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5">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5">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5">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5">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5">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5">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5">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5">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5">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5">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5">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5">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5">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5">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5">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5">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5">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5">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5">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5">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5">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5">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5">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5">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5">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5">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5">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5">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5">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5">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5">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5">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5">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5">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5">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5">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5">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5">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5">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5">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5">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5">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5">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5">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5">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5">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5">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5">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5">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5">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5">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5">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5">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5">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5">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5">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5">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5">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5">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5">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5">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5">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5">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5">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5">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5">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5">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5">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5">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5">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5">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5">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5">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5">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5">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5">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5">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5">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5">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5">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5">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5">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5">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5">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5">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5">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5">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5">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5">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5">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5">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5">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5">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5">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5">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5">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5">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5">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5">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5">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5">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5">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5">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5">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5">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5">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5">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5">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5">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5">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5">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5">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5">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5">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5">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5">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5">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5">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5">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5">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5">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5">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5">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5">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5">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5">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5">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5">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5">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5">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5">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5">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5">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5">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5">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5">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5">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5">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5">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5">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5">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5">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5">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5">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5">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5">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5">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5">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5">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5">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5">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5">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5">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5">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5">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5">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5">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5">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5">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5">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5">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5">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5">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5">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5">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5">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5">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5">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5">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5">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5">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5">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5">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5">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5">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5">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5">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5">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5">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5">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5">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5">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5">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5">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5">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5">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5">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5">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5">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5">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5">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5">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5">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5">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5">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5">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5">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5">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5">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5">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5">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5">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5">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5">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5">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5">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5">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5">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5">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5">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5">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5">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5">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5">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5">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5">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5">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5">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5">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5">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5">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5">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5">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5">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5">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5">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5">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5">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5">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5">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5">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5">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5">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5">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5">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5">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5">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5">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5">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5">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5">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5">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5">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5">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5">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5">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5">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5">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5">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5">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5">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5">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5">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5">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5">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5">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5">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5">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5">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5">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5">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5">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5">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5">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5">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5">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5">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5">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5">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5">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5">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5">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5">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5">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5">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5">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5">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5">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5">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5">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5">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5">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5">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5">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5">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5">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5">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5">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5">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5">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5">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5">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5">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5">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5">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5">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5">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5">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5">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5">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5">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5">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5">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5">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5">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5">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5">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5">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5">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5">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5">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5">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5">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5">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5">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5">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5">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5">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5">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5">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5">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5">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5">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5">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5">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5">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5">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5">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5">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5">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5">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5">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5">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5">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5">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5">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5">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5">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5">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5">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5">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5">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5">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5">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5">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5">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5">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5">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5">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5">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5">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5">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5">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5">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5">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5">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5">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5">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5">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5">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5">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5">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5">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5">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5">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5">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5">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5">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5">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5">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5">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5">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5">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5">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5">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5">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5">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5">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5">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5">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5">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5">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5">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5">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5">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5">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5">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5">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5">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5">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5">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5">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5">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5">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5">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5">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5">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5">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5">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5">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5">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5">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5">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5">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5">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5">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5">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5">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5">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5">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5">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5">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5">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5">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5">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5">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5">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5">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5">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5">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5">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5">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5">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5">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5">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5">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5">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5">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5">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5">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5">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5">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5">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5">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5">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5">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5">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5">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5">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5">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5">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5">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5">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5">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5">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5">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5">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5">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5">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5">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5">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5">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5">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5">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5">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5">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5">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5">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5">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5">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5">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5">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5">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5">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5">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5">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5">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5">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5">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5">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5">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5">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5">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5">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5">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5">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5">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5">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5">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5">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5">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5">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5">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5">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5">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5">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5">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5">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5">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5">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5">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5">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5">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5">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5">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5">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5">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5">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5">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5">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5">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5">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5">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5">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5">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5">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5">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5">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5">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5">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5">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5">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5">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5">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5">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5">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5">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5">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5">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5">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5">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5">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5">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5">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5">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5">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5">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5">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5">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5">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5">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5">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5">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5">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5">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5">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5">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5">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5">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5">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5">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5">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5">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5">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5">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5">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5">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5">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5">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5">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5">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5">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5">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5">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5">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5">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5">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5">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5">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5">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5">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5">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5">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5">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5">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5">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5">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5">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5">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5">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5">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5">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5">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5">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5">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5">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5">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5">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5">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5">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5">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5">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5">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5">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5">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5">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5">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5">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5">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5">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5">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5">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5">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5">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5">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5">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5">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5">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5">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5">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5">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5">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5">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5">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5">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5">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5">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5">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5">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5">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5">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5">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5">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5">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5">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5">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5">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5">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5">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5">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5">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5">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5">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5">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5">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5">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5">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5">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5">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5">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5">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5">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5">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5">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5">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5">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5">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5">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5">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5">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5">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5">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5">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5">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5">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5">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5">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5">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5">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5">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5">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5">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5">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5">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5">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5">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5">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5">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5">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5">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5">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5">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5">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5">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5">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5">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5">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5">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5">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5">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5">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5">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5">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5">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5">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5">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5">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5">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5">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5">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5">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5">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5">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5">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5">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5">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5">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5">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5">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5">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5">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5">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5">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5">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5">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5">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5">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5">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5">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5">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5">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5">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5">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5">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5">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5">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5">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5">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5">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5">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5">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5">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5">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5">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5">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5">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5">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5">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5">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5">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5">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5">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5">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5">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5">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5">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5">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5">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5">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5">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5">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5">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5">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5">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5">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5">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5">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5">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5">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5">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5">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5">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5">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5">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5">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5">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5">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5">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5">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5">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5">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5">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5">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5">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5">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5">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5">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5">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5">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5">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5">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5">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5">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5">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5">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5">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5">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5">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5">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5">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5">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5">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5">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5">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5">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5">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5">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5">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5">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5">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5">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5">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5">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5">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5">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5">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5">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5">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5">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5">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5">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5">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5">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5">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5">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5">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5">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5">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5">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5">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5">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5">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5">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5">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5">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5">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5">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5">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5">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5">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5">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5">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5">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5">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5">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5">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5">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5">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5">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5">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5">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5">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5">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5">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5">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5">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5">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5">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5">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5">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5">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5">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5">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5">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5">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5">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5">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5">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5">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5">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5">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5">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5">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5">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5">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5">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5">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5">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5">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5">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5">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5">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5">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5">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5">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5">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5">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5">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5">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5">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5">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5">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5">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5">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5">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5">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5">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5">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5">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5">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5">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5">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5">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5">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5">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5">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5">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5">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5">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5">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5">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5">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5">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5">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5">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5">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5">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5">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5">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5">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5">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5">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5">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5">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5">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5">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5">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5">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5">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5">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5">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5">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5">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5">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5">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5">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5">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5">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5">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5">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5">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5">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5">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5">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5">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5">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5">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5">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5">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5">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5">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5">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5">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5">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5">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5">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5">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5">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5">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5">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5">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5">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5">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5">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5">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5">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5">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5">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5">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5">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5">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5">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5">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5">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5">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5">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5">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5">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5">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5">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5">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5">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5">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5">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5">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5">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5">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5">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5">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5">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5">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5">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5">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5">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5">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5">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5">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5">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5">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5">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5">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5">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5">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5">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5">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5">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5">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5">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5">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5">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5">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5">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5">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5">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5">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5">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5">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5">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5">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5">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5">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5">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5">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5">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5">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5">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5">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5">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5">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5">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5">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5">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5">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5">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5">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5">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5">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5">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5">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5">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5">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5">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5">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5">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5">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5">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5">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5">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5">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5">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5">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5">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5">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5">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5">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5">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5">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5">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5">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5">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5">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5">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5">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5">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5">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5">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5">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5">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5">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5">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5">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5">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5">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5">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5">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5">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5">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5">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5">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5">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5">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5">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5">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5">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5">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5">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5">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5">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5">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5">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5">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5">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5">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5">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5">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5">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5">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5">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5">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5">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5">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5">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5">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5">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5">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5">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5">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5">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5">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5">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5">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5">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5">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5">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5">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5">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5">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5">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5">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5">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5">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5">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5">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5">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5">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5">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5">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5">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5">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5">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5">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5">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5">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5">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5">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5">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5">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5">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5">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5">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5">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5">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5">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5">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5">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5">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5">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5">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5">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5">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5">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5">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5">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5">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5">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5">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5">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5">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5">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5">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5">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5">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5">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5">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5">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5">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5">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5">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5">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5">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5">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5">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5">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5">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5">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5">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5">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5">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5">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5">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5">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5">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5">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5">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5">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5">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5">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5">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5">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5">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5">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5">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5">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5">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5">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5">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5">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5">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5">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5">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5">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5">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5">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5">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5">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5">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5">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5">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5">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5">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5">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5">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5">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5">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5">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5">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5">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5">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5">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5">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5">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5">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5">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5">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5">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5">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5">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5">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5">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5">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5">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5">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5">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5">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5">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5">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5">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5">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5">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5">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5">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5">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5">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5">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5">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5">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5">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5">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5">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5">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5">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5">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5">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5">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5">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5">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5">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5">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5">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5">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5">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5">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5">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5">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5">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5">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5">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5">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5">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5">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5">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5">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5">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5">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5">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5">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5">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5">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5">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5">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5">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5">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5">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5">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5">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5">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5">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5">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5">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5">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5">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5">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5">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5">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5">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5">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5">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5">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5">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5">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5">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5">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5">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5">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5">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5">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5">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5">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5">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5">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5">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5">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5">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5">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5">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5">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5">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5">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5">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5">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5">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5">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5">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5">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5">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5">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5">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5">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5">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5">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5">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5">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5">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5">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5">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5">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5">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5">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5">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5">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5">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5">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5">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5">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5">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5">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5">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5">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5">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5">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5">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5">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5">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5">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5">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5">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5">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5">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5">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5">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5">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5">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5">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5">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5">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5">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5">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5">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5">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5">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5">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5">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5">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5">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5">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5">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5">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5">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5">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5">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5">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5">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5">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5">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5">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5">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5">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5">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5">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5">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5">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5">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5">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5">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5">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5">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5">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5">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5">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5">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5">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5">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5">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5">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5">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5">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5">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5">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5">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5">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5">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5">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5">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5">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5">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5">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5">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5">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5">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5">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5">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5">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5">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5">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5">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5">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5">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5">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5">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5">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5">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5">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5">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5">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5">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5">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5">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5">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5">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5">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5">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5">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5">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5">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5">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5">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5">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5">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5">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5">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5">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5">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5">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5">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5">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5">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5">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5">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5">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5">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5">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5">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5">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5">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5">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5">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5">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5">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5">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5">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5">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5">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5">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5">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5">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5">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5">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5">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5">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5">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5">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5">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5">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5">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5">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5">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5">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5">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5">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5">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5">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5">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5">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5">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5">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5">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5">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5">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5">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5">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5">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5">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5">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5">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5">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5">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5">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5">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5">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5">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5">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5">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5">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5">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5">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5">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5">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5">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5">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5">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5">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5">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5">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5">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5">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5">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5">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5">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5">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5">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5">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5">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5">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5">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5">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5">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5">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5">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5">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5">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5">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5">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5">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5">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5">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5">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5">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5">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5">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5">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5">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5">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5">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5">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5">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5">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5">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5">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5">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5">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5">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5">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5">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5">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5">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5">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5">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5">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5">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5">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5">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5">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5">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5">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5">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5">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5">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5">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5">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5">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5">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5">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5">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5">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5">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5">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5">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5">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5">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5">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5">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5">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5">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5">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5">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5">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5">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5">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5">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5">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5">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5">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5">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5">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5">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5">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5">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5">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5">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5">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5">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5">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5">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5">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5">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5">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5">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5">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5">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5">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5">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5">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5">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5">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5">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5">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5">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5">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5">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5">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5">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5">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5">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5">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5">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5">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5">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5">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5">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5">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5">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5">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5">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5">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5">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5">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5">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5">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5">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5">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5">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5">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5">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5">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5">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5">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5">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5">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5">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5">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5">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5">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5">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5">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5">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5">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5">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5">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5">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5">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5">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5">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5">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5">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5">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5">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5">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5">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5">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5">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5">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5">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5">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5">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5">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5">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5">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5">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5">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5">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5">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5">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5">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5">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5">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5">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5">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5">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5">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5">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5">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5">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5">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5">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5">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5">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5">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5">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5">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5">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5">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5">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5">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5">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5">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5">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5">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5">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5">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5">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5">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5">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5">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5">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5">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5">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5">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5">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5">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5">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5">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5">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5">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5">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5">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5">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5">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5">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5">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5">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5">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5">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5">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5">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5">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5">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5">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5">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5">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5">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5">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5">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5">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5">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5">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5">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5">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5">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5">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5">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5">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5">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5">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5">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5">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5">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5">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5">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5">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5">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5">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5">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5">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5">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5">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5">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5">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5">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5">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5">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5">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5">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5">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5">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5">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5">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5">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5">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5">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5">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5">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5">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5">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5">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5">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5">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5">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5">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5">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5">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5">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5">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5">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5">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5">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5">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5">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5">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5">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5">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5">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5">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5">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5">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5">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5">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5">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5">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5">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5">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5">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5">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5">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5">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5">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5">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5">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5">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5">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5">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5">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5">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5">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5">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5">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5">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5">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5">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5">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5">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5">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5">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5">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5">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5">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5">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5">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5">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5">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5">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5">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5">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5">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5">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5">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5">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5">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5">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5">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5">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5">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5">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5">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5">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5">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5">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5">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5">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5">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5">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5">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5">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5">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5">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5">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5">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5">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5">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5">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5">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5">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5">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5">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5">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5">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5">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5">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5">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5">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5">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5">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5">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5">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5">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5">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5">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5">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5">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5">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5">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5">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5">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5">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5">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5">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5">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5">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5">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5">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5">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5">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5">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5">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5">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5">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5">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5">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5">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5">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5">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5">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5">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5">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5">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5">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5">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5">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5">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5">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5">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5">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5">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5">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5">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5">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5">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5">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5">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5">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5">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5">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5">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5">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5">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5">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5">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5">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5">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5">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5">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5">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5">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5">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5">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5">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5">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5">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5">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5">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5">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5">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5">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5">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5">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5">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5">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5">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5">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5">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5">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5">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5">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5">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5">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5">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5">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5">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5">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5">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5">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5">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5">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5">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5">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5">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5">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5">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5">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5">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5">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5">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5">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5">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5">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5">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5">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5">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5">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5">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5">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5">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5">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5">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5">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5">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5">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5">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5">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5">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5">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5">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5">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5">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5">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5">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5">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5">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5">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5">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5">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5">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5">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5">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5">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5">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5">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5">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5">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5">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5">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5">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5">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5">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5">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5">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5">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5">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5">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5">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5">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5">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5">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5">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5">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5">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5">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5">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5">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5">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5">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5">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5">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5">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5">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5">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5">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5">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5">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5">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5">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5">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5">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5">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5">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5">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5">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5">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5">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5">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5">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5">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5">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5">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5">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5">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5">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5">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5">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5">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5">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5">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5">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5">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5">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5">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5">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5">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5">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5">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5">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5">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5">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5">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5">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5">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5">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5">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5">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5">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5">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5">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5">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5">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5">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5">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5">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5">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5">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5">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5">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5">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5">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5">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5">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5">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5">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5">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5">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5">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5">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5">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5">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5">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5">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5">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5">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5">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5">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5">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5">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5">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5">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5">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5">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5">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5">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5">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5">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5">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5">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5">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5">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5">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5">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5">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5">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5">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5">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5">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5">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5">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5">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5">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5">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5">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5">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5">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5">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5">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5">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5">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5">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5">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5">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5">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5">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5">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5">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5">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5">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5">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5">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5">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5">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5">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5">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5">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5">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5">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5">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5">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5">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5">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5">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5">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5">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5">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5">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5">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5">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5">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5">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5">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5">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5">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5">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5">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5">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5">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5">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5">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5">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5">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5">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5">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5">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5">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5">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5">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5">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5">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5">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5">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5">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5">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5">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5">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5">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5">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5">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5">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5">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5">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5">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5">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5">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5">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5">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5">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5">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5">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5">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5">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5">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5">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5">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5">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5">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5">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5">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5">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5">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5">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5">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5">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5">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5">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5">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5">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5">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5">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5">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5">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5">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5">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5">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5">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5">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5">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5">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5">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5">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5">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5">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5">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5">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5">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5">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5">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5">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5">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5">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5">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5">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5">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5">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5">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5">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5">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5">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5">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5">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5">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5">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5">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5">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5">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5">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5">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5">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5">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5">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5">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5">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5">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5">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5">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5">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5">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5">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5">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5">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5">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5">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5">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5">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5">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5">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5">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5">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5">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5">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5">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5">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5">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5">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5">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5">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5">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5">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5">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5">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5">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5">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5">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5">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5">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5">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5">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5">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5">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5">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5">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5">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5">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5">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5">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5">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5">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5">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5">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5">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5">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5">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5">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5">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5">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5">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5">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5">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5">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5">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5">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5">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5">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5">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5">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5">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5">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5">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5">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5">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5">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5">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5">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5">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5">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5">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5">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5">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5">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5">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5">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5">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5">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5">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5">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5">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5">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5">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5">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5">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5">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5">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5">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5">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5">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5">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5">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5">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5">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5">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5">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5">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5">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5">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5">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5">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5">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5">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5">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5">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5">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5">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5">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5">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5">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5">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5">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5">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5">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5">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5">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5">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5">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5">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5">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5">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5">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5">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5">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5">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5">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5">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5">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5">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5">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5">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5">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5">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5">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5">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5">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5">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5">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5">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5">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5">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5">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5">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5">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5">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5">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5">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5">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5">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5">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5">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5">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5">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5">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5">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5">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5">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5">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5">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5">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5">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5">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5">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5">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5">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5">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5">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5">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5">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5">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5">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5">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5">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5">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5">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5">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5">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5">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5">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5">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FFAC0-522B-4199-BF6E-BE410A9C4C73}">
  <sheetPr>
    <tabColor rgb="FF00B050"/>
  </sheetPr>
  <dimension ref="A1:E2"/>
  <sheetViews>
    <sheetView showGridLines="0" showRowColHeaders="0" tabSelected="1" zoomScale="58" zoomScaleNormal="66" workbookViewId="0">
      <selection sqref="A1:E2"/>
    </sheetView>
  </sheetViews>
  <sheetFormatPr defaultRowHeight="14.5" x14ac:dyDescent="0.35"/>
  <sheetData>
    <row r="1" spans="1:5" x14ac:dyDescent="0.35">
      <c r="A1" s="17" t="s">
        <v>32989</v>
      </c>
      <c r="B1" s="17"/>
      <c r="C1" s="17"/>
      <c r="D1" s="17"/>
      <c r="E1" s="17"/>
    </row>
    <row r="2" spans="1:5" x14ac:dyDescent="0.35">
      <c r="A2" s="17"/>
      <c r="B2" s="17"/>
      <c r="C2" s="17"/>
      <c r="D2" s="17"/>
      <c r="E2" s="17"/>
    </row>
  </sheetData>
  <mergeCells count="1">
    <mergeCell ref="A1:E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vt:lpstr>
      <vt:lpstr>Main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Shakir Hussain</dc:creator>
  <cp:lastModifiedBy>Shakir Hussain</cp:lastModifiedBy>
  <dcterms:created xsi:type="dcterms:W3CDTF">2025-08-04T10:28:54Z</dcterms:created>
  <dcterms:modified xsi:type="dcterms:W3CDTF">2025-08-09T11:25:27Z</dcterms:modified>
</cp:coreProperties>
</file>