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Desktop\Second Term\Math 3\"/>
    </mc:Choice>
  </mc:AlternateContent>
  <xr:revisionPtr revIDLastSave="0" documentId="8_{9238CB76-847B-40B2-982D-38956FD14C97}" xr6:coauthVersionLast="47" xr6:coauthVersionMax="47" xr10:uidLastSave="{00000000-0000-0000-0000-000000000000}"/>
  <bookViews>
    <workbookView xWindow="-108" yWindow="-108" windowWidth="23256" windowHeight="12576" xr2:uid="{05FA5964-D2EB-471A-930F-75525261D168}"/>
  </bookViews>
  <sheets>
    <sheet name="Economic Feasibilit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D25" i="1" l="1"/>
  <c r="C25" i="1"/>
  <c r="B29" i="1"/>
  <c r="B28" i="1"/>
  <c r="C28" i="1"/>
  <c r="D28" i="1"/>
  <c r="E28" i="1"/>
  <c r="F28" i="1"/>
  <c r="G28" i="1"/>
  <c r="B26" i="1"/>
  <c r="B23" i="1"/>
  <c r="H6" i="1"/>
  <c r="C24" i="1"/>
  <c r="C6" i="1"/>
  <c r="C5" i="1"/>
  <c r="D5" i="1"/>
  <c r="D24" i="1" s="1"/>
  <c r="E5" i="1"/>
  <c r="E24" i="1" s="1"/>
  <c r="F5" i="1"/>
  <c r="F24" i="1" s="1"/>
  <c r="G5" i="1"/>
  <c r="G6" i="1" s="1"/>
  <c r="H4" i="1"/>
  <c r="H3" i="1"/>
  <c r="H2" i="1"/>
  <c r="H28" i="1" l="1"/>
  <c r="G24" i="1"/>
  <c r="F6" i="1"/>
  <c r="E6" i="1"/>
  <c r="D6" i="1"/>
  <c r="E25" i="1"/>
  <c r="F25" i="1" s="1"/>
  <c r="H5" i="1"/>
  <c r="G25" i="1" l="1"/>
  <c r="H16" i="1"/>
  <c r="H13" i="1"/>
  <c r="H10" i="1"/>
  <c r="H23" i="1"/>
  <c r="H24" i="1" s="1"/>
  <c r="D23" i="1"/>
  <c r="E23" i="1"/>
  <c r="F23" i="1"/>
  <c r="G23" i="1"/>
  <c r="C23" i="1"/>
  <c r="H18" i="1"/>
  <c r="B18" i="1"/>
  <c r="H22" i="1"/>
  <c r="H21" i="1"/>
  <c r="H20" i="1"/>
  <c r="H17" i="1"/>
  <c r="H15" i="1"/>
  <c r="H14" i="1"/>
  <c r="H12" i="1"/>
  <c r="H11" i="1"/>
  <c r="H9" i="1"/>
  <c r="H8" i="1"/>
  <c r="D22" i="1"/>
  <c r="E22" i="1"/>
  <c r="F22" i="1"/>
  <c r="G22" i="1"/>
  <c r="C22" i="1"/>
  <c r="C21" i="1"/>
  <c r="G21" i="1"/>
  <c r="F21" i="1"/>
  <c r="E21" i="1"/>
  <c r="D21" i="1" s="1"/>
</calcChain>
</file>

<file path=xl/sharedStrings.xml><?xml version="1.0" encoding="utf-8"?>
<sst xmlns="http://schemas.openxmlformats.org/spreadsheetml/2006/main" count="38" uniqueCount="38">
  <si>
    <t xml:space="preserve">Benefits </t>
  </si>
  <si>
    <t xml:space="preserve">Total Benefits </t>
  </si>
  <si>
    <t>PV Total Benefits</t>
  </si>
  <si>
    <t xml:space="preserve">Year 0 </t>
  </si>
  <si>
    <t xml:space="preserve">Year 1 </t>
  </si>
  <si>
    <t xml:space="preserve">Year 2 </t>
  </si>
  <si>
    <t xml:space="preserve">Year 3 </t>
  </si>
  <si>
    <t xml:space="preserve">Year 4 </t>
  </si>
  <si>
    <t xml:space="preserve">Year 5 </t>
  </si>
  <si>
    <t xml:space="preserve">Total </t>
  </si>
  <si>
    <t xml:space="preserve">Total Development Costs  </t>
  </si>
  <si>
    <t xml:space="preserve">Total Costs </t>
  </si>
  <si>
    <t xml:space="preserve">Cumulative Net Cash Flow </t>
  </si>
  <si>
    <t xml:space="preserve">PV Total Costs </t>
  </si>
  <si>
    <t>%</t>
  </si>
  <si>
    <t>Years</t>
  </si>
  <si>
    <t xml:space="preserve">       Increased Sales </t>
  </si>
  <si>
    <t xml:space="preserve">       Times Of Download The App</t>
  </si>
  <si>
    <t xml:space="preserve">       Times Of Visiting The Website</t>
  </si>
  <si>
    <t xml:space="preserve">       Android Developer</t>
  </si>
  <si>
    <t xml:space="preserve">       IOS Developer </t>
  </si>
  <si>
    <t xml:space="preserve">      Web Developer </t>
  </si>
  <si>
    <t xml:space="preserve">       Android  Device </t>
  </si>
  <si>
    <t xml:space="preserve">       Iphone Device </t>
  </si>
  <si>
    <t xml:space="preserve">       4 laptops Devices @ $1500</t>
  </si>
  <si>
    <t xml:space="preserve">      Sotfware Licenses </t>
  </si>
  <si>
    <t xml:space="preserve">      Server Software </t>
  </si>
  <si>
    <t xml:space="preserve">      Database Storage </t>
  </si>
  <si>
    <t xml:space="preserve">      Backup Storage</t>
  </si>
  <si>
    <t xml:space="preserve">     Hardware </t>
  </si>
  <si>
    <t xml:space="preserve">     Software </t>
  </si>
  <si>
    <t>Return on Investment ( ROI )</t>
  </si>
  <si>
    <t>Break-Even Point ( BEP )</t>
  </si>
  <si>
    <r>
      <rPr>
        <b/>
        <sz val="11"/>
        <color theme="4"/>
        <rFont val="Arial"/>
        <family val="2"/>
        <scheme val="minor"/>
      </rPr>
      <t>NPV
 (  PV Total Benefits - PV Total Costs</t>
    </r>
    <r>
      <rPr>
        <sz val="11"/>
        <color theme="1"/>
        <rFont val="Arial"/>
        <family val="2"/>
        <scheme val="minor"/>
      </rPr>
      <t xml:space="preserve"> )</t>
    </r>
  </si>
  <si>
    <t>Net Benefits
( Total Benefits  - Total Costs )</t>
  </si>
  <si>
    <t xml:space="preserve">Operational Costs </t>
  </si>
  <si>
    <t xml:space="preserve">Total Operational Costs  </t>
  </si>
  <si>
    <t>Development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</si>
</sst>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_);[Red]\(&quot;$&quot;#,##0.0\)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4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6" fontId="0" fillId="0" borderId="0" xfId="0" applyNumberFormat="1"/>
    <xf numFmtId="0" fontId="1" fillId="0" borderId="0" xfId="0" applyFont="1"/>
    <xf numFmtId="0" fontId="4" fillId="0" borderId="0" xfId="0" applyFont="1"/>
    <xf numFmtId="8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1EB31-CABF-488E-BEFD-57FE3B2A3952}" name="Table1" displayName="Table1" ref="A1:H29" totalsRowShown="0">
  <autoFilter ref="A1:H29" xr:uid="{D7C1EB31-CABF-488E-BEFD-57FE3B2A3952}"/>
  <tableColumns count="8">
    <tableColumn id="1" xr3:uid="{2CEE4E69-78D6-4D4A-AD9D-565029793DD2}" name="Benefits "/>
    <tableColumn id="2" xr3:uid="{32C3DE1A-C9BA-444B-978C-653BF5A1CACC}" name="Year 0 "/>
    <tableColumn id="3" xr3:uid="{89ECF2FB-9B8E-4EDA-AB26-C0E957353D10}" name="Year 1 "/>
    <tableColumn id="4" xr3:uid="{379EE8DC-85A4-4401-9257-D127D0003F1A}" name="Year 2 "/>
    <tableColumn id="5" xr3:uid="{F6B2C346-D026-4F1D-8B02-9610FB94F0B7}" name="Year 3 "/>
    <tableColumn id="6" xr3:uid="{0ED2136B-9DB0-4283-AFA9-14087DBE6BE7}" name="Year 4 "/>
    <tableColumn id="7" xr3:uid="{1A15AAA9-EE91-4421-BECC-E51D0A735297}" name="Year 5 "/>
    <tableColumn id="8" xr3:uid="{144B2D3E-D3AF-4368-886C-F5B9B4019B61}" name="Total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FA75-8982-4ADE-9D5E-3030C44B165E}">
  <dimension ref="A1:H29"/>
  <sheetViews>
    <sheetView tabSelected="1" zoomScaleNormal="100" workbookViewId="0">
      <selection activeCell="A8" sqref="A8"/>
    </sheetView>
  </sheetViews>
  <sheetFormatPr defaultRowHeight="13.8" x14ac:dyDescent="0.25"/>
  <cols>
    <col min="1" max="1" width="36" customWidth="1"/>
    <col min="2" max="2" width="16.19921875" customWidth="1"/>
    <col min="3" max="3" width="19" customWidth="1"/>
    <col min="4" max="4" width="17.69921875" customWidth="1"/>
    <col min="5" max="5" width="16.3984375" customWidth="1"/>
    <col min="6" max="6" width="13.69921875" customWidth="1"/>
    <col min="7" max="7" width="13.3984375" customWidth="1"/>
    <col min="8" max="8" width="16.296875" customWidth="1"/>
  </cols>
  <sheetData>
    <row r="1" spans="1:8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16</v>
      </c>
      <c r="C2" s="3">
        <v>100000</v>
      </c>
      <c r="D2" s="3">
        <v>700000</v>
      </c>
      <c r="E2" s="3">
        <v>1000000</v>
      </c>
      <c r="F2" s="3">
        <v>2000000</v>
      </c>
      <c r="G2" s="3">
        <v>3000000</v>
      </c>
      <c r="H2" s="3">
        <f>SUM(C2:G2)</f>
        <v>6800000</v>
      </c>
    </row>
    <row r="3" spans="1:8" x14ac:dyDescent="0.25">
      <c r="A3" t="s">
        <v>17</v>
      </c>
      <c r="C3" s="3">
        <v>30000</v>
      </c>
      <c r="D3" s="3">
        <v>90000</v>
      </c>
      <c r="E3" s="3">
        <v>110000</v>
      </c>
      <c r="F3" s="3">
        <v>136000</v>
      </c>
      <c r="G3" s="3">
        <v>428000</v>
      </c>
      <c r="H3" s="3">
        <f>SUM(C3:G3)</f>
        <v>794000</v>
      </c>
    </row>
    <row r="4" spans="1:8" x14ac:dyDescent="0.25">
      <c r="A4" t="s">
        <v>18</v>
      </c>
      <c r="C4" s="3">
        <v>15000</v>
      </c>
      <c r="D4" s="3">
        <v>29000</v>
      </c>
      <c r="E4" s="3">
        <v>85000</v>
      </c>
      <c r="F4" s="3">
        <v>168250</v>
      </c>
      <c r="G4" s="3">
        <v>236000</v>
      </c>
      <c r="H4" s="3">
        <f>SUM(F4,E4,D4,C4,G4)</f>
        <v>533250</v>
      </c>
    </row>
    <row r="5" spans="1:8" x14ac:dyDescent="0.25">
      <c r="A5" s="2" t="s">
        <v>1</v>
      </c>
      <c r="C5" s="3">
        <f>SUM(C2:C4)</f>
        <v>145000</v>
      </c>
      <c r="D5" s="3">
        <f>SUM(D2:D4)</f>
        <v>819000</v>
      </c>
      <c r="E5" s="3">
        <f>SUM(E2:E4)</f>
        <v>1195000</v>
      </c>
      <c r="F5" s="3">
        <f>SUM(F2:F4)</f>
        <v>2304250</v>
      </c>
      <c r="G5" s="3">
        <f>SUM(G2:G4)</f>
        <v>3664000</v>
      </c>
      <c r="H5" s="3">
        <f>SUM(G5,F5,E5,D5,C5)</f>
        <v>8127250</v>
      </c>
    </row>
    <row r="6" spans="1:8" x14ac:dyDescent="0.25">
      <c r="A6" s="2" t="s">
        <v>2</v>
      </c>
      <c r="C6" s="3">
        <f t="shared" ref="C6:H6" si="0">C5/POWER(1.1,1)</f>
        <v>131818.18181818179</v>
      </c>
      <c r="D6" s="3">
        <f t="shared" si="0"/>
        <v>744545.45454545447</v>
      </c>
      <c r="E6" s="3">
        <f t="shared" si="0"/>
        <v>1086363.6363636362</v>
      </c>
      <c r="F6" s="3">
        <f t="shared" si="0"/>
        <v>2094772.7272727271</v>
      </c>
      <c r="G6" s="3">
        <f t="shared" si="0"/>
        <v>3330909.0909090908</v>
      </c>
      <c r="H6" s="3">
        <f>H5/POWER(1.1,1)</f>
        <v>7388409.0909090899</v>
      </c>
    </row>
    <row r="7" spans="1:8" x14ac:dyDescent="0.25">
      <c r="A7" s="1" t="s">
        <v>37</v>
      </c>
    </row>
    <row r="8" spans="1:8" x14ac:dyDescent="0.25">
      <c r="A8" t="s">
        <v>19</v>
      </c>
      <c r="B8" s="3">
        <v>50000</v>
      </c>
      <c r="C8">
        <v>0</v>
      </c>
      <c r="D8">
        <v>0</v>
      </c>
      <c r="E8">
        <v>0</v>
      </c>
      <c r="F8">
        <v>0</v>
      </c>
      <c r="G8">
        <v>0</v>
      </c>
      <c r="H8" s="3">
        <f t="shared" ref="H8:H18" si="1">SUM(B8:G8)</f>
        <v>50000</v>
      </c>
    </row>
    <row r="9" spans="1:8" x14ac:dyDescent="0.25">
      <c r="A9" t="s">
        <v>20</v>
      </c>
      <c r="B9" s="3">
        <v>50000</v>
      </c>
      <c r="C9">
        <v>0</v>
      </c>
      <c r="D9">
        <v>0</v>
      </c>
      <c r="E9">
        <v>0</v>
      </c>
      <c r="F9">
        <v>0</v>
      </c>
      <c r="G9">
        <v>0</v>
      </c>
      <c r="H9" s="3">
        <f t="shared" si="1"/>
        <v>50000</v>
      </c>
    </row>
    <row r="10" spans="1:8" x14ac:dyDescent="0.25">
      <c r="A10" t="s">
        <v>21</v>
      </c>
      <c r="B10" s="3">
        <v>60000</v>
      </c>
      <c r="C10">
        <v>0</v>
      </c>
      <c r="D10">
        <v>0</v>
      </c>
      <c r="E10">
        <v>0</v>
      </c>
      <c r="F10">
        <v>0</v>
      </c>
      <c r="G10">
        <v>0</v>
      </c>
      <c r="H10" s="3">
        <f t="shared" si="1"/>
        <v>60000</v>
      </c>
    </row>
    <row r="11" spans="1:8" x14ac:dyDescent="0.25">
      <c r="A11" t="s">
        <v>22</v>
      </c>
      <c r="B11" s="3">
        <v>1200</v>
      </c>
      <c r="C11">
        <v>0</v>
      </c>
      <c r="D11">
        <v>0</v>
      </c>
      <c r="E11">
        <v>0</v>
      </c>
      <c r="F11">
        <v>0</v>
      </c>
      <c r="G11">
        <v>0</v>
      </c>
      <c r="H11" s="3">
        <f t="shared" si="1"/>
        <v>1200</v>
      </c>
    </row>
    <row r="12" spans="1:8" x14ac:dyDescent="0.25">
      <c r="A12" t="s">
        <v>23</v>
      </c>
      <c r="B12" s="3">
        <v>1200</v>
      </c>
      <c r="C12">
        <v>0</v>
      </c>
      <c r="D12">
        <v>0</v>
      </c>
      <c r="E12">
        <v>0</v>
      </c>
      <c r="F12">
        <v>0</v>
      </c>
      <c r="G12">
        <v>0</v>
      </c>
      <c r="H12" s="3">
        <f t="shared" si="1"/>
        <v>1200</v>
      </c>
    </row>
    <row r="13" spans="1:8" x14ac:dyDescent="0.25">
      <c r="A13" t="s">
        <v>24</v>
      </c>
      <c r="B13" s="3">
        <v>6000</v>
      </c>
      <c r="C13">
        <v>0</v>
      </c>
      <c r="D13">
        <v>0</v>
      </c>
      <c r="E13">
        <v>0</v>
      </c>
      <c r="F13">
        <v>0</v>
      </c>
      <c r="G13">
        <v>0</v>
      </c>
      <c r="H13" s="3">
        <f t="shared" si="1"/>
        <v>6000</v>
      </c>
    </row>
    <row r="14" spans="1:8" x14ac:dyDescent="0.25">
      <c r="A14" t="s">
        <v>25</v>
      </c>
      <c r="B14" s="3">
        <v>800</v>
      </c>
      <c r="C14">
        <v>0</v>
      </c>
      <c r="D14">
        <v>0</v>
      </c>
      <c r="E14">
        <v>0</v>
      </c>
      <c r="F14">
        <v>0</v>
      </c>
      <c r="G14">
        <v>0</v>
      </c>
      <c r="H14" s="3">
        <f t="shared" si="1"/>
        <v>800</v>
      </c>
    </row>
    <row r="15" spans="1:8" x14ac:dyDescent="0.25">
      <c r="A15" t="s">
        <v>26</v>
      </c>
      <c r="B15" s="3">
        <v>6000</v>
      </c>
      <c r="C15">
        <v>0</v>
      </c>
      <c r="D15">
        <v>0</v>
      </c>
      <c r="E15">
        <v>0</v>
      </c>
      <c r="F15">
        <v>0</v>
      </c>
      <c r="G15">
        <v>0</v>
      </c>
      <c r="H15" s="3">
        <f t="shared" si="1"/>
        <v>6000</v>
      </c>
    </row>
    <row r="16" spans="1:8" x14ac:dyDescent="0.25">
      <c r="A16" t="s">
        <v>27</v>
      </c>
      <c r="B16" s="3">
        <v>3351</v>
      </c>
      <c r="C16">
        <v>0</v>
      </c>
      <c r="D16">
        <v>0</v>
      </c>
      <c r="E16">
        <v>0</v>
      </c>
      <c r="F16">
        <v>0</v>
      </c>
      <c r="G16">
        <v>0</v>
      </c>
      <c r="H16" s="3">
        <f t="shared" si="1"/>
        <v>3351</v>
      </c>
    </row>
    <row r="17" spans="1:8" x14ac:dyDescent="0.25">
      <c r="A17" t="s">
        <v>28</v>
      </c>
      <c r="B17" s="3">
        <v>120</v>
      </c>
      <c r="C17">
        <v>0</v>
      </c>
      <c r="D17">
        <v>0</v>
      </c>
      <c r="E17">
        <v>0</v>
      </c>
      <c r="F17">
        <v>0</v>
      </c>
      <c r="G17">
        <v>0</v>
      </c>
      <c r="H17" s="3">
        <f t="shared" si="1"/>
        <v>120</v>
      </c>
    </row>
    <row r="18" spans="1:8" x14ac:dyDescent="0.25">
      <c r="A18" s="2" t="s">
        <v>10</v>
      </c>
      <c r="B18" s="3">
        <f>SUM(B8:B17)</f>
        <v>178671</v>
      </c>
      <c r="C18">
        <v>0</v>
      </c>
      <c r="D18">
        <v>0</v>
      </c>
      <c r="E18">
        <v>0</v>
      </c>
      <c r="F18">
        <v>0</v>
      </c>
      <c r="G18">
        <v>0</v>
      </c>
      <c r="H18" s="3">
        <f t="shared" si="1"/>
        <v>178671</v>
      </c>
    </row>
    <row r="19" spans="1:8" x14ac:dyDescent="0.25">
      <c r="A19" s="1" t="s">
        <v>35</v>
      </c>
    </row>
    <row r="20" spans="1:8" x14ac:dyDescent="0.25">
      <c r="A20" t="s">
        <v>29</v>
      </c>
      <c r="C20" s="3">
        <v>500</v>
      </c>
      <c r="D20" s="3">
        <v>500</v>
      </c>
      <c r="E20" s="3">
        <v>500</v>
      </c>
      <c r="F20" s="3">
        <v>500</v>
      </c>
      <c r="G20" s="3">
        <v>500</v>
      </c>
      <c r="H20" s="3">
        <f>SUM(C20:G20)</f>
        <v>2500</v>
      </c>
    </row>
    <row r="21" spans="1:8" x14ac:dyDescent="0.25">
      <c r="A21" t="s">
        <v>30</v>
      </c>
      <c r="C21" s="3">
        <f>SUM(B16,B17,B15)</f>
        <v>9471</v>
      </c>
      <c r="D21" s="3">
        <f>E21</f>
        <v>9471</v>
      </c>
      <c r="E21" s="3">
        <f>SUM(B15,B16,B17)</f>
        <v>9471</v>
      </c>
      <c r="F21" s="3">
        <f>SUM(B15,B16,B17)</f>
        <v>9471</v>
      </c>
      <c r="G21" s="3">
        <f>SUM(B15,B16,B17)</f>
        <v>9471</v>
      </c>
      <c r="H21" s="3">
        <f>SUM(H20)</f>
        <v>2500</v>
      </c>
    </row>
    <row r="22" spans="1:8" x14ac:dyDescent="0.25">
      <c r="A22" s="2" t="s">
        <v>36</v>
      </c>
      <c r="C22" s="3">
        <f>SUM(C20,C21)</f>
        <v>9971</v>
      </c>
      <c r="D22" s="3">
        <f t="shared" ref="D22:G22" si="2">SUM(D20,D21)</f>
        <v>9971</v>
      </c>
      <c r="E22" s="3">
        <f t="shared" si="2"/>
        <v>9971</v>
      </c>
      <c r="F22" s="3">
        <f t="shared" si="2"/>
        <v>9971</v>
      </c>
      <c r="G22" s="3">
        <f t="shared" si="2"/>
        <v>9971</v>
      </c>
      <c r="H22" s="3">
        <f>SUM(C22:G22)</f>
        <v>49855</v>
      </c>
    </row>
    <row r="23" spans="1:8" x14ac:dyDescent="0.25">
      <c r="A23" s="2" t="s">
        <v>11</v>
      </c>
      <c r="B23" s="3">
        <f>SUM(B18)</f>
        <v>178671</v>
      </c>
      <c r="C23" s="3">
        <f>SUM(C22)</f>
        <v>9971</v>
      </c>
      <c r="D23" s="3">
        <f t="shared" ref="D23:G23" si="3">SUM(D22)</f>
        <v>9971</v>
      </c>
      <c r="E23" s="3">
        <f t="shared" si="3"/>
        <v>9971</v>
      </c>
      <c r="F23" s="3">
        <f t="shared" si="3"/>
        <v>9971</v>
      </c>
      <c r="G23" s="3">
        <f t="shared" si="3"/>
        <v>9971</v>
      </c>
      <c r="H23" s="3">
        <f>SUM(B23:G23)</f>
        <v>228526</v>
      </c>
    </row>
    <row r="24" spans="1:8" ht="27.6" x14ac:dyDescent="0.25">
      <c r="A24" s="9" t="s">
        <v>34</v>
      </c>
      <c r="B24" s="6">
        <v>-178671</v>
      </c>
      <c r="C24" s="3">
        <f t="shared" ref="C24:H24" si="4">C5 - C23</f>
        <v>135029</v>
      </c>
      <c r="D24" s="3">
        <f t="shared" si="4"/>
        <v>809029</v>
      </c>
      <c r="E24" s="3">
        <f t="shared" si="4"/>
        <v>1185029</v>
      </c>
      <c r="F24" s="3">
        <f t="shared" si="4"/>
        <v>2294279</v>
      </c>
      <c r="G24" s="3">
        <f t="shared" si="4"/>
        <v>3654029</v>
      </c>
      <c r="H24" s="3">
        <f t="shared" si="4"/>
        <v>7898724</v>
      </c>
    </row>
    <row r="25" spans="1:8" x14ac:dyDescent="0.25">
      <c r="A25" s="4" t="s">
        <v>12</v>
      </c>
      <c r="B25" s="6">
        <v>-178671</v>
      </c>
      <c r="C25" s="3">
        <f>C24+B25</f>
        <v>-43642</v>
      </c>
      <c r="D25" s="3">
        <f>D24+C25</f>
        <v>765387</v>
      </c>
      <c r="E25" s="3">
        <f>E24+D25</f>
        <v>1950416</v>
      </c>
      <c r="F25" s="3">
        <f>F24+E25</f>
        <v>4244695</v>
      </c>
      <c r="G25" s="3">
        <f>G24+F25</f>
        <v>7898724</v>
      </c>
      <c r="H25" s="3"/>
    </row>
    <row r="26" spans="1:8" ht="15.6" x14ac:dyDescent="0.3">
      <c r="A26" s="5" t="s">
        <v>31</v>
      </c>
      <c r="B26">
        <f>((H5-H23)/H23)</f>
        <v>34.563787052676723</v>
      </c>
      <c r="C26" t="s">
        <v>14</v>
      </c>
    </row>
    <row r="27" spans="1:8" ht="15.6" x14ac:dyDescent="0.3">
      <c r="A27" s="5" t="s">
        <v>32</v>
      </c>
      <c r="B27">
        <f>1+(D24-D25)/D24</f>
        <v>1.0539436781623404</v>
      </c>
      <c r="C27" t="s">
        <v>15</v>
      </c>
    </row>
    <row r="28" spans="1:8" x14ac:dyDescent="0.25">
      <c r="A28" s="2" t="s">
        <v>13</v>
      </c>
      <c r="B28" s="3">
        <f>SUM(B18)</f>
        <v>178671</v>
      </c>
      <c r="C28" s="6">
        <f>C23/POWER(1.1,1)</f>
        <v>9064.545454545454</v>
      </c>
      <c r="D28" s="7">
        <f>D23/POWER(1.1,2)</f>
        <v>8240.4958677685936</v>
      </c>
      <c r="E28" s="6">
        <f>E23/POWER(1.1,3)</f>
        <v>7491.3598797896293</v>
      </c>
      <c r="F28" s="6">
        <f>F23/POWER(1.1,4)</f>
        <v>6810.3271634451175</v>
      </c>
      <c r="G28" s="6">
        <f>G23/POWER(1.1,5)</f>
        <v>6191.2065122228341</v>
      </c>
      <c r="H28" s="3">
        <f>SUM(B28:G28)</f>
        <v>216468.93487777162</v>
      </c>
    </row>
    <row r="29" spans="1:8" ht="27.6" x14ac:dyDescent="0.25">
      <c r="A29" s="8" t="s">
        <v>33</v>
      </c>
      <c r="B29" s="3">
        <f>(H6-H28)</f>
        <v>7171940.156031318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Feasibility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Abdalkader</dc:creator>
  <cp:lastModifiedBy>Microsoft</cp:lastModifiedBy>
  <dcterms:created xsi:type="dcterms:W3CDTF">2022-03-11T13:00:46Z</dcterms:created>
  <dcterms:modified xsi:type="dcterms:W3CDTF">2022-03-11T22:55:09Z</dcterms:modified>
</cp:coreProperties>
</file>