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8_{395EC693-C832-4A9A-A5FD-F66161917474}" xr6:coauthVersionLast="44" xr6:coauthVersionMax="44" xr10:uidLastSave="{00000000-0000-0000-0000-000000000000}"/>
  <bookViews>
    <workbookView xWindow="-110" yWindow="-110" windowWidth="19420" windowHeight="10420" activeTab="4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5" i="1" s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8" i="1"/>
  <c r="O7" i="1"/>
  <c r="O6" i="1"/>
  <c r="O5" i="1"/>
  <c r="N5" i="1"/>
  <c r="F11" i="1"/>
  <c r="G11" i="1"/>
  <c r="H11" i="1"/>
  <c r="I11" i="1"/>
  <c r="J11" i="1"/>
  <c r="K11" i="1"/>
  <c r="L11" i="1"/>
  <c r="AC12" i="1"/>
  <c r="AI12" i="1" s="1"/>
  <c r="AD12" i="1"/>
  <c r="AG12" i="1"/>
  <c r="N15" i="1"/>
  <c r="AC15" i="1"/>
  <c r="AD15" i="1"/>
  <c r="AG15" i="1"/>
  <c r="AC18" i="1"/>
  <c r="AJ18" i="1" s="1"/>
  <c r="AD18" i="1"/>
  <c r="AG18" i="1"/>
  <c r="N21" i="1"/>
  <c r="AC21" i="1"/>
  <c r="AK21" i="1" s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90" i="1"/>
  <c r="P90" i="1"/>
  <c r="Q90" i="1"/>
  <c r="R90" i="1"/>
  <c r="O91" i="1"/>
  <c r="P91" i="1"/>
  <c r="Q91" i="1"/>
  <c r="R91" i="1"/>
  <c r="O92" i="1"/>
  <c r="P92" i="1"/>
  <c r="Q92" i="1"/>
  <c r="R92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K18" i="1"/>
  <c r="AK12" i="1"/>
  <c r="AJ21" i="1"/>
  <c r="AJ12" i="1"/>
  <c r="O11" i="1"/>
  <c r="P12" i="1"/>
  <c r="N11" i="1"/>
  <c r="AI18" i="1"/>
  <c r="AI21" i="1"/>
  <c r="AE18" i="1"/>
  <c r="N8" i="1"/>
  <c r="N6" i="1"/>
  <c r="N30" i="1" s="1"/>
  <c r="N31" i="1" s="1"/>
  <c r="N26" i="1"/>
  <c r="P89" i="1"/>
  <c r="R89" i="1"/>
  <c r="Q89" i="1"/>
  <c r="O89" i="1"/>
  <c r="O63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P63" i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Q11" i="1" l="1"/>
  <c r="R12" i="1"/>
  <c r="AE12" i="1"/>
  <c r="P26" i="1"/>
  <c r="Q27" i="1"/>
  <c r="R11" i="1" l="1"/>
  <c r="S12" i="1"/>
  <c r="Q26" i="1"/>
  <c r="R27" i="1"/>
  <c r="O80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T80" i="1" s="1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79" i="1" l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P35" i="1" l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21" i="5" l="1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<sst xmlns="http://schemas.openxmlformats.org/spreadsheetml/2006/main" count="1041" uniqueCount="398">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</sst>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O54" sqref="O54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53" t="s">
        <v>364</v>
      </c>
      <c r="B1" s="353"/>
      <c r="C1" s="268"/>
      <c r="D1" s="268"/>
      <c r="E1" s="35"/>
      <c r="N1" t="s">
        <v>366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273</v>
      </c>
      <c r="AJ1" s="355"/>
      <c r="AK1" s="355"/>
      <c r="AL1" s="355"/>
      <c r="AM1" s="354" t="s">
        <v>271</v>
      </c>
      <c r="AN1" s="354"/>
      <c r="AO1" s="354"/>
      <c r="AP1" s="354"/>
    </row>
    <row r="2" spans="1:43" ht="23" customHeight="1" x14ac:dyDescent="0.35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275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275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275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369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365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275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369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275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369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275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369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35">
      <c r="A27" s="211" t="s">
        <v>21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35">
      <c r="A28" s="211" t="s">
        <v>22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35">
      <c r="A29" s="211" t="s">
        <v>23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35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3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397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275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275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333</v>
      </c>
      <c r="B36" t="s">
        <v>275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327</v>
      </c>
      <c r="B41" t="s">
        <v>275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275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375</v>
      </c>
      <c r="B49" s="107" t="s">
        <v>275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275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276</v>
      </c>
      <c r="B59" s="185" t="s">
        <v>275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277</v>
      </c>
      <c r="B60" s="185" t="s">
        <v>275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278</v>
      </c>
      <c r="B61" s="185" t="s">
        <v>275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277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275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275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376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275</v>
      </c>
      <c r="C75" s="35" t="s">
        <v>370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374</v>
      </c>
      <c r="B76" s="107" t="s">
        <v>275</v>
      </c>
      <c r="C76" s="107" t="s">
        <v>371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275</v>
      </c>
      <c r="C77" s="107" t="s">
        <v>372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275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275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373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392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393</v>
      </c>
      <c r="B93" s="35" t="s">
        <v>275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35">
      <c r="A97" s="35" t="s">
        <v>15</v>
      </c>
      <c r="B97" s="35" t="s">
        <v>275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35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35">
      <c r="A100" s="35" t="s">
        <v>221</v>
      </c>
      <c r="B100" s="35" t="s">
        <v>275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394</v>
      </c>
      <c r="B103" s="35" t="s">
        <v>275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35">
      <c r="A104" s="169" t="s">
        <v>279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280</v>
      </c>
      <c r="B105" s="35" t="s">
        <v>275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395</v>
      </c>
      <c r="B106" s="35" t="s">
        <v>275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35">
      <c r="A108" s="169" t="s">
        <v>279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280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365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396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377</v>
      </c>
      <c r="C1" t="s">
        <v>378</v>
      </c>
      <c r="D1" t="s">
        <v>379</v>
      </c>
      <c r="E1" t="s">
        <v>380</v>
      </c>
      <c r="F1" t="s">
        <v>116</v>
      </c>
      <c r="G1" t="s">
        <v>382</v>
      </c>
      <c r="H1" t="s">
        <v>383</v>
      </c>
      <c r="I1" t="s">
        <v>384</v>
      </c>
      <c r="J1" t="s">
        <v>385</v>
      </c>
    </row>
    <row r="2" spans="1:10" x14ac:dyDescent="0.35">
      <c r="A2" t="s">
        <v>381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377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378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379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380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387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386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388</v>
      </c>
      <c r="B14">
        <f>SUM(B2:D2)*4</f>
        <v>716</v>
      </c>
      <c r="C14">
        <f>E2*4</f>
        <v>328</v>
      </c>
    </row>
    <row r="15" spans="1:10" x14ac:dyDescent="0.35">
      <c r="A15" t="s">
        <v>389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349</v>
      </c>
      <c r="B1" s="97" t="s">
        <v>350</v>
      </c>
      <c r="C1" s="97" t="s">
        <v>351</v>
      </c>
    </row>
    <row r="2" spans="1:3" x14ac:dyDescent="0.35">
      <c r="A2" s="289" t="s">
        <v>353</v>
      </c>
      <c r="B2" s="289">
        <v>325</v>
      </c>
      <c r="C2" s="290">
        <f>B2*1000</f>
        <v>325000</v>
      </c>
    </row>
    <row r="3" spans="1:3" x14ac:dyDescent="0.35">
      <c r="A3" s="289" t="s">
        <v>354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355</v>
      </c>
      <c r="B6" s="289">
        <v>63</v>
      </c>
      <c r="C6" s="290">
        <f t="shared" si="0"/>
        <v>63000</v>
      </c>
    </row>
    <row r="7" spans="1:3" x14ac:dyDescent="0.35">
      <c r="A7" s="291" t="s">
        <v>346</v>
      </c>
      <c r="B7">
        <v>22</v>
      </c>
      <c r="C7" s="290">
        <f>B7*1000</f>
        <v>22000</v>
      </c>
    </row>
    <row r="8" spans="1:3" x14ac:dyDescent="0.35">
      <c r="A8" s="176" t="s">
        <v>347</v>
      </c>
      <c r="B8">
        <v>20</v>
      </c>
      <c r="C8" s="290">
        <f>B8*1000</f>
        <v>20000</v>
      </c>
    </row>
    <row r="9" spans="1:3" x14ac:dyDescent="0.35">
      <c r="A9" s="176" t="s">
        <v>348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356</v>
      </c>
      <c r="B11" s="289">
        <v>45</v>
      </c>
      <c r="C11" s="290">
        <f t="shared" si="0"/>
        <v>45000</v>
      </c>
    </row>
    <row r="12" spans="1:3" x14ac:dyDescent="0.35">
      <c r="A12" s="291" t="s">
        <v>357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358</v>
      </c>
      <c r="B14" s="289">
        <v>80</v>
      </c>
      <c r="C14" s="290">
        <f t="shared" si="0"/>
        <v>80000</v>
      </c>
    </row>
    <row r="15" spans="1:3" x14ac:dyDescent="0.35">
      <c r="A15" s="291" t="s">
        <v>341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359</v>
      </c>
      <c r="B17">
        <v>30</v>
      </c>
      <c r="C17" s="290">
        <f t="shared" si="0"/>
        <v>30000</v>
      </c>
    </row>
    <row r="18" spans="1:3" x14ac:dyDescent="0.35">
      <c r="A18" s="291" t="s">
        <v>360</v>
      </c>
      <c r="B18">
        <v>20</v>
      </c>
      <c r="C18" s="290">
        <f t="shared" si="0"/>
        <v>20000</v>
      </c>
    </row>
    <row r="19" spans="1:3" x14ac:dyDescent="0.35">
      <c r="A19" s="291" t="s">
        <v>361</v>
      </c>
      <c r="B19">
        <v>5</v>
      </c>
      <c r="C19" s="290">
        <f t="shared" si="0"/>
        <v>5000</v>
      </c>
    </row>
    <row r="20" spans="1:3" ht="15" thickBot="1" x14ac:dyDescent="0.4">
      <c r="A20" s="293" t="s">
        <v>362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6" activePane="bottomRight" state="frozen"/>
      <selection pane="topRight" activeCell="C1" sqref="C1"/>
      <selection pane="bottomLeft" activeCell="A9" sqref="A9"/>
      <selection pane="bottomRight" activeCell="H68" sqref="H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60" t="s">
        <v>203</v>
      </c>
      <c r="B1" s="361"/>
      <c r="C1" s="35"/>
      <c r="H1"/>
      <c r="I1" s="240"/>
      <c r="J1" s="368" t="s">
        <v>274</v>
      </c>
      <c r="V1" s="352"/>
      <c r="W1" s="352"/>
      <c r="X1" s="352"/>
      <c r="Y1" s="352"/>
    </row>
    <row r="2" spans="1:49" x14ac:dyDescent="0.35">
      <c r="A2" s="362" t="s">
        <v>189</v>
      </c>
      <c r="B2" s="126"/>
      <c r="C2" t="s">
        <v>190</v>
      </c>
      <c r="I2" s="241"/>
      <c r="J2" s="368"/>
    </row>
    <row r="3" spans="1:49" x14ac:dyDescent="0.35">
      <c r="A3" s="363"/>
      <c r="B3" s="127"/>
      <c r="C3" t="s">
        <v>191</v>
      </c>
      <c r="I3" s="241"/>
      <c r="J3" s="368"/>
    </row>
    <row r="4" spans="1:49" x14ac:dyDescent="0.35">
      <c r="A4" s="363"/>
      <c r="B4" s="128"/>
      <c r="C4" t="s">
        <v>192</v>
      </c>
    </row>
    <row r="5" spans="1:49" x14ac:dyDescent="0.35">
      <c r="A5" s="364"/>
      <c r="B5" s="129"/>
      <c r="C5" t="s">
        <v>179</v>
      </c>
    </row>
    <row r="7" spans="1:49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49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168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164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193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182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164.11099999999999</v>
      </c>
      <c r="H21" s="104">
        <f>main!P112/1000</f>
        <v>180.4743832661581</v>
      </c>
      <c r="I21" s="104">
        <f>main!Q112/1000</f>
        <v>180.4743832661581</v>
      </c>
      <c r="J21" s="104">
        <f>main!R112/1000</f>
        <v>180.4743832661581</v>
      </c>
      <c r="K21" s="149">
        <f>main!S112/1000</f>
        <v>180.4743832661581</v>
      </c>
      <c r="L21" s="104">
        <f>main!T112/1000</f>
        <v>222.12231786604073</v>
      </c>
      <c r="M21" s="223">
        <f>main!U112/1000</f>
        <v>222.12231786604073</v>
      </c>
      <c r="N21" s="104">
        <f>M21*(1+N23)</f>
        <v>222.86843334861047</v>
      </c>
      <c r="O21" s="149">
        <f t="shared" ref="O21:AA21" si="0">N21*(1+O23)</f>
        <v>220.45431358024359</v>
      </c>
      <c r="P21" s="104">
        <f t="shared" si="0"/>
        <v>218.04019381187672</v>
      </c>
      <c r="Q21" s="104">
        <f t="shared" si="0"/>
        <v>215.62607404350982</v>
      </c>
      <c r="R21" s="104">
        <f t="shared" si="0"/>
        <v>213.21195427514294</v>
      </c>
      <c r="S21" s="149">
        <f t="shared" si="0"/>
        <v>214.47292736957766</v>
      </c>
      <c r="T21" s="104">
        <f t="shared" si="0"/>
        <v>215.73390046401204</v>
      </c>
      <c r="U21" s="104">
        <f t="shared" si="0"/>
        <v>216.99487355844644</v>
      </c>
      <c r="V21" s="104">
        <f t="shared" si="0"/>
        <v>218.25584665288099</v>
      </c>
      <c r="W21" s="149">
        <f t="shared" si="0"/>
        <v>221.49930872888845</v>
      </c>
      <c r="X21" s="104">
        <f t="shared" si="0"/>
        <v>224.74277080489614</v>
      </c>
      <c r="Y21" s="104">
        <f t="shared" si="0"/>
        <v>227.98623288090351</v>
      </c>
      <c r="Z21" s="104">
        <f t="shared" si="0"/>
        <v>231.22969495691106</v>
      </c>
      <c r="AA21" s="149">
        <f t="shared" si="0"/>
        <v>234.45971936845402</v>
      </c>
      <c r="AB21" s="95"/>
    </row>
    <row r="22" spans="1:49" x14ac:dyDescent="0.35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272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176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-6.0960000000000036</v>
      </c>
      <c r="H24" s="217">
        <f t="shared" ref="H24" si="18">H21-H22</f>
        <v>16.337383266158213</v>
      </c>
      <c r="I24" s="217">
        <f t="shared" ref="I24" si="19">I21-I22</f>
        <v>12.191000475937301</v>
      </c>
      <c r="J24" s="217">
        <f t="shared" ref="J24" si="20">J21-J22</f>
        <v>8.0446176857163891</v>
      </c>
      <c r="K24" s="150">
        <f t="shared" ref="K24:AA24" si="21">K21-K22</f>
        <v>7.459524934636903</v>
      </c>
      <c r="L24" s="217">
        <f t="shared" si="21"/>
        <v>48.52236678344002</v>
      </c>
      <c r="M24" s="239">
        <f t="shared" si="21"/>
        <v>47.937274032360534</v>
      </c>
      <c r="N24" s="217">
        <f t="shared" si="21"/>
        <v>48.098296763850755</v>
      </c>
      <c r="O24" s="150">
        <f t="shared" si="21"/>
        <v>47.57729409291278</v>
      </c>
      <c r="P24" s="217">
        <f t="shared" si="21"/>
        <v>47.056291421974805</v>
      </c>
      <c r="Q24" s="217">
        <f t="shared" si="21"/>
        <v>46.53528875103683</v>
      </c>
      <c r="R24" s="217">
        <f t="shared" si="21"/>
        <v>46.014286080098856</v>
      </c>
      <c r="S24" s="150">
        <f t="shared" si="21"/>
        <v>46.286422681931953</v>
      </c>
      <c r="T24" s="217">
        <f t="shared" si="21"/>
        <v>46.558559283764936</v>
      </c>
      <c r="U24" s="217">
        <f t="shared" si="21"/>
        <v>46.830695885597947</v>
      </c>
      <c r="V24" s="217">
        <f t="shared" si="21"/>
        <v>47.102832487430987</v>
      </c>
      <c r="W24" s="150">
        <f t="shared" si="21"/>
        <v>47.802819466879441</v>
      </c>
      <c r="X24" s="217">
        <f t="shared" si="21"/>
        <v>48.502806446327952</v>
      </c>
      <c r="Y24" s="217">
        <f t="shared" si="21"/>
        <v>49.202793425776406</v>
      </c>
      <c r="Z24" s="217">
        <f t="shared" si="21"/>
        <v>49.90278040522486</v>
      </c>
      <c r="AA24" s="150">
        <f t="shared" si="21"/>
        <v>50.599867338383604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272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-10.88900000000001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-27.939190811361868</v>
      </c>
      <c r="K37" s="150">
        <f t="shared" si="47"/>
        <v>-28.310598840321973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-1.9766185999319106</v>
      </c>
      <c r="J43" s="217">
        <f t="shared" si="49"/>
        <v>-2.0052360480081433</v>
      </c>
      <c r="K43" s="150">
        <f t="shared" si="49"/>
        <v>-2.0318925382844242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1470.9965270419113</v>
      </c>
      <c r="L47" s="104">
        <f t="shared" ref="L47:AA47" si="50">K47*(1+L49)</f>
        <v>1502.3965830074708</v>
      </c>
      <c r="M47" s="104">
        <f t="shared" si="50"/>
        <v>1533.7966389730316</v>
      </c>
      <c r="N47" s="104">
        <f t="shared" si="50"/>
        <v>1565.1966949385912</v>
      </c>
      <c r="O47" s="149">
        <f t="shared" si="50"/>
        <v>1578.5108335772602</v>
      </c>
      <c r="P47" s="104">
        <f t="shared" si="50"/>
        <v>1591.8249722159314</v>
      </c>
      <c r="Q47" s="104">
        <f t="shared" si="50"/>
        <v>1605.1391108546004</v>
      </c>
      <c r="R47" s="104">
        <f t="shared" si="50"/>
        <v>1618.4532494932703</v>
      </c>
      <c r="S47" s="149">
        <f t="shared" si="50"/>
        <v>1629.4283263923317</v>
      </c>
      <c r="T47" s="104">
        <f t="shared" si="50"/>
        <v>1640.403403291393</v>
      </c>
      <c r="U47" s="104">
        <f t="shared" si="50"/>
        <v>1651.3784801904544</v>
      </c>
      <c r="V47" s="104">
        <f t="shared" si="50"/>
        <v>1662.3535570895153</v>
      </c>
      <c r="W47" s="149">
        <f t="shared" si="50"/>
        <v>1703.314424689763</v>
      </c>
      <c r="X47" s="104">
        <f t="shared" si="50"/>
        <v>1744.2752922900111</v>
      </c>
      <c r="Y47" s="104">
        <f t="shared" si="50"/>
        <v>1785.236159890258</v>
      </c>
      <c r="Z47" s="104">
        <f t="shared" si="50"/>
        <v>1826.1970274905057</v>
      </c>
      <c r="AA47" s="149">
        <f t="shared" si="50"/>
        <v>1856.7252504367475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272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4.0000000001327862E-3</v>
      </c>
      <c r="I50" s="217">
        <f t="shared" ref="I50" si="72">I47-I48</f>
        <v>21.90016870089994</v>
      </c>
      <c r="J50" s="239">
        <f t="shared" ref="J50" si="73">J47-J48</f>
        <v>53.580416839850386</v>
      </c>
      <c r="K50" s="150">
        <f t="shared" ref="K50:AA50" si="74">K47-K48</f>
        <v>54.749097175786346</v>
      </c>
      <c r="L50" s="217">
        <f t="shared" si="74"/>
        <v>55.917777511721852</v>
      </c>
      <c r="M50" s="217">
        <f t="shared" si="74"/>
        <v>57.086457847657584</v>
      </c>
      <c r="N50" s="217">
        <f t="shared" si="74"/>
        <v>58.255138183593317</v>
      </c>
      <c r="O50" s="150">
        <f t="shared" si="74"/>
        <v>58.750677810465277</v>
      </c>
      <c r="P50" s="217">
        <f t="shared" si="74"/>
        <v>59.246217437337464</v>
      </c>
      <c r="Q50" s="217">
        <f t="shared" si="74"/>
        <v>59.741757064209423</v>
      </c>
      <c r="R50" s="217">
        <f t="shared" si="74"/>
        <v>60.237296691081383</v>
      </c>
      <c r="S50" s="150">
        <f t="shared" si="74"/>
        <v>60.645778655934691</v>
      </c>
      <c r="T50" s="217">
        <f t="shared" si="74"/>
        <v>61.054260620788</v>
      </c>
      <c r="U50" s="217">
        <f t="shared" si="74"/>
        <v>61.462742585641308</v>
      </c>
      <c r="V50" s="217">
        <f t="shared" si="74"/>
        <v>61.871224550494389</v>
      </c>
      <c r="W50" s="150">
        <f t="shared" si="74"/>
        <v>63.39574923795908</v>
      </c>
      <c r="X50" s="217">
        <f t="shared" si="74"/>
        <v>64.920273925423999</v>
      </c>
      <c r="Y50" s="217">
        <f t="shared" si="74"/>
        <v>66.444798612888917</v>
      </c>
      <c r="Z50" s="217">
        <f t="shared" si="74"/>
        <v>67.969323300353608</v>
      </c>
      <c r="AA50" s="150">
        <f t="shared" si="74"/>
        <v>69.105554837248519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272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272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2.5539999999999736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272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B1" activePane="topRight" state="frozen"/>
      <selection pane="topRight" activeCell="C18" sqref="C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281</v>
      </c>
      <c r="J1" t="s">
        <v>267</v>
      </c>
      <c r="K1" t="s">
        <v>283</v>
      </c>
      <c r="L1" t="s">
        <v>284</v>
      </c>
      <c r="M1" t="s">
        <v>285</v>
      </c>
      <c r="N1" t="s">
        <v>340</v>
      </c>
      <c r="O1" t="s">
        <v>352</v>
      </c>
      <c r="P1" t="s">
        <v>363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-6.0960000000000036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16.337383266158213</v>
      </c>
      <c r="C5">
        <v>-10.88900000000001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12.191000475937301</v>
      </c>
      <c r="C6">
        <v>-15.253798527921759</v>
      </c>
      <c r="D6">
        <v>-27.540460525652634</v>
      </c>
      <c r="E6">
        <v>-1.9766185999319106</v>
      </c>
      <c r="F6">
        <v>21.90016870089994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8.0446176857163891</v>
      </c>
      <c r="C7">
        <v>-3.9853764337182724</v>
      </c>
      <c r="D7">
        <v>-27.939190811361868</v>
      </c>
      <c r="E7">
        <v>-2.0052360480081433</v>
      </c>
      <c r="F7">
        <v>53.580416839850386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7.459524934636903</v>
      </c>
      <c r="C8">
        <v>-6.1647437995782752</v>
      </c>
      <c r="D8">
        <v>-28.310598840321973</v>
      </c>
      <c r="E8">
        <v>-2.0318925382844242</v>
      </c>
      <c r="F8">
        <v>54.749097175786346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48.52236678344002</v>
      </c>
      <c r="C9">
        <v>-8.0025135083951398</v>
      </c>
      <c r="D9">
        <v>0</v>
      </c>
      <c r="E9">
        <v>0</v>
      </c>
      <c r="F9">
        <v>55.917777511721852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47.937274032360534</v>
      </c>
      <c r="C10">
        <v>-8.1358115154851305</v>
      </c>
      <c r="D10">
        <v>0</v>
      </c>
      <c r="E10">
        <v>0</v>
      </c>
      <c r="F10">
        <v>57.086457847657584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48.098296763850755</v>
      </c>
      <c r="C11">
        <v>-8.1776661628989018</v>
      </c>
      <c r="D11">
        <v>0</v>
      </c>
      <c r="E11">
        <v>0</v>
      </c>
      <c r="F11">
        <v>58.255138183593317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47.57729409291278</v>
      </c>
      <c r="C12">
        <v>-8.5862851488537615</v>
      </c>
      <c r="D12">
        <v>0</v>
      </c>
      <c r="E12">
        <v>0</v>
      </c>
      <c r="F12">
        <v>58.750677810465277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47.056291421974805</v>
      </c>
      <c r="C13">
        <v>-8.9951372198217712</v>
      </c>
      <c r="D13">
        <v>0</v>
      </c>
      <c r="E13">
        <v>0</v>
      </c>
      <c r="F13">
        <v>59.246217437337464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46.53528875103683</v>
      </c>
      <c r="C14">
        <v>-9.4042229585155326</v>
      </c>
      <c r="D14">
        <v>0</v>
      </c>
      <c r="E14">
        <v>0</v>
      </c>
      <c r="F14">
        <v>59.741757064209423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46.014286080098856</v>
      </c>
      <c r="C15">
        <v>-10.174728012378409</v>
      </c>
      <c r="D15">
        <v>0</v>
      </c>
      <c r="E15">
        <v>0</v>
      </c>
      <c r="F15">
        <v>60.237296691081383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46.286422681931953</v>
      </c>
      <c r="C16">
        <v>-10.481366564078854</v>
      </c>
      <c r="D16">
        <v>0</v>
      </c>
      <c r="E16">
        <v>0</v>
      </c>
      <c r="F16">
        <v>60.645778655934691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46.558559283764936</v>
      </c>
      <c r="C17">
        <v>-10.804259404107256</v>
      </c>
      <c r="D17">
        <v>0</v>
      </c>
      <c r="E17">
        <v>0</v>
      </c>
      <c r="F17">
        <v>61.054260620788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46.830695885597947</v>
      </c>
      <c r="C18">
        <v>-11.141928869888432</v>
      </c>
      <c r="D18">
        <v>0</v>
      </c>
      <c r="E18">
        <v>0</v>
      </c>
      <c r="F18">
        <v>61.462742585641308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47.102832487430987</v>
      </c>
      <c r="C19">
        <v>-11.458911059615787</v>
      </c>
      <c r="D19">
        <v>0</v>
      </c>
      <c r="E19">
        <v>0</v>
      </c>
      <c r="F19">
        <v>61.871224550494389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47.802819466879441</v>
      </c>
      <c r="C20">
        <v>-11.494732358093188</v>
      </c>
      <c r="D20">
        <v>0</v>
      </c>
      <c r="E20">
        <v>0</v>
      </c>
      <c r="F20">
        <v>63.39574923795908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48.502806446327952</v>
      </c>
      <c r="C21">
        <v>-11.529075993995264</v>
      </c>
      <c r="D21">
        <v>0</v>
      </c>
      <c r="E21">
        <v>0</v>
      </c>
      <c r="F21">
        <v>64.920273925423999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49.202793425776406</v>
      </c>
      <c r="C22">
        <v>-11.56194196732207</v>
      </c>
      <c r="D22">
        <v>0</v>
      </c>
      <c r="E22">
        <v>0</v>
      </c>
      <c r="F22">
        <v>66.444798612888917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49.90278040522486</v>
      </c>
      <c r="C23">
        <v>-11.594807940648877</v>
      </c>
      <c r="D23">
        <v>0</v>
      </c>
      <c r="E23">
        <v>0</v>
      </c>
      <c r="F23">
        <v>67.969323300353608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50.599867338383604</v>
      </c>
      <c r="C24">
        <v>-11.629429434809026</v>
      </c>
      <c r="D24">
        <v>0</v>
      </c>
      <c r="E24">
        <v>0</v>
      </c>
      <c r="F24">
        <v>69.105554837248519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60" t="s">
        <v>203</v>
      </c>
      <c r="B1" s="361"/>
      <c r="C1" s="35"/>
      <c r="I1" s="240"/>
      <c r="J1" s="368" t="s">
        <v>274</v>
      </c>
      <c r="V1" s="352"/>
      <c r="W1" s="352"/>
      <c r="X1" s="352"/>
      <c r="Y1" s="352"/>
    </row>
    <row r="2" spans="1:27" x14ac:dyDescent="0.35">
      <c r="A2" s="362" t="s">
        <v>189</v>
      </c>
      <c r="B2" s="126"/>
      <c r="C2" t="s">
        <v>190</v>
      </c>
      <c r="H2" s="95"/>
      <c r="I2" s="241"/>
      <c r="J2" s="368"/>
    </row>
    <row r="3" spans="1:27" x14ac:dyDescent="0.35">
      <c r="A3" s="363"/>
      <c r="B3" s="127"/>
      <c r="C3" t="s">
        <v>191</v>
      </c>
      <c r="H3" s="95"/>
      <c r="I3" s="241"/>
      <c r="J3" s="368"/>
    </row>
    <row r="4" spans="1:27" x14ac:dyDescent="0.35">
      <c r="A4" s="363"/>
      <c r="B4" s="128"/>
      <c r="C4" t="s">
        <v>192</v>
      </c>
      <c r="H4" s="95"/>
      <c r="I4" s="95"/>
      <c r="J4" s="95"/>
    </row>
    <row r="5" spans="1:27" x14ac:dyDescent="0.35">
      <c r="A5" s="364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272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272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272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272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281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35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-1.9766185999319106</v>
      </c>
      <c r="F5" s="259">
        <v>98.551231642654102</v>
      </c>
      <c r="G5" s="259">
        <v>850.99060951851379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-111.56838766869976</v>
      </c>
      <c r="C6" s="259">
        <v>792.20394865642345</v>
      </c>
      <c r="D6" s="259">
        <v>-27.939190811361868</v>
      </c>
      <c r="E6" s="259">
        <v>-2.0052360480081433</v>
      </c>
      <c r="F6" s="259">
        <v>134.39780552942921</v>
      </c>
      <c r="G6" s="259">
        <v>902.92646535170434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-103.54871181228123</v>
      </c>
      <c r="C7" s="259">
        <v>778.87705585744209</v>
      </c>
      <c r="D7" s="259">
        <v>-28.310598840321973</v>
      </c>
      <c r="E7" s="259">
        <v>-2.0318925382844242</v>
      </c>
      <c r="F7" s="259">
        <v>141.18377161901594</v>
      </c>
      <c r="G7" s="259">
        <v>923.30179747597185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367</v>
      </c>
      <c r="K1" s="350">
        <v>44286</v>
      </c>
    </row>
    <row r="2" spans="1:11" x14ac:dyDescent="0.35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35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35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35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35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35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35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35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35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35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35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35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35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35">
      <c r="A15" t="s">
        <v>298</v>
      </c>
      <c r="H15">
        <v>1078100</v>
      </c>
      <c r="I15">
        <v>15600</v>
      </c>
      <c r="J15">
        <v>5000</v>
      </c>
      <c r="K15">
        <v>1933.7</v>
      </c>
    </row>
    <row r="16" spans="1:11" x14ac:dyDescent="0.35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35">
      <c r="A17" t="s">
        <v>300</v>
      </c>
      <c r="H17">
        <v>19100</v>
      </c>
      <c r="I17">
        <v>27000</v>
      </c>
      <c r="J17">
        <v>10800</v>
      </c>
      <c r="K17">
        <v>10.8</v>
      </c>
    </row>
    <row r="18" spans="1:11" x14ac:dyDescent="0.35">
      <c r="A18" t="s">
        <v>301</v>
      </c>
      <c r="H18">
        <v>160900</v>
      </c>
      <c r="I18">
        <v>58400</v>
      </c>
      <c r="J18">
        <v>34500</v>
      </c>
      <c r="K18">
        <v>43</v>
      </c>
    </row>
    <row r="19" spans="1:11" x14ac:dyDescent="0.35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35">
      <c r="A20" t="s">
        <v>303</v>
      </c>
      <c r="H20">
        <v>609300</v>
      </c>
      <c r="I20">
        <v>865600</v>
      </c>
      <c r="J20">
        <v>260300</v>
      </c>
      <c r="K20">
        <v>184.6</v>
      </c>
    </row>
    <row r="21" spans="1:11" x14ac:dyDescent="0.35">
      <c r="A21" t="s">
        <v>304</v>
      </c>
      <c r="H21">
        <v>63800</v>
      </c>
      <c r="I21">
        <v>15000</v>
      </c>
      <c r="J21">
        <v>100</v>
      </c>
      <c r="K21">
        <v>38</v>
      </c>
    </row>
    <row r="22" spans="1:11" x14ac:dyDescent="0.35">
      <c r="A22" t="s">
        <v>305</v>
      </c>
      <c r="H22">
        <v>73300</v>
      </c>
      <c r="I22">
        <v>73300</v>
      </c>
      <c r="J22">
        <v>73300</v>
      </c>
      <c r="K22">
        <v>73.3</v>
      </c>
    </row>
    <row r="23" spans="1:11" x14ac:dyDescent="0.35">
      <c r="A23" t="s">
        <v>306</v>
      </c>
      <c r="H23">
        <v>140000</v>
      </c>
      <c r="I23">
        <v>140000</v>
      </c>
      <c r="J23">
        <v>140000</v>
      </c>
      <c r="K23">
        <v>8</v>
      </c>
    </row>
    <row r="24" spans="1:11" x14ac:dyDescent="0.35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35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35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35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35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35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35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35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35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328</v>
      </c>
      <c r="H33">
        <v>277100</v>
      </c>
      <c r="I33">
        <v>228300</v>
      </c>
      <c r="J33">
        <v>213400</v>
      </c>
    </row>
    <row r="34" spans="1:10" x14ac:dyDescent="0.35">
      <c r="A34" t="s">
        <v>308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282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35">
      <c r="A2" s="375" t="s">
        <v>189</v>
      </c>
      <c r="B2" s="107"/>
      <c r="C2" t="s">
        <v>190</v>
      </c>
    </row>
    <row r="3" spans="1:32" x14ac:dyDescent="0.35">
      <c r="A3" s="375"/>
      <c r="B3" s="108"/>
      <c r="C3" t="s">
        <v>191</v>
      </c>
    </row>
    <row r="4" spans="1:32" x14ac:dyDescent="0.35">
      <c r="A4" s="375"/>
      <c r="B4" s="109"/>
      <c r="C4" t="s">
        <v>192</v>
      </c>
    </row>
    <row r="5" spans="1:32" x14ac:dyDescent="0.35">
      <c r="A5" s="375"/>
      <c r="B5" s="98"/>
      <c r="C5" t="s">
        <v>179</v>
      </c>
    </row>
    <row r="7" spans="1:32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81" t="s">
        <v>103</v>
      </c>
      <c r="B2" s="381"/>
      <c r="C2" s="381"/>
      <c r="D2" s="381"/>
      <c r="E2" s="381"/>
      <c r="F2" s="381"/>
      <c r="G2" s="381"/>
      <c r="H2" s="381"/>
      <c r="I2" s="381"/>
      <c r="J2" s="381"/>
      <c r="K2" s="77"/>
    </row>
    <row r="3" spans="1:24" x14ac:dyDescent="0.35">
      <c r="A3" s="381" t="s">
        <v>104</v>
      </c>
      <c r="B3" s="381"/>
      <c r="C3" s="381"/>
      <c r="D3" s="381"/>
      <c r="E3" s="381"/>
      <c r="F3" s="381"/>
      <c r="G3" s="381"/>
      <c r="H3" s="381"/>
      <c r="I3" s="381"/>
      <c r="J3" s="381"/>
      <c r="K3" s="77"/>
    </row>
    <row r="4" spans="1:24" ht="15" thickBot="1" x14ac:dyDescent="0.4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87" t="s">
        <v>159</v>
      </c>
      <c r="L4" s="387"/>
      <c r="M4" s="387"/>
      <c r="N4" s="387"/>
    </row>
    <row r="5" spans="1:24" x14ac:dyDescent="0.35">
      <c r="A5" s="47"/>
      <c r="B5" s="48"/>
      <c r="C5" s="383" t="s">
        <v>105</v>
      </c>
      <c r="D5" s="384"/>
      <c r="E5" s="384"/>
      <c r="F5" s="384"/>
      <c r="G5" s="384"/>
      <c r="H5" s="384"/>
      <c r="I5" s="384"/>
      <c r="J5" s="385"/>
      <c r="K5" s="78"/>
      <c r="L5" s="386" t="s">
        <v>106</v>
      </c>
      <c r="M5" s="352"/>
      <c r="N5" s="352"/>
    </row>
    <row r="6" spans="1:24" x14ac:dyDescent="0.35">
      <c r="A6" s="1" t="s">
        <v>108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0" t="s">
        <v>107</v>
      </c>
      <c r="L23" s="380"/>
      <c r="M23" s="380"/>
      <c r="N23" s="380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6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376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6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368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9" t="s">
        <v>86</v>
      </c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</row>
    <row r="7" spans="1:18" x14ac:dyDescent="0.35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90" t="s">
        <v>94</v>
      </c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91" t="s">
        <v>98</v>
      </c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90" t="s">
        <v>100</v>
      </c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6951ee6-cd93-49c7-9437-e871b2a117d6"/>
    <ds:schemaRef ds:uri="cac5d118-ba7b-4807-b700-df6f95cfff5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2021-05-20T14:33:29Z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