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drawings/drawing4.xml" ContentType="application/vnd.openxmlformats-officedocument.drawingml.chartshapes+xml"/>
  <Override PartName="/xl/drawings/drawing7.xml" ContentType="application/vnd.openxmlformats-officedocument.drawingml.chartshapes+xml"/>
  <Override PartName="/xl/drawings/drawing8.xml" ContentType="application/vnd.openxmlformats-officedocument.drawingml.chartshapes+xml"/>
  <Override PartName="/xl/drawings/drawing5.xml" ContentType="application/vnd.openxmlformats-officedocument.drawingml.chartshapes+xml"/>
  <Override PartName="/xl/workbook.xml" ContentType="application/vnd.openxmlformats-officedocument.spreadsheetml.sheet.main+xml"/>
  <Override PartName="/xl/charts/style11.xml" ContentType="application/vnd.ms-office.chartstyle+xml"/>
  <Override PartName="/xl/charts/colors11.xml" ContentType="application/vnd.ms-office.chartcolorstyle+xml"/>
  <Override PartName="/xl/worksheets/sheet6.xml" ContentType="application/vnd.openxmlformats-officedocument.spreadsheetml.worksheet+xml"/>
  <Override PartName="/xl/charts/chart18.xml" ContentType="application/vnd.openxmlformats-officedocument.drawingml.chart+xml"/>
  <Override PartName="/xl/charts/colors10.xml" ContentType="application/vnd.ms-office.chartcolorstyle+xml"/>
  <Override PartName="/xl/charts/style10.xml" ContentType="application/vnd.ms-office.chartstyle+xml"/>
  <Override PartName="/xl/charts/chart14.xml" ContentType="application/vnd.openxmlformats-officedocument.drawingml.chart+xml"/>
  <Override PartName="/xl/charts/style9.xml" ContentType="application/vnd.ms-office.chartstyle+xml"/>
  <Override PartName="/xl/worksheets/sheet1.xml" ContentType="application/vnd.openxmlformats-officedocument.spreadsheetml.worksheet+xml"/>
  <Override PartName="/xl/charts/chart15.xml" ContentType="application/vnd.openxmlformats-officedocument.drawingml.chart+xml"/>
  <Override PartName="/xl/theme/theme1.xml" ContentType="application/vnd.openxmlformats-officedocument.theme+xml"/>
  <Override PartName="/xl/charts/chart16.xml" ContentType="application/vnd.openxmlformats-officedocument.drawingml.chart+xml"/>
  <Override PartName="/xl/drawings/drawing9.xml" ContentType="application/vnd.openxmlformats-officedocument.drawing+xml"/>
  <Override PartName="/xl/charts/chart17.xml" ContentType="application/vnd.openxmlformats-officedocument.drawingml.chart+xml"/>
  <Override PartName="/xl/worksheets/sheet3.xml" ContentType="application/vnd.openxmlformats-officedocument.spreadsheetml.worksheet+xml"/>
  <Override PartName="/xl/worksheets/sheet2.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charts/colors8.xml" ContentType="application/vnd.ms-office.chartcolorstyle+xml"/>
  <Override PartName="/xl/charts/colors9.xml" ContentType="application/vnd.ms-office.chartcolorstyle+xml"/>
  <Override PartName="/xl/charts/chart13.xml" ContentType="application/vnd.openxmlformats-officedocument.drawingml.chart+xml"/>
  <Override PartName="/xl/charts/style2.xml" ContentType="application/vnd.ms-office.chartstyle+xml"/>
  <Override PartName="/xl/charts/colors2.xml" ContentType="application/vnd.ms-office.chartcolorstyle+xml"/>
  <Override PartName="/xl/charts/chart7.xml" ContentType="application/vnd.openxmlformats-officedocument.drawingml.chart+xml"/>
  <Override PartName="/xl/charts/style3.xml" ContentType="application/vnd.ms-office.chartstyle+xml"/>
  <Override PartName="/xl/charts/colors3.xml" ContentType="application/vnd.ms-office.chartcolorstyle+xml"/>
  <Override PartName="/xl/charts/style8.xml" ContentType="application/vnd.ms-office.chartstyle+xml"/>
  <Override PartName="/xl/charts/chart8.xml" ContentType="application/vnd.openxmlformats-officedocument.drawingml.chart+xml"/>
  <Override PartName="/xl/charts/style4.xml" ContentType="application/vnd.ms-office.chartstyle+xml"/>
  <Override PartName="/xl/charts/chart6.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olors4.xml" ContentType="application/vnd.ms-office.chartcolorstyle+xml"/>
  <Override PartName="/xl/drawings/drawing3.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style7.xml" ContentType="application/vnd.ms-office.chartstyle+xml"/>
  <Override PartName="/xl/charts/colors7.xml" ContentType="application/vnd.ms-office.chartcolorstyle+xml"/>
  <Override PartName="/xl/charts/colors5.xml" ContentType="application/vnd.ms-office.chartcolorstyle+xml"/>
  <Override PartName="/xl/drawings/drawing6.xml" ContentType="application/vnd.openxmlformats-officedocument.drawing+xml"/>
  <Override PartName="/xl/charts/chart9.xml" ContentType="application/vnd.openxmlformats-officedocument.drawingml.chart+xml"/>
  <Override PartName="/xl/charts/style5.xml" ContentType="application/vnd.ms-office.chartstyle+xml"/>
  <Override PartName="/docProps/app.xml" ContentType="application/vnd.openxmlformats-officedocument.extended-properties+xml"/>
  <Override PartName="/xl/ctrlProps/ctrlProp1.xml" ContentType="application/vnd.ms-excel.controlproperties+xml"/>
  <Override PartName="/xl/externalLinks/externalLink1.xml" ContentType="application/vnd.openxmlformats-officedocument.spreadsheetml.externalLink+xml"/>
  <Override PartName="/xl/calcChain.xml" ContentType="application/vnd.openxmlformats-officedocument.spreadsheetml.calcChain+xml"/>
  <Override PartName="/xl/externalLinks/externalLink2.xml" ContentType="application/vnd.openxmlformats-officedocument.spreadsheetml.externalLink+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N:\Hutchins\Projects\Fiscal Impact\Forecasts\MA Methodology\"/>
    </mc:Choice>
  </mc:AlternateContent>
  <bookViews>
    <workbookView xWindow="0" yWindow="0" windowWidth="19200" windowHeight="11460" activeTab="4"/>
  </bookViews>
  <sheets>
    <sheet name="MASTER" sheetId="1" r:id="rId1"/>
    <sheet name="HaverPull" sheetId="2" r:id="rId2"/>
    <sheet name="Calculations" sheetId="5" r:id="rId3"/>
    <sheet name="fiscal_impact" sheetId="19" r:id="rId4"/>
    <sheet name="Fiscal_impact_082918" sheetId="20" r:id="rId5"/>
    <sheet name="additional info" sheetId="22" r:id="rId6"/>
  </sheets>
  <externalReferences>
    <externalReference r:id="rId7"/>
    <externalReference r:id="rId8"/>
  </externalReferences>
  <definedNames>
    <definedName name="_DLX1.USE">#REF!</definedName>
    <definedName name="_DLX2.USE">#REF!</definedName>
    <definedName name="_DLX3.USE">'[1]Spending by Category (2)'!$1:$6</definedName>
    <definedName name="_DLX4.USE" localSheetId="3">#REF!</definedName>
    <definedName name="_DLX4.USE">#REF!</definedName>
    <definedName name="_DLX5.USE">#REF!</definedName>
    <definedName name="_DLX6.USE">#REF!</definedName>
    <definedName name="_DLX7.USE">#REF!</definedName>
    <definedName name="_DLX8.USE">#REF!</definedName>
    <definedName name="_DLX9.USE">#REF!</definedName>
    <definedName name="DLX1.USE">HaverPull!$2:$6</definedName>
    <definedName name="DLX2.USE">#REF!</definedName>
    <definedName name="DLX3.USE">#REF!</definedName>
    <definedName name="_xlnm.Print_Area" localSheetId="3">fiscal_impact!$A$1:$I$47</definedName>
  </definedNames>
  <calcPr calcId="162913"/>
</workbook>
</file>

<file path=xl/calcChain.xml><?xml version="1.0" encoding="utf-8"?>
<calcChain xmlns="http://schemas.openxmlformats.org/spreadsheetml/2006/main">
  <c r="I3" i="20" l="1"/>
  <c r="I4" i="20"/>
  <c r="I5" i="20"/>
  <c r="I6" i="20"/>
  <c r="I7" i="20"/>
  <c r="I8" i="20"/>
  <c r="I9" i="20"/>
  <c r="I10" i="20"/>
  <c r="I11" i="20"/>
  <c r="I12" i="20"/>
  <c r="I13" i="20"/>
  <c r="I14" i="20"/>
  <c r="I15" i="20"/>
  <c r="I16" i="20"/>
  <c r="I17" i="20"/>
  <c r="I18" i="20"/>
  <c r="I19" i="20"/>
  <c r="I20" i="20"/>
  <c r="I21" i="20"/>
  <c r="I22" i="20"/>
  <c r="I23" i="20"/>
  <c r="I24" i="20"/>
  <c r="I25" i="20"/>
  <c r="I26" i="20"/>
  <c r="I27" i="20"/>
  <c r="I28" i="20"/>
  <c r="I29" i="20"/>
  <c r="I30" i="20"/>
  <c r="I31" i="20"/>
  <c r="I32" i="20"/>
  <c r="I33" i="20"/>
  <c r="I34" i="20"/>
  <c r="I35" i="20"/>
  <c r="I36" i="20"/>
  <c r="I37" i="20"/>
  <c r="I38" i="20"/>
  <c r="I39" i="20"/>
  <c r="I40" i="20"/>
  <c r="I41" i="20"/>
  <c r="I42" i="20"/>
  <c r="I43" i="20"/>
  <c r="I44" i="20"/>
  <c r="I45" i="20"/>
  <c r="I46" i="20"/>
  <c r="I47" i="20"/>
  <c r="I48" i="20"/>
  <c r="I49" i="20"/>
  <c r="I50" i="20"/>
  <c r="I51" i="20"/>
  <c r="I52" i="20"/>
  <c r="I53" i="20"/>
  <c r="I54" i="20"/>
  <c r="I55" i="20"/>
  <c r="I56" i="20"/>
  <c r="I57" i="20"/>
  <c r="I58" i="20"/>
  <c r="I59" i="20"/>
  <c r="I60" i="20"/>
  <c r="I61" i="20"/>
  <c r="I62" i="20"/>
  <c r="I63" i="20"/>
  <c r="I64" i="20"/>
  <c r="I65" i="20"/>
  <c r="I66" i="20"/>
  <c r="I67" i="20"/>
  <c r="I68" i="20"/>
  <c r="I69" i="20"/>
  <c r="I70" i="20"/>
  <c r="I71" i="20"/>
  <c r="I72" i="20"/>
  <c r="I73" i="20"/>
  <c r="I74" i="20"/>
  <c r="I75" i="20"/>
  <c r="O9" i="20" l="1"/>
  <c r="O10" i="20"/>
  <c r="O11" i="20"/>
  <c r="O12" i="20"/>
  <c r="O13" i="20"/>
  <c r="O14" i="20"/>
  <c r="O15" i="20"/>
  <c r="O16" i="20"/>
  <c r="O17" i="20"/>
  <c r="O18" i="20"/>
  <c r="O19" i="20"/>
  <c r="O20" i="20"/>
  <c r="O21" i="20"/>
  <c r="O22" i="20"/>
  <c r="O23" i="20"/>
  <c r="O24" i="20"/>
  <c r="O25" i="20"/>
  <c r="O26" i="20"/>
  <c r="O27" i="20"/>
  <c r="O28" i="20"/>
  <c r="O29" i="20"/>
  <c r="O30" i="20"/>
  <c r="O31" i="20"/>
  <c r="O32" i="20"/>
  <c r="O33" i="20"/>
  <c r="O34" i="20"/>
  <c r="O35" i="20"/>
  <c r="O36" i="20"/>
  <c r="O37" i="20"/>
  <c r="O38" i="20"/>
  <c r="O39" i="20"/>
  <c r="O40" i="20"/>
  <c r="O41" i="20"/>
  <c r="O42" i="20"/>
  <c r="O43" i="20"/>
  <c r="O44" i="20"/>
  <c r="O45" i="20"/>
  <c r="O46" i="20"/>
  <c r="O47" i="20"/>
  <c r="O48" i="20"/>
  <c r="O49" i="20"/>
  <c r="O50" i="20"/>
  <c r="O51" i="20"/>
  <c r="O52" i="20"/>
  <c r="O53" i="20"/>
  <c r="O54" i="20"/>
  <c r="O55" i="20"/>
  <c r="O56" i="20"/>
  <c r="O57" i="20"/>
  <c r="O58" i="20"/>
  <c r="O59" i="20"/>
  <c r="O60" i="20"/>
  <c r="O61" i="20"/>
  <c r="O62" i="20"/>
  <c r="O63" i="20"/>
  <c r="O64" i="20"/>
  <c r="O65" i="20"/>
  <c r="O66" i="20"/>
  <c r="O67" i="20"/>
  <c r="O68" i="20"/>
  <c r="O69" i="20"/>
  <c r="O70" i="20"/>
  <c r="O71" i="20"/>
  <c r="O72" i="20"/>
  <c r="O73" i="20"/>
  <c r="O74" i="20"/>
  <c r="O75" i="20"/>
  <c r="O8" i="20"/>
  <c r="A75" i="20" l="1"/>
  <c r="E75" i="20" l="1"/>
  <c r="F75" i="20"/>
  <c r="P75" i="20" s="1"/>
  <c r="W105" i="22"/>
  <c r="W106" i="22"/>
  <c r="W107" i="22"/>
  <c r="W108" i="22"/>
  <c r="W109" i="22"/>
  <c r="W110" i="22"/>
  <c r="W111" i="22"/>
  <c r="W112" i="22"/>
  <c r="W113" i="22"/>
  <c r="W114" i="22"/>
  <c r="W115" i="22"/>
  <c r="W116" i="22"/>
  <c r="W117" i="22"/>
  <c r="W118" i="22"/>
  <c r="W119" i="22"/>
  <c r="W120" i="22"/>
  <c r="W121" i="22"/>
  <c r="W122" i="22"/>
  <c r="W123" i="22"/>
  <c r="W124" i="22"/>
  <c r="W125" i="22"/>
  <c r="W126" i="22"/>
  <c r="W127" i="22"/>
  <c r="W128" i="22"/>
  <c r="W129" i="22"/>
  <c r="W130" i="22"/>
  <c r="W104" i="22"/>
  <c r="AA48" i="22"/>
  <c r="AD49" i="22"/>
  <c r="AD41" i="22"/>
  <c r="AD42" i="22"/>
  <c r="AD43" i="22"/>
  <c r="AD44" i="22"/>
  <c r="AD45" i="22"/>
  <c r="AD46" i="22"/>
  <c r="AD47" i="22"/>
  <c r="AD48" i="22"/>
  <c r="AD40" i="22"/>
  <c r="AA8" i="22"/>
  <c r="AC9" i="22"/>
  <c r="AC10" i="22"/>
  <c r="AC11" i="22"/>
  <c r="AC12" i="22"/>
  <c r="AC13" i="22"/>
  <c r="AC14" i="22"/>
  <c r="AC15" i="22"/>
  <c r="AC16" i="22"/>
  <c r="AC17" i="22"/>
  <c r="AC18" i="22"/>
  <c r="AC19" i="22"/>
  <c r="AC20" i="22"/>
  <c r="AC21" i="22"/>
  <c r="AC22" i="22"/>
  <c r="AC23" i="22"/>
  <c r="AC24" i="22"/>
  <c r="AC25" i="22"/>
  <c r="AC26" i="22"/>
  <c r="AC27" i="22"/>
  <c r="AC28" i="22"/>
  <c r="AC29" i="22"/>
  <c r="AC30" i="22"/>
  <c r="AC31" i="22"/>
  <c r="AC32" i="22"/>
  <c r="AC33" i="22"/>
  <c r="AC34" i="22"/>
  <c r="AC35" i="22"/>
  <c r="AC36" i="22"/>
  <c r="AC37" i="22"/>
  <c r="AC38" i="22"/>
  <c r="AC39" i="22"/>
  <c r="AC40" i="22"/>
  <c r="AC41" i="22"/>
  <c r="AC42" i="22"/>
  <c r="AC43" i="22"/>
  <c r="AC44" i="22"/>
  <c r="AC45" i="22"/>
  <c r="AC46" i="22"/>
  <c r="AC47" i="22"/>
  <c r="AC48" i="22"/>
  <c r="AC8" i="22"/>
  <c r="R130" i="22"/>
  <c r="R10" i="22" l="1"/>
  <c r="R11" i="22"/>
  <c r="R12" i="22"/>
  <c r="R13" i="22"/>
  <c r="R14" i="22"/>
  <c r="R15" i="22"/>
  <c r="R16" i="22"/>
  <c r="R17" i="22"/>
  <c r="R18" i="22"/>
  <c r="R19" i="22"/>
  <c r="R20" i="22"/>
  <c r="R21" i="22"/>
  <c r="R22" i="22"/>
  <c r="R23" i="22"/>
  <c r="R24" i="22"/>
  <c r="R25" i="22"/>
  <c r="R26" i="22"/>
  <c r="R27" i="22"/>
  <c r="R28" i="22"/>
  <c r="R29" i="22"/>
  <c r="R30" i="22"/>
  <c r="R31" i="22"/>
  <c r="R32" i="22"/>
  <c r="R33" i="22"/>
  <c r="R34" i="22"/>
  <c r="R35" i="22"/>
  <c r="R36" i="22"/>
  <c r="R37" i="22"/>
  <c r="R38" i="22"/>
  <c r="R39" i="22"/>
  <c r="R40" i="22"/>
  <c r="R41" i="22"/>
  <c r="R42" i="22"/>
  <c r="R43" i="22"/>
  <c r="R44" i="22"/>
  <c r="R45" i="22"/>
  <c r="R46" i="22"/>
  <c r="R47" i="22"/>
  <c r="R48" i="22"/>
  <c r="R49" i="22"/>
  <c r="R50" i="22"/>
  <c r="R51" i="22"/>
  <c r="R52" i="22"/>
  <c r="R53" i="22"/>
  <c r="R54" i="22"/>
  <c r="R55" i="22"/>
  <c r="R56" i="22"/>
  <c r="R57" i="22"/>
  <c r="R58" i="22"/>
  <c r="R59" i="22"/>
  <c r="R60" i="22"/>
  <c r="R61" i="22"/>
  <c r="R62" i="22"/>
  <c r="R63" i="22"/>
  <c r="R64" i="22"/>
  <c r="R65" i="22"/>
  <c r="R66" i="22"/>
  <c r="R67" i="22"/>
  <c r="R68" i="22"/>
  <c r="R69" i="22"/>
  <c r="R70" i="22"/>
  <c r="R71" i="22"/>
  <c r="R72" i="22"/>
  <c r="R73" i="22"/>
  <c r="R74" i="22"/>
  <c r="R75" i="22"/>
  <c r="R76" i="22"/>
  <c r="R77" i="22"/>
  <c r="R78" i="22"/>
  <c r="R79" i="22"/>
  <c r="R80" i="22"/>
  <c r="R81" i="22"/>
  <c r="R82" i="22"/>
  <c r="R83" i="22"/>
  <c r="R84" i="22"/>
  <c r="R85" i="22"/>
  <c r="R86" i="22"/>
  <c r="R87" i="22"/>
  <c r="R88" i="22"/>
  <c r="R89" i="22"/>
  <c r="R90" i="22"/>
  <c r="R91" i="22"/>
  <c r="R92" i="22"/>
  <c r="R93" i="22"/>
  <c r="R94" i="22"/>
  <c r="R95" i="22"/>
  <c r="R96" i="22"/>
  <c r="R97" i="22"/>
  <c r="R98" i="22"/>
  <c r="R99" i="22"/>
  <c r="R100" i="22"/>
  <c r="R101" i="22"/>
  <c r="R102" i="22"/>
  <c r="R103" i="22"/>
  <c r="R104" i="22"/>
  <c r="R105" i="22"/>
  <c r="R106" i="22"/>
  <c r="R107" i="22"/>
  <c r="R108" i="22"/>
  <c r="R109" i="22"/>
  <c r="R110" i="22"/>
  <c r="R111" i="22"/>
  <c r="R112" i="22"/>
  <c r="R113" i="22"/>
  <c r="R114" i="22"/>
  <c r="R115" i="22"/>
  <c r="R116" i="22"/>
  <c r="R117" i="22"/>
  <c r="R118" i="22"/>
  <c r="R119" i="22"/>
  <c r="R120" i="22"/>
  <c r="R121" i="22"/>
  <c r="R122" i="22"/>
  <c r="R123" i="22"/>
  <c r="R124" i="22"/>
  <c r="R125" i="22"/>
  <c r="R126" i="22"/>
  <c r="R127" i="22"/>
  <c r="R128" i="22"/>
  <c r="R129" i="22"/>
  <c r="R9" i="22"/>
  <c r="Q10" i="22"/>
  <c r="Q11" i="22"/>
  <c r="Q12" i="22"/>
  <c r="Q13" i="22"/>
  <c r="Q14" i="22"/>
  <c r="Q15" i="22"/>
  <c r="Q16" i="22"/>
  <c r="Q17" i="22"/>
  <c r="Q18" i="22"/>
  <c r="Q19" i="22"/>
  <c r="Q20" i="22"/>
  <c r="Q21" i="22"/>
  <c r="Q22" i="22"/>
  <c r="Q23" i="22"/>
  <c r="Q24" i="22"/>
  <c r="Q25" i="22"/>
  <c r="Q26" i="22"/>
  <c r="Q27" i="22"/>
  <c r="Q28" i="22"/>
  <c r="Q29" i="22"/>
  <c r="Q30" i="22"/>
  <c r="Q31" i="22"/>
  <c r="Q32" i="22"/>
  <c r="Q33" i="22"/>
  <c r="Q34" i="22"/>
  <c r="Q35" i="22"/>
  <c r="Q36" i="22"/>
  <c r="Q37" i="22"/>
  <c r="Q38" i="22"/>
  <c r="Q39" i="22"/>
  <c r="Q40" i="22"/>
  <c r="Q41" i="22"/>
  <c r="Q42" i="22"/>
  <c r="Q43" i="22"/>
  <c r="Q44" i="22"/>
  <c r="Q45" i="22"/>
  <c r="Q46" i="22"/>
  <c r="Q47" i="22"/>
  <c r="Q48" i="22"/>
  <c r="Q49" i="22"/>
  <c r="Q50" i="22"/>
  <c r="Q51" i="22"/>
  <c r="Q52" i="22"/>
  <c r="Q53" i="22"/>
  <c r="Q54" i="22"/>
  <c r="Q55" i="22"/>
  <c r="Q56" i="22"/>
  <c r="Q57" i="22"/>
  <c r="Q58" i="22"/>
  <c r="Q59" i="22"/>
  <c r="Q60" i="22"/>
  <c r="Q61" i="22"/>
  <c r="Q62" i="22"/>
  <c r="Q63" i="22"/>
  <c r="Q64" i="22"/>
  <c r="Q65" i="22"/>
  <c r="Q66" i="22"/>
  <c r="Q67" i="22"/>
  <c r="Q68" i="22"/>
  <c r="Q69" i="22"/>
  <c r="Q70" i="22"/>
  <c r="Q71" i="22"/>
  <c r="Q72" i="22"/>
  <c r="Q73" i="22"/>
  <c r="Q74" i="22"/>
  <c r="Q75" i="22"/>
  <c r="Q76" i="22"/>
  <c r="Q77" i="22"/>
  <c r="Q78" i="22"/>
  <c r="Q79" i="22"/>
  <c r="Q80" i="22"/>
  <c r="Q81" i="22"/>
  <c r="Q82" i="22"/>
  <c r="Q83" i="22"/>
  <c r="Q84" i="22"/>
  <c r="Q85" i="22"/>
  <c r="Q86" i="22"/>
  <c r="Q87" i="22"/>
  <c r="Q88" i="22"/>
  <c r="Q89" i="22"/>
  <c r="Q90" i="22"/>
  <c r="Q91" i="22"/>
  <c r="Q92" i="22"/>
  <c r="Q93" i="22"/>
  <c r="Q94" i="22"/>
  <c r="Q95" i="22"/>
  <c r="Q96" i="22"/>
  <c r="Q97" i="22"/>
  <c r="Q98" i="22"/>
  <c r="Q99" i="22"/>
  <c r="Q100" i="22"/>
  <c r="Q101" i="22"/>
  <c r="Q102" i="22"/>
  <c r="Q103" i="22"/>
  <c r="Q104" i="22"/>
  <c r="Q105" i="22"/>
  <c r="Q106" i="22"/>
  <c r="Q107" i="22"/>
  <c r="Q108" i="22"/>
  <c r="Q109" i="22"/>
  <c r="Q110" i="22"/>
  <c r="Q111" i="22"/>
  <c r="Q112" i="22"/>
  <c r="Q113" i="22"/>
  <c r="Q114" i="22"/>
  <c r="Q115" i="22"/>
  <c r="Q116" i="22"/>
  <c r="Q117" i="22"/>
  <c r="Q118" i="22"/>
  <c r="Q119" i="22"/>
  <c r="Q120" i="22"/>
  <c r="Q121" i="22"/>
  <c r="Q122" i="22"/>
  <c r="Q123" i="22"/>
  <c r="Q124" i="22"/>
  <c r="Q125" i="22"/>
  <c r="Q126" i="22"/>
  <c r="Q127" i="22"/>
  <c r="Q128" i="22"/>
  <c r="Q129" i="22"/>
  <c r="Q130" i="22"/>
  <c r="Q9" i="22"/>
  <c r="W8" i="22"/>
  <c r="U130" i="22"/>
  <c r="S130" i="22"/>
  <c r="U129" i="22"/>
  <c r="S129" i="22"/>
  <c r="U128" i="22"/>
  <c r="S128" i="22"/>
  <c r="U127" i="22"/>
  <c r="S127" i="22"/>
  <c r="U126" i="22"/>
  <c r="S126" i="22"/>
  <c r="U125" i="22"/>
  <c r="S125" i="22"/>
  <c r="T127" i="22" s="1"/>
  <c r="U124" i="22"/>
  <c r="S124" i="22"/>
  <c r="U123" i="22"/>
  <c r="S123" i="22"/>
  <c r="U122" i="22"/>
  <c r="S122" i="22"/>
  <c r="U121" i="22"/>
  <c r="V123" i="22" s="1"/>
  <c r="T121" i="22"/>
  <c r="S121" i="22"/>
  <c r="U120" i="22"/>
  <c r="S120" i="22"/>
  <c r="U119" i="22"/>
  <c r="S119" i="22"/>
  <c r="U118" i="22"/>
  <c r="S118" i="22"/>
  <c r="T120" i="22" s="1"/>
  <c r="U117" i="22"/>
  <c r="S117" i="22"/>
  <c r="U116" i="22"/>
  <c r="S116" i="22"/>
  <c r="U115" i="22"/>
  <c r="S115" i="22"/>
  <c r="U114" i="22"/>
  <c r="S114" i="22"/>
  <c r="U113" i="22"/>
  <c r="S113" i="22"/>
  <c r="U112" i="22"/>
  <c r="S112" i="22"/>
  <c r="U111" i="22"/>
  <c r="S111" i="22"/>
  <c r="T113" i="22" s="1"/>
  <c r="U110" i="22"/>
  <c r="S110" i="22"/>
  <c r="U109" i="22"/>
  <c r="S109" i="22"/>
  <c r="U108" i="22"/>
  <c r="S108" i="22"/>
  <c r="U107" i="22"/>
  <c r="S107" i="22"/>
  <c r="U106" i="22"/>
  <c r="S106" i="22"/>
  <c r="T108" i="22" s="1"/>
  <c r="U105" i="22"/>
  <c r="V107" i="22" s="1"/>
  <c r="S105" i="22"/>
  <c r="U104" i="22"/>
  <c r="S104" i="22"/>
  <c r="U103" i="22"/>
  <c r="S103" i="22"/>
  <c r="U102" i="22"/>
  <c r="V104" i="22" s="1"/>
  <c r="S102" i="22"/>
  <c r="T104" i="22" s="1"/>
  <c r="U101" i="22"/>
  <c r="S101" i="22"/>
  <c r="U100" i="22"/>
  <c r="S100" i="22"/>
  <c r="U99" i="22"/>
  <c r="V101" i="22" s="1"/>
  <c r="S99" i="22"/>
  <c r="U98" i="22"/>
  <c r="S98" i="22"/>
  <c r="U97" i="22"/>
  <c r="S97" i="22"/>
  <c r="U96" i="22"/>
  <c r="S96" i="22"/>
  <c r="U95" i="22"/>
  <c r="V97" i="22" s="1"/>
  <c r="S95" i="22"/>
  <c r="U94" i="22"/>
  <c r="S94" i="22"/>
  <c r="U93" i="22"/>
  <c r="S93" i="22"/>
  <c r="U92" i="22"/>
  <c r="S92" i="22"/>
  <c r="U91" i="22"/>
  <c r="S91" i="22"/>
  <c r="U90" i="22"/>
  <c r="V92" i="22" s="1"/>
  <c r="S90" i="22"/>
  <c r="T92" i="22" s="1"/>
  <c r="U89" i="22"/>
  <c r="S89" i="22"/>
  <c r="U88" i="22"/>
  <c r="S88" i="22"/>
  <c r="U87" i="22"/>
  <c r="S87" i="22"/>
  <c r="T87" i="22" s="1"/>
  <c r="U86" i="22"/>
  <c r="V88" i="22" s="1"/>
  <c r="S86" i="22"/>
  <c r="U85" i="22"/>
  <c r="S85" i="22"/>
  <c r="U84" i="22"/>
  <c r="S84" i="22"/>
  <c r="T86" i="22" s="1"/>
  <c r="U83" i="22"/>
  <c r="S83" i="22"/>
  <c r="U82" i="22"/>
  <c r="S82" i="22"/>
  <c r="U81" i="22"/>
  <c r="S81" i="22"/>
  <c r="U80" i="22"/>
  <c r="S80" i="22"/>
  <c r="T82" i="22" s="1"/>
  <c r="U79" i="22"/>
  <c r="S79" i="22"/>
  <c r="T81" i="22" s="1"/>
  <c r="U78" i="22"/>
  <c r="S78" i="22"/>
  <c r="U77" i="22"/>
  <c r="S77" i="22"/>
  <c r="U76" i="22"/>
  <c r="S76" i="22"/>
  <c r="U75" i="22"/>
  <c r="S75" i="22"/>
  <c r="U74" i="22"/>
  <c r="V76" i="22" s="1"/>
  <c r="S74" i="22"/>
  <c r="U73" i="22"/>
  <c r="S73" i="22"/>
  <c r="U72" i="22"/>
  <c r="S72" i="22"/>
  <c r="U71" i="22"/>
  <c r="S71" i="22"/>
  <c r="U70" i="22"/>
  <c r="S70" i="22"/>
  <c r="U69" i="22"/>
  <c r="S69" i="22"/>
  <c r="U68" i="22"/>
  <c r="S68" i="22"/>
  <c r="U67" i="22"/>
  <c r="S67" i="22"/>
  <c r="U66" i="22"/>
  <c r="V68" i="22" s="1"/>
  <c r="S66" i="22"/>
  <c r="U65" i="22"/>
  <c r="S65" i="22"/>
  <c r="U64" i="22"/>
  <c r="S64" i="22"/>
  <c r="U63" i="22"/>
  <c r="S63" i="22"/>
  <c r="U62" i="22"/>
  <c r="S62" i="22"/>
  <c r="U61" i="22"/>
  <c r="S61" i="22"/>
  <c r="U60" i="22"/>
  <c r="S60" i="22"/>
  <c r="U59" i="22"/>
  <c r="S59" i="22"/>
  <c r="U58" i="22"/>
  <c r="V60" i="22" s="1"/>
  <c r="S58" i="22"/>
  <c r="U57" i="22"/>
  <c r="S57" i="22"/>
  <c r="U56" i="22"/>
  <c r="S56" i="22"/>
  <c r="U55" i="22"/>
  <c r="S55" i="22"/>
  <c r="U54" i="22"/>
  <c r="S54" i="22"/>
  <c r="U53" i="22"/>
  <c r="S53" i="22"/>
  <c r="U52" i="22"/>
  <c r="S52" i="22"/>
  <c r="U51" i="22"/>
  <c r="S51" i="22"/>
  <c r="U50" i="22"/>
  <c r="V52" i="22" s="1"/>
  <c r="S50" i="22"/>
  <c r="U49" i="22"/>
  <c r="S49" i="22"/>
  <c r="U48" i="22"/>
  <c r="S48" i="22"/>
  <c r="T50" i="22" s="1"/>
  <c r="AA47" i="22"/>
  <c r="U47" i="22"/>
  <c r="S47" i="22"/>
  <c r="AA46" i="22"/>
  <c r="U46" i="22"/>
  <c r="S46" i="22"/>
  <c r="AA45" i="22"/>
  <c r="U45" i="22"/>
  <c r="S45" i="22"/>
  <c r="T47" i="22" s="1"/>
  <c r="AA44" i="22"/>
  <c r="U44" i="22"/>
  <c r="S44" i="22"/>
  <c r="AA43" i="22"/>
  <c r="U43" i="22"/>
  <c r="S43" i="22"/>
  <c r="AA42" i="22"/>
  <c r="U42" i="22"/>
  <c r="S42" i="22"/>
  <c r="AA41" i="22"/>
  <c r="U41" i="22"/>
  <c r="S41" i="22"/>
  <c r="AA40" i="22"/>
  <c r="U40" i="22"/>
  <c r="S40" i="22"/>
  <c r="AA39" i="22"/>
  <c r="U39" i="22"/>
  <c r="S39" i="22"/>
  <c r="AA38" i="22"/>
  <c r="U38" i="22"/>
  <c r="S38" i="22"/>
  <c r="AA37" i="22"/>
  <c r="U37" i="22"/>
  <c r="S37" i="22"/>
  <c r="AA36" i="22"/>
  <c r="U36" i="22"/>
  <c r="S36" i="22"/>
  <c r="AA35" i="22"/>
  <c r="U35" i="22"/>
  <c r="S35" i="22"/>
  <c r="AA34" i="22"/>
  <c r="U34" i="22"/>
  <c r="V36" i="22" s="1"/>
  <c r="S34" i="22"/>
  <c r="AA33" i="22"/>
  <c r="U33" i="22"/>
  <c r="S33" i="22"/>
  <c r="AA32" i="22"/>
  <c r="U32" i="22"/>
  <c r="S32" i="22"/>
  <c r="AA31" i="22"/>
  <c r="U31" i="22"/>
  <c r="S31" i="22"/>
  <c r="AA30" i="22"/>
  <c r="U30" i="22"/>
  <c r="S30" i="22"/>
  <c r="AA29" i="22"/>
  <c r="U29" i="22"/>
  <c r="S29" i="22"/>
  <c r="T31" i="22" s="1"/>
  <c r="AA28" i="22"/>
  <c r="U28" i="22"/>
  <c r="S28" i="22"/>
  <c r="AA27" i="22"/>
  <c r="U27" i="22"/>
  <c r="S27" i="22"/>
  <c r="AA26" i="22"/>
  <c r="U26" i="22"/>
  <c r="V28" i="22" s="1"/>
  <c r="S26" i="22"/>
  <c r="AA25" i="22"/>
  <c r="U25" i="22"/>
  <c r="S25" i="22"/>
  <c r="T27" i="22" s="1"/>
  <c r="AA24" i="22"/>
  <c r="U24" i="22"/>
  <c r="S24" i="22"/>
  <c r="AA23" i="22"/>
  <c r="U23" i="22"/>
  <c r="S23" i="22"/>
  <c r="AA22" i="22"/>
  <c r="U22" i="22"/>
  <c r="S22" i="22"/>
  <c r="AA21" i="22"/>
  <c r="U21" i="22"/>
  <c r="V23" i="22" s="1"/>
  <c r="S21" i="22"/>
  <c r="T23" i="22" s="1"/>
  <c r="AA20" i="22"/>
  <c r="U20" i="22"/>
  <c r="S20" i="22"/>
  <c r="AA19" i="22"/>
  <c r="U19" i="22"/>
  <c r="S19" i="22"/>
  <c r="AA18" i="22"/>
  <c r="U18" i="22"/>
  <c r="V20" i="22" s="1"/>
  <c r="S18" i="22"/>
  <c r="AA17" i="22"/>
  <c r="U17" i="22"/>
  <c r="S17" i="22"/>
  <c r="T19" i="22" s="1"/>
  <c r="AA16" i="22"/>
  <c r="U16" i="22"/>
  <c r="S16" i="22"/>
  <c r="T18" i="22" s="1"/>
  <c r="AA15" i="22"/>
  <c r="AB18" i="22" s="1"/>
  <c r="U15" i="22"/>
  <c r="S15" i="22"/>
  <c r="AA14" i="22"/>
  <c r="U14" i="22"/>
  <c r="V16" i="22" s="1"/>
  <c r="S14" i="22"/>
  <c r="AA13" i="22"/>
  <c r="U13" i="22"/>
  <c r="S13" i="22"/>
  <c r="T15" i="22" s="1"/>
  <c r="AA12" i="22"/>
  <c r="U12" i="22"/>
  <c r="S12" i="22"/>
  <c r="AA11" i="22"/>
  <c r="U11" i="22"/>
  <c r="S11" i="22"/>
  <c r="AA10" i="22"/>
  <c r="AB13" i="22" s="1"/>
  <c r="U10" i="22"/>
  <c r="S10" i="22"/>
  <c r="AA9" i="22"/>
  <c r="U9" i="22"/>
  <c r="S9" i="22"/>
  <c r="AB11" i="22"/>
  <c r="A74" i="20"/>
  <c r="F74" i="20" l="1"/>
  <c r="P74" i="20" s="1"/>
  <c r="E74" i="20"/>
  <c r="AB29" i="22"/>
  <c r="T34" i="22"/>
  <c r="V39" i="22"/>
  <c r="AB45" i="22"/>
  <c r="V53" i="22"/>
  <c r="V55" i="22"/>
  <c r="V61" i="22"/>
  <c r="V63" i="22"/>
  <c r="V69" i="22"/>
  <c r="V71" i="22"/>
  <c r="V81" i="22"/>
  <c r="V85" i="22"/>
  <c r="T91" i="22"/>
  <c r="T97" i="22"/>
  <c r="T103" i="22"/>
  <c r="V108" i="22"/>
  <c r="V120" i="22"/>
  <c r="T124" i="22"/>
  <c r="AB14" i="22"/>
  <c r="T54" i="22"/>
  <c r="T62" i="22"/>
  <c r="T70" i="22"/>
  <c r="T90" i="22"/>
  <c r="T107" i="22"/>
  <c r="T119" i="22"/>
  <c r="V124" i="22"/>
  <c r="V24" i="22"/>
  <c r="V54" i="22"/>
  <c r="V62" i="22"/>
  <c r="V70" i="22"/>
  <c r="V78" i="22"/>
  <c r="V82" i="22"/>
  <c r="V86" i="22"/>
  <c r="T98" i="22"/>
  <c r="T102" i="22"/>
  <c r="T106" i="22"/>
  <c r="V113" i="22"/>
  <c r="V117" i="22"/>
  <c r="T129" i="22"/>
  <c r="AB12" i="22"/>
  <c r="AB30" i="22"/>
  <c r="V32" i="22"/>
  <c r="T35" i="22"/>
  <c r="AB35" i="22"/>
  <c r="V40" i="22"/>
  <c r="T43" i="22"/>
  <c r="AB46" i="22"/>
  <c r="V48" i="22"/>
  <c r="T51" i="22"/>
  <c r="T53" i="22"/>
  <c r="T59" i="22"/>
  <c r="T61" i="22"/>
  <c r="T67" i="22"/>
  <c r="T69" i="22"/>
  <c r="T75" i="22"/>
  <c r="T79" i="22"/>
  <c r="V94" i="22"/>
  <c r="V98" i="22"/>
  <c r="V102" i="22"/>
  <c r="T114" i="22"/>
  <c r="T118" i="22"/>
  <c r="T122" i="22"/>
  <c r="V129" i="22"/>
  <c r="V26" i="22"/>
  <c r="AB47" i="22"/>
  <c r="AB19" i="22"/>
  <c r="T12" i="22"/>
  <c r="AB20" i="22"/>
  <c r="T89" i="22"/>
  <c r="T95" i="22"/>
  <c r="V110" i="22"/>
  <c r="V114" i="22"/>
  <c r="V118" i="22"/>
  <c r="T130" i="22"/>
  <c r="V12" i="22"/>
  <c r="AB36" i="22"/>
  <c r="T52" i="22"/>
  <c r="T60" i="22"/>
  <c r="T68" i="22"/>
  <c r="T76" i="22"/>
  <c r="T88" i="22"/>
  <c r="V91" i="22"/>
  <c r="T105" i="22"/>
  <c r="T111" i="22"/>
  <c r="T123" i="22"/>
  <c r="V126" i="22"/>
  <c r="V130" i="22"/>
  <c r="AB25" i="22"/>
  <c r="AB23" i="22"/>
  <c r="AB22" i="22"/>
  <c r="AB16" i="22"/>
  <c r="T30" i="22"/>
  <c r="T28" i="22"/>
  <c r="T29" i="22"/>
  <c r="V35" i="22"/>
  <c r="V33" i="22"/>
  <c r="V34" i="22"/>
  <c r="AB41" i="22"/>
  <c r="AB38" i="22"/>
  <c r="AB39" i="22"/>
  <c r="T46" i="22"/>
  <c r="T44" i="22"/>
  <c r="T45" i="22"/>
  <c r="V51" i="22"/>
  <c r="V49" i="22"/>
  <c r="V59" i="22"/>
  <c r="V57" i="22"/>
  <c r="V67" i="22"/>
  <c r="V65" i="22"/>
  <c r="V75" i="22"/>
  <c r="V73" i="22"/>
  <c r="T21" i="22"/>
  <c r="T14" i="22"/>
  <c r="T13" i="22"/>
  <c r="AB15" i="22"/>
  <c r="AB34" i="22"/>
  <c r="AB31" i="22"/>
  <c r="T39" i="22"/>
  <c r="T37" i="22"/>
  <c r="V44" i="22"/>
  <c r="V42" i="22"/>
  <c r="T57" i="22"/>
  <c r="T55" i="22"/>
  <c r="T65" i="22"/>
  <c r="T63" i="22"/>
  <c r="T73" i="22"/>
  <c r="T71" i="22"/>
  <c r="T85" i="22"/>
  <c r="T83" i="22"/>
  <c r="V19" i="22"/>
  <c r="V18" i="22"/>
  <c r="T101" i="22"/>
  <c r="T99" i="22"/>
  <c r="V17" i="22"/>
  <c r="AB32" i="22"/>
  <c r="AB48" i="22"/>
  <c r="T117" i="22"/>
  <c r="T115" i="22"/>
  <c r="T77" i="22"/>
  <c r="T93" i="22"/>
  <c r="T109" i="22"/>
  <c r="V14" i="22"/>
  <c r="V21" i="22"/>
  <c r="T25" i="22"/>
  <c r="T32" i="22"/>
  <c r="V37" i="22"/>
  <c r="AB42" i="22"/>
  <c r="T48" i="22"/>
  <c r="V95" i="22"/>
  <c r="V111" i="22"/>
  <c r="AB17" i="22"/>
  <c r="T22" i="22"/>
  <c r="AB24" i="22"/>
  <c r="V27" i="22"/>
  <c r="AB33" i="22"/>
  <c r="T38" i="22"/>
  <c r="AB40" i="22"/>
  <c r="V43" i="22"/>
  <c r="V50" i="22"/>
  <c r="T58" i="22"/>
  <c r="T66" i="22"/>
  <c r="T74" i="22"/>
  <c r="T80" i="22"/>
  <c r="V89" i="22"/>
  <c r="T96" i="22"/>
  <c r="V105" i="22"/>
  <c r="T112" i="22"/>
  <c r="V121" i="22"/>
  <c r="T128" i="22"/>
  <c r="T20" i="22"/>
  <c r="V25" i="22"/>
  <c r="T36" i="22"/>
  <c r="V41" i="22"/>
  <c r="V58" i="22"/>
  <c r="V66" i="22"/>
  <c r="V74" i="22"/>
  <c r="V80" i="22"/>
  <c r="V83" i="22"/>
  <c r="V96" i="22"/>
  <c r="V99" i="22"/>
  <c r="V112" i="22"/>
  <c r="V115" i="22"/>
  <c r="V128" i="22"/>
  <c r="T125" i="22"/>
  <c r="T16" i="22"/>
  <c r="AB26" i="22"/>
  <c r="V30" i="22"/>
  <c r="T41" i="22"/>
  <c r="V46" i="22"/>
  <c r="V79" i="22"/>
  <c r="V127" i="22"/>
  <c r="T11" i="22"/>
  <c r="V15" i="22"/>
  <c r="AB21" i="22"/>
  <c r="T26" i="22"/>
  <c r="AB28" i="22"/>
  <c r="V31" i="22"/>
  <c r="AB37" i="22"/>
  <c r="T42" i="22"/>
  <c r="AB44" i="22"/>
  <c r="V47" i="22"/>
  <c r="T56" i="22"/>
  <c r="T64" i="22"/>
  <c r="T72" i="22"/>
  <c r="V77" i="22"/>
  <c r="T84" i="22"/>
  <c r="V90" i="22"/>
  <c r="V93" i="22"/>
  <c r="T100" i="22"/>
  <c r="V106" i="22"/>
  <c r="V109" i="22"/>
  <c r="T116" i="22"/>
  <c r="V122" i="22"/>
  <c r="V125" i="22"/>
  <c r="V11" i="22"/>
  <c r="V13" i="22"/>
  <c r="T17" i="22"/>
  <c r="V22" i="22"/>
  <c r="T24" i="22"/>
  <c r="AB27" i="22"/>
  <c r="V29" i="22"/>
  <c r="T33" i="22"/>
  <c r="V38" i="22"/>
  <c r="T40" i="22"/>
  <c r="AB43" i="22"/>
  <c r="V45" i="22"/>
  <c r="T49" i="22"/>
  <c r="V56" i="22"/>
  <c r="V64" i="22"/>
  <c r="V72" i="22"/>
  <c r="T78" i="22"/>
  <c r="V84" i="22"/>
  <c r="V87" i="22"/>
  <c r="T94" i="22"/>
  <c r="V100" i="22"/>
  <c r="V103" i="22"/>
  <c r="T110" i="22"/>
  <c r="V116" i="22"/>
  <c r="V119" i="22"/>
  <c r="T126" i="22"/>
  <c r="A73" i="20"/>
  <c r="E73" i="20" l="1"/>
  <c r="F73" i="20"/>
  <c r="P73" i="20" s="1"/>
  <c r="A72" i="20"/>
  <c r="F72" i="20" l="1"/>
  <c r="P72" i="20" s="1"/>
  <c r="E72" i="20"/>
  <c r="A71" i="20"/>
  <c r="F71" i="20" l="1"/>
  <c r="P71" i="20" s="1"/>
  <c r="E71" i="20"/>
  <c r="GF11" i="5"/>
  <c r="GF12" i="5"/>
  <c r="GG11" i="5"/>
  <c r="GG12" i="5"/>
  <c r="GH11" i="5"/>
  <c r="GH12" i="5"/>
  <c r="GI11" i="5"/>
  <c r="GI12" i="5"/>
  <c r="GF13" i="5"/>
  <c r="GG13" i="5"/>
  <c r="GH13" i="5"/>
  <c r="GI13" i="5"/>
  <c r="GB14" i="5"/>
  <c r="GB15" i="5"/>
  <c r="GB16" i="5"/>
  <c r="GI14" i="5"/>
  <c r="GI15" i="5"/>
  <c r="GI16" i="5"/>
  <c r="GH14" i="5"/>
  <c r="GH15" i="5"/>
  <c r="GH16" i="5"/>
  <c r="GC14" i="5"/>
  <c r="GC15" i="5"/>
  <c r="GC16" i="5"/>
  <c r="GD14" i="5"/>
  <c r="GD15" i="5"/>
  <c r="GD16" i="5"/>
  <c r="GE14" i="5"/>
  <c r="GE15" i="5"/>
  <c r="GE16" i="5"/>
  <c r="GF14" i="5"/>
  <c r="GF15" i="5"/>
  <c r="GF16" i="5"/>
  <c r="GG14" i="5"/>
  <c r="GG15" i="5"/>
  <c r="GG16" i="5"/>
  <c r="FX17" i="5"/>
  <c r="FX18" i="5"/>
  <c r="FY17" i="5"/>
  <c r="FY18" i="5"/>
  <c r="FZ17" i="5"/>
  <c r="FZ18" i="5"/>
  <c r="GA17" i="5"/>
  <c r="GA18" i="5"/>
  <c r="GB17" i="5"/>
  <c r="GB18" i="5"/>
  <c r="GC17" i="5"/>
  <c r="GC18" i="5"/>
  <c r="GD17" i="5"/>
  <c r="GD18" i="5"/>
  <c r="GE17" i="5"/>
  <c r="GE18" i="5"/>
  <c r="GF17" i="5"/>
  <c r="GF18" i="5"/>
  <c r="GG17" i="5"/>
  <c r="GG18" i="5"/>
  <c r="GH17" i="5"/>
  <c r="GH18" i="5"/>
  <c r="GI17" i="5"/>
  <c r="GI18" i="5"/>
  <c r="GI23" i="5"/>
  <c r="GI21" i="5"/>
  <c r="GE11" i="5"/>
  <c r="GE12" i="5"/>
  <c r="GE13" i="5"/>
  <c r="GA14" i="5"/>
  <c r="GA15" i="5"/>
  <c r="GA16" i="5"/>
  <c r="FW17" i="5"/>
  <c r="FW18" i="5"/>
  <c r="GH23" i="5"/>
  <c r="GH21" i="5"/>
  <c r="GI22" i="5"/>
  <c r="GI24" i="5"/>
  <c r="GI25" i="5"/>
  <c r="GC11" i="5"/>
  <c r="GC12" i="5"/>
  <c r="GD11" i="5"/>
  <c r="GD12" i="5"/>
  <c r="GC13" i="5"/>
  <c r="GD13" i="5"/>
  <c r="FY14" i="5"/>
  <c r="FY15" i="5"/>
  <c r="FY16" i="5"/>
  <c r="FZ14" i="5"/>
  <c r="FZ15" i="5"/>
  <c r="FZ16" i="5"/>
  <c r="FU17" i="5"/>
  <c r="FU18" i="5"/>
  <c r="FV17" i="5"/>
  <c r="FV18" i="5"/>
  <c r="GF23" i="5"/>
  <c r="GF21" i="5"/>
  <c r="GB11" i="5"/>
  <c r="GB12" i="5"/>
  <c r="GB13" i="5"/>
  <c r="FX14" i="5"/>
  <c r="FX15" i="5"/>
  <c r="FX16" i="5"/>
  <c r="FT17" i="5"/>
  <c r="FT18" i="5"/>
  <c r="GE23" i="5"/>
  <c r="GE21" i="5"/>
  <c r="GF22" i="5"/>
  <c r="GF24" i="5"/>
  <c r="GF25" i="5"/>
  <c r="GG23" i="5"/>
  <c r="GG21" i="5"/>
  <c r="GG22" i="5"/>
  <c r="GG24" i="5"/>
  <c r="GG25" i="5"/>
  <c r="GH22" i="5"/>
  <c r="GH24" i="5"/>
  <c r="GH25" i="5"/>
  <c r="GA11" i="5"/>
  <c r="GA12" i="5"/>
  <c r="GA13" i="5"/>
  <c r="FW14" i="5"/>
  <c r="FW15" i="5"/>
  <c r="FW16" i="5"/>
  <c r="FS17" i="5"/>
  <c r="FS18" i="5"/>
  <c r="GD23" i="5"/>
  <c r="GD21" i="5"/>
  <c r="GE22" i="5"/>
  <c r="GE24" i="5"/>
  <c r="GE25" i="5"/>
  <c r="FZ11" i="5"/>
  <c r="FZ12" i="5"/>
  <c r="FZ13" i="5"/>
  <c r="FV14" i="5"/>
  <c r="FV15" i="5"/>
  <c r="FV16" i="5"/>
  <c r="FR17" i="5"/>
  <c r="FR18" i="5"/>
  <c r="GC23" i="5"/>
  <c r="GC21" i="5"/>
  <c r="GD22" i="5"/>
  <c r="GD24" i="5"/>
  <c r="GD25" i="5"/>
  <c r="FY11" i="5"/>
  <c r="FY12" i="5"/>
  <c r="FY13" i="5"/>
  <c r="FU14" i="5"/>
  <c r="FU15" i="5"/>
  <c r="FU16" i="5"/>
  <c r="FQ17" i="5"/>
  <c r="FQ18" i="5"/>
  <c r="GB23" i="5"/>
  <c r="GB21" i="5"/>
  <c r="GC22" i="5"/>
  <c r="GC24" i="5"/>
  <c r="GC25" i="5"/>
  <c r="FX11" i="5"/>
  <c r="FX12" i="5"/>
  <c r="FX13" i="5"/>
  <c r="FT14" i="5"/>
  <c r="FT15" i="5"/>
  <c r="FT16" i="5"/>
  <c r="FP17" i="5"/>
  <c r="FP18" i="5"/>
  <c r="GA23" i="5"/>
  <c r="GA21" i="5"/>
  <c r="GB22" i="5"/>
  <c r="GB24" i="5"/>
  <c r="GB25" i="5"/>
  <c r="FW11" i="5"/>
  <c r="FW12" i="5"/>
  <c r="FW13" i="5"/>
  <c r="FS14" i="5"/>
  <c r="FS15" i="5"/>
  <c r="FS16" i="5"/>
  <c r="FO17" i="5"/>
  <c r="FO18" i="5"/>
  <c r="FZ23" i="5"/>
  <c r="FZ21" i="5"/>
  <c r="GA22" i="5"/>
  <c r="GA24" i="5"/>
  <c r="GA25" i="5"/>
  <c r="FV11" i="5"/>
  <c r="FV12" i="5"/>
  <c r="FV13" i="5"/>
  <c r="FR14" i="5"/>
  <c r="FR15" i="5"/>
  <c r="FR16" i="5"/>
  <c r="FN17" i="5"/>
  <c r="FN18" i="5"/>
  <c r="FY23" i="5"/>
  <c r="FY21" i="5"/>
  <c r="FZ22" i="5"/>
  <c r="FZ24" i="5"/>
  <c r="FZ25" i="5"/>
  <c r="FU11" i="5"/>
  <c r="FU12" i="5"/>
  <c r="FU13" i="5"/>
  <c r="FQ14" i="5"/>
  <c r="FQ15" i="5"/>
  <c r="FQ16" i="5"/>
  <c r="FM17" i="5"/>
  <c r="FM18" i="5"/>
  <c r="FX23" i="5"/>
  <c r="FX21" i="5"/>
  <c r="FY22" i="5"/>
  <c r="FY24" i="5"/>
  <c r="FY25" i="5"/>
  <c r="FT11" i="5"/>
  <c r="FT12" i="5"/>
  <c r="FT13" i="5"/>
  <c r="FP14" i="5"/>
  <c r="FP15" i="5"/>
  <c r="FP16" i="5"/>
  <c r="FL17" i="5"/>
  <c r="FL18" i="5"/>
  <c r="FW23" i="5"/>
  <c r="FW21" i="5"/>
  <c r="FX22" i="5"/>
  <c r="FX24" i="5"/>
  <c r="FX25" i="5"/>
  <c r="FS11" i="5"/>
  <c r="FS12" i="5"/>
  <c r="FS13" i="5"/>
  <c r="FO14" i="5"/>
  <c r="FO15" i="5"/>
  <c r="FO16" i="5"/>
  <c r="FK17" i="5"/>
  <c r="FK18" i="5"/>
  <c r="FV23" i="5"/>
  <c r="FV21" i="5"/>
  <c r="FW22" i="5"/>
  <c r="FW24" i="5"/>
  <c r="FW25" i="5"/>
  <c r="FR11" i="5"/>
  <c r="FR12" i="5"/>
  <c r="FR13" i="5"/>
  <c r="FN14" i="5"/>
  <c r="FN15" i="5"/>
  <c r="FN16" i="5"/>
  <c r="FJ17" i="5"/>
  <c r="FJ18" i="5"/>
  <c r="FU23" i="5"/>
  <c r="FU21" i="5"/>
  <c r="FV22" i="5"/>
  <c r="FV24" i="5"/>
  <c r="FV25" i="5"/>
  <c r="FQ11" i="5"/>
  <c r="FQ12" i="5"/>
  <c r="FQ13" i="5"/>
  <c r="FM14" i="5"/>
  <c r="FM15" i="5"/>
  <c r="FM16" i="5"/>
  <c r="FI17" i="5"/>
  <c r="FI18" i="5"/>
  <c r="FT23" i="5"/>
  <c r="FT21" i="5"/>
  <c r="FU22" i="5"/>
  <c r="FU24" i="5"/>
  <c r="FU25" i="5"/>
  <c r="FP11" i="5"/>
  <c r="FP12" i="5"/>
  <c r="FP13" i="5"/>
  <c r="FL14" i="5"/>
  <c r="FL15" i="5"/>
  <c r="FL16" i="5"/>
  <c r="FH17" i="5"/>
  <c r="FH18" i="5"/>
  <c r="FS23" i="5"/>
  <c r="FS21" i="5"/>
  <c r="FT22" i="5"/>
  <c r="FT24" i="5"/>
  <c r="FT25" i="5"/>
  <c r="FO11" i="5"/>
  <c r="FO12" i="5"/>
  <c r="FO13" i="5"/>
  <c r="FK14" i="5"/>
  <c r="FK15" i="5"/>
  <c r="FK16" i="5"/>
  <c r="FG17" i="5"/>
  <c r="FG18" i="5"/>
  <c r="FR23" i="5"/>
  <c r="FR21" i="5"/>
  <c r="FS22" i="5"/>
  <c r="FS24" i="5"/>
  <c r="FS25" i="5"/>
  <c r="FN11" i="5"/>
  <c r="FN12" i="5"/>
  <c r="FN13" i="5"/>
  <c r="FJ14" i="5"/>
  <c r="FJ15" i="5"/>
  <c r="FJ16" i="5"/>
  <c r="FF17" i="5"/>
  <c r="FF18" i="5"/>
  <c r="FQ23" i="5"/>
  <c r="FQ21" i="5"/>
  <c r="FR22" i="5"/>
  <c r="FR24" i="5"/>
  <c r="FR25" i="5"/>
  <c r="FM11" i="5"/>
  <c r="FM12" i="5"/>
  <c r="FM13" i="5"/>
  <c r="FI14" i="5"/>
  <c r="FI15" i="5"/>
  <c r="FI16" i="5"/>
  <c r="FE17" i="5"/>
  <c r="FE18" i="5"/>
  <c r="FP23" i="5"/>
  <c r="FP21" i="5"/>
  <c r="FQ22" i="5"/>
  <c r="FQ24" i="5"/>
  <c r="FQ25" i="5"/>
  <c r="FL11" i="5"/>
  <c r="FL12" i="5"/>
  <c r="FL13" i="5"/>
  <c r="FH14" i="5"/>
  <c r="FH15" i="5"/>
  <c r="FH16" i="5"/>
  <c r="FD17" i="5"/>
  <c r="FD18" i="5"/>
  <c r="FO23" i="5"/>
  <c r="FO21" i="5"/>
  <c r="FP22" i="5"/>
  <c r="FP24" i="5"/>
  <c r="FP25" i="5"/>
  <c r="FK11" i="5"/>
  <c r="FK12" i="5"/>
  <c r="FK13" i="5"/>
  <c r="FG14" i="5"/>
  <c r="FG15" i="5"/>
  <c r="FG16" i="5"/>
  <c r="FC17" i="5"/>
  <c r="FC18" i="5"/>
  <c r="FN23" i="5"/>
  <c r="FN21" i="5"/>
  <c r="FO22" i="5"/>
  <c r="FO24" i="5"/>
  <c r="FO25" i="5"/>
  <c r="FJ11" i="5"/>
  <c r="FJ12" i="5"/>
  <c r="FJ13" i="5"/>
  <c r="FF14" i="5"/>
  <c r="FF15" i="5"/>
  <c r="FF16" i="5"/>
  <c r="FB17" i="5"/>
  <c r="FB18" i="5"/>
  <c r="FM23" i="5"/>
  <c r="FM21" i="5"/>
  <c r="FN22" i="5"/>
  <c r="FN24" i="5"/>
  <c r="FN25" i="5"/>
  <c r="FI11" i="5"/>
  <c r="FI12" i="5"/>
  <c r="FI13" i="5"/>
  <c r="FE14" i="5"/>
  <c r="FE15" i="5"/>
  <c r="FE16" i="5"/>
  <c r="FA17" i="5"/>
  <c r="FA18" i="5"/>
  <c r="FL23" i="5"/>
  <c r="FL21" i="5"/>
  <c r="FM22" i="5"/>
  <c r="FM24" i="5"/>
  <c r="FM25" i="5"/>
  <c r="FH11" i="5"/>
  <c r="FH12" i="5"/>
  <c r="FH13" i="5"/>
  <c r="FD14" i="5"/>
  <c r="FD15" i="5"/>
  <c r="FD16" i="5"/>
  <c r="EZ17" i="5"/>
  <c r="EZ18" i="5"/>
  <c r="FK23" i="5"/>
  <c r="FK21" i="5"/>
  <c r="FL22" i="5"/>
  <c r="FL24" i="5"/>
  <c r="FL25" i="5"/>
  <c r="FG11" i="5"/>
  <c r="FG12" i="5"/>
  <c r="FG13" i="5"/>
  <c r="FC14" i="5"/>
  <c r="FC15" i="5"/>
  <c r="FC16" i="5"/>
  <c r="EY17" i="5"/>
  <c r="EY18" i="5"/>
  <c r="FJ23" i="5"/>
  <c r="FJ21" i="5"/>
  <c r="FK22" i="5"/>
  <c r="FK24" i="5"/>
  <c r="FK25" i="5"/>
  <c r="FF11" i="5"/>
  <c r="FF12" i="5"/>
  <c r="FF13" i="5"/>
  <c r="FB14" i="5"/>
  <c r="FB15" i="5"/>
  <c r="FB16" i="5"/>
  <c r="EX17" i="5"/>
  <c r="EX18" i="5"/>
  <c r="FI23" i="5"/>
  <c r="FI21" i="5"/>
  <c r="FJ22" i="5"/>
  <c r="FJ24" i="5"/>
  <c r="FJ25" i="5"/>
  <c r="FE11" i="5"/>
  <c r="FE12" i="5"/>
  <c r="FE13" i="5"/>
  <c r="FA14" i="5"/>
  <c r="FA15" i="5"/>
  <c r="FA16" i="5"/>
  <c r="EW17" i="5"/>
  <c r="EW18" i="5"/>
  <c r="FH23" i="5"/>
  <c r="FH21" i="5"/>
  <c r="FI22" i="5"/>
  <c r="FI24" i="5"/>
  <c r="FI25" i="5"/>
  <c r="FD11" i="5"/>
  <c r="FD12" i="5"/>
  <c r="FD13" i="5"/>
  <c r="EZ14" i="5"/>
  <c r="EZ15" i="5"/>
  <c r="EZ16" i="5"/>
  <c r="EV17" i="5"/>
  <c r="EV18" i="5"/>
  <c r="FG23" i="5"/>
  <c r="FG21" i="5"/>
  <c r="FH22" i="5"/>
  <c r="FH24" i="5"/>
  <c r="FH25" i="5"/>
  <c r="FC11" i="5"/>
  <c r="FC12" i="5"/>
  <c r="FC13" i="5"/>
  <c r="EY14" i="5"/>
  <c r="EY15" i="5"/>
  <c r="EY16" i="5"/>
  <c r="EU17" i="5"/>
  <c r="EU18" i="5"/>
  <c r="FF23" i="5"/>
  <c r="FF21" i="5"/>
  <c r="FG22" i="5"/>
  <c r="FG24" i="5"/>
  <c r="FG25" i="5"/>
  <c r="FB11" i="5"/>
  <c r="FB12" i="5"/>
  <c r="FB13" i="5"/>
  <c r="EX14" i="5"/>
  <c r="EX15" i="5"/>
  <c r="EX16" i="5"/>
  <c r="ET17" i="5"/>
  <c r="ET18" i="5"/>
  <c r="FE23" i="5"/>
  <c r="FE21" i="5"/>
  <c r="FF22" i="5"/>
  <c r="FF24" i="5"/>
  <c r="FF25" i="5"/>
  <c r="FA11" i="5"/>
  <c r="FA12" i="5"/>
  <c r="FA13" i="5"/>
  <c r="EW14" i="5"/>
  <c r="EW15" i="5"/>
  <c r="EW16" i="5"/>
  <c r="ES17" i="5"/>
  <c r="ES18" i="5"/>
  <c r="FD23" i="5"/>
  <c r="FD21" i="5"/>
  <c r="FE22" i="5"/>
  <c r="FE24" i="5"/>
  <c r="FE25" i="5"/>
  <c r="EZ11" i="5"/>
  <c r="EZ12" i="5"/>
  <c r="EZ13" i="5"/>
  <c r="EV14" i="5"/>
  <c r="EV15" i="5"/>
  <c r="EV16" i="5"/>
  <c r="ER17" i="5"/>
  <c r="ER18" i="5"/>
  <c r="FC23" i="5"/>
  <c r="FC21" i="5"/>
  <c r="FD22" i="5"/>
  <c r="FD24" i="5"/>
  <c r="FD25" i="5"/>
  <c r="EY11" i="5"/>
  <c r="EY12" i="5"/>
  <c r="EY13" i="5"/>
  <c r="EU14" i="5"/>
  <c r="EU15" i="5"/>
  <c r="EU16" i="5"/>
  <c r="EQ17" i="5"/>
  <c r="EQ18" i="5"/>
  <c r="FB23" i="5"/>
  <c r="FB21" i="5"/>
  <c r="FC22" i="5"/>
  <c r="FC24" i="5"/>
  <c r="FC25" i="5"/>
  <c r="EX11" i="5"/>
  <c r="EX12" i="5"/>
  <c r="EX13" i="5"/>
  <c r="ET14" i="5"/>
  <c r="ET15" i="5"/>
  <c r="ET16" i="5"/>
  <c r="EP17" i="5"/>
  <c r="EP18" i="5"/>
  <c r="FA23" i="5"/>
  <c r="FA21" i="5"/>
  <c r="FB22" i="5"/>
  <c r="FB24" i="5"/>
  <c r="FB25" i="5"/>
  <c r="EW11" i="5"/>
  <c r="EW12" i="5"/>
  <c r="EW13" i="5"/>
  <c r="ES14" i="5"/>
  <c r="ES15" i="5"/>
  <c r="ES16" i="5"/>
  <c r="EO17" i="5"/>
  <c r="EO18" i="5"/>
  <c r="EZ23" i="5"/>
  <c r="EZ21" i="5"/>
  <c r="FA22" i="5"/>
  <c r="FA24" i="5"/>
  <c r="FA25" i="5"/>
  <c r="EV11" i="5"/>
  <c r="EV12" i="5"/>
  <c r="EV13" i="5"/>
  <c r="ER14" i="5"/>
  <c r="ER15" i="5"/>
  <c r="ER16" i="5"/>
  <c r="EN17" i="5"/>
  <c r="EN18" i="5"/>
  <c r="EY23" i="5"/>
  <c r="EY21" i="5"/>
  <c r="EZ22" i="5"/>
  <c r="EZ24" i="5"/>
  <c r="EZ25" i="5"/>
  <c r="EU11" i="5"/>
  <c r="EU12" i="5"/>
  <c r="EU13" i="5"/>
  <c r="EQ14" i="5"/>
  <c r="EQ15" i="5"/>
  <c r="EQ16" i="5"/>
  <c r="EM17" i="5"/>
  <c r="EM18" i="5"/>
  <c r="EX23" i="5"/>
  <c r="EX21" i="5"/>
  <c r="EY22" i="5"/>
  <c r="EY24" i="5"/>
  <c r="EY25" i="5"/>
  <c r="ET11" i="5"/>
  <c r="ET12" i="5"/>
  <c r="ET13" i="5"/>
  <c r="EP14" i="5"/>
  <c r="EP15" i="5"/>
  <c r="EP16" i="5"/>
  <c r="EL17" i="5"/>
  <c r="EL18" i="5"/>
  <c r="EW23" i="5"/>
  <c r="EW21" i="5"/>
  <c r="EX22" i="5"/>
  <c r="EX24" i="5"/>
  <c r="EX25" i="5"/>
  <c r="ES11" i="5"/>
  <c r="ES12" i="5"/>
  <c r="ES13" i="5"/>
  <c r="EO14" i="5"/>
  <c r="EO15" i="5"/>
  <c r="EO16" i="5"/>
  <c r="EK17" i="5"/>
  <c r="EK18" i="5"/>
  <c r="EV23" i="5"/>
  <c r="EV21" i="5"/>
  <c r="EW22" i="5"/>
  <c r="EW24" i="5"/>
  <c r="EW25" i="5"/>
  <c r="ER11" i="5"/>
  <c r="ER12" i="5"/>
  <c r="ER13" i="5"/>
  <c r="EN14" i="5"/>
  <c r="EN15" i="5"/>
  <c r="EN16" i="5"/>
  <c r="EJ17" i="5"/>
  <c r="EJ18" i="5"/>
  <c r="EU23" i="5"/>
  <c r="EU21" i="5"/>
  <c r="EV22" i="5"/>
  <c r="EV24" i="5"/>
  <c r="EV25" i="5"/>
  <c r="EQ11" i="5"/>
  <c r="EQ12" i="5"/>
  <c r="EQ13" i="5"/>
  <c r="EM14" i="5"/>
  <c r="EM15" i="5"/>
  <c r="EM16" i="5"/>
  <c r="EI17" i="5"/>
  <c r="EI18" i="5"/>
  <c r="ET23" i="5"/>
  <c r="ET21" i="5"/>
  <c r="EU22" i="5"/>
  <c r="EU24" i="5"/>
  <c r="EU25" i="5"/>
  <c r="EP11" i="5"/>
  <c r="EP12" i="5"/>
  <c r="EP13" i="5"/>
  <c r="EL14" i="5"/>
  <c r="EL15" i="5"/>
  <c r="EL16" i="5"/>
  <c r="EH17" i="5"/>
  <c r="EH18" i="5"/>
  <c r="ES23" i="5"/>
  <c r="ES21" i="5"/>
  <c r="ET22" i="5"/>
  <c r="ET24" i="5"/>
  <c r="ET25" i="5"/>
  <c r="EO11" i="5"/>
  <c r="EO12" i="5"/>
  <c r="EO13" i="5"/>
  <c r="EK14" i="5"/>
  <c r="EK15" i="5"/>
  <c r="EK16" i="5"/>
  <c r="EG17" i="5"/>
  <c r="EG18" i="5"/>
  <c r="ER23" i="5"/>
  <c r="ER21" i="5"/>
  <c r="ES22" i="5"/>
  <c r="ES24" i="5"/>
  <c r="ES25" i="5"/>
  <c r="EN11" i="5"/>
  <c r="EN12" i="5"/>
  <c r="EN13" i="5"/>
  <c r="EJ14" i="5"/>
  <c r="EJ15" i="5"/>
  <c r="EJ16" i="5"/>
  <c r="EF17" i="5"/>
  <c r="EF18" i="5"/>
  <c r="EQ23" i="5"/>
  <c r="EQ21" i="5"/>
  <c r="ER22" i="5"/>
  <c r="ER24" i="5"/>
  <c r="ER25" i="5"/>
  <c r="EM11" i="5"/>
  <c r="EM12" i="5"/>
  <c r="EM13" i="5"/>
  <c r="EI14" i="5"/>
  <c r="EI15" i="5"/>
  <c r="EI16" i="5"/>
  <c r="EE17" i="5"/>
  <c r="EE18" i="5"/>
  <c r="EP23" i="5"/>
  <c r="EP21" i="5"/>
  <c r="EQ22" i="5"/>
  <c r="EQ24" i="5"/>
  <c r="EQ25" i="5"/>
  <c r="EL11" i="5"/>
  <c r="EL12" i="5"/>
  <c r="EL13" i="5"/>
  <c r="EH14" i="5"/>
  <c r="EH15" i="5"/>
  <c r="EH16" i="5"/>
  <c r="ED17" i="5"/>
  <c r="ED18" i="5"/>
  <c r="EO23" i="5"/>
  <c r="EO21" i="5"/>
  <c r="EP22" i="5"/>
  <c r="EP24" i="5"/>
  <c r="EP25" i="5"/>
  <c r="EK11" i="5"/>
  <c r="EK12" i="5"/>
  <c r="EK13" i="5"/>
  <c r="EG14" i="5"/>
  <c r="EG15" i="5"/>
  <c r="EG16" i="5"/>
  <c r="EC17" i="5"/>
  <c r="EC18" i="5"/>
  <c r="EN23" i="5"/>
  <c r="EN21" i="5"/>
  <c r="EO22" i="5"/>
  <c r="EO24" i="5"/>
  <c r="EO25" i="5"/>
  <c r="EJ11" i="5"/>
  <c r="EJ12" i="5"/>
  <c r="EJ13" i="5"/>
  <c r="EF14" i="5"/>
  <c r="EF15" i="5"/>
  <c r="EF16" i="5"/>
  <c r="EB17" i="5"/>
  <c r="EB18" i="5"/>
  <c r="EM23" i="5"/>
  <c r="EM21" i="5"/>
  <c r="EN22" i="5"/>
  <c r="EN24" i="5"/>
  <c r="EN25" i="5"/>
  <c r="EI11" i="5"/>
  <c r="EI12" i="5"/>
  <c r="EI13" i="5"/>
  <c r="EE14" i="5"/>
  <c r="EE15" i="5"/>
  <c r="EE16" i="5"/>
  <c r="EA17" i="5"/>
  <c r="EA18" i="5"/>
  <c r="EL23" i="5"/>
  <c r="EL21" i="5"/>
  <c r="EM22" i="5"/>
  <c r="EM24" i="5"/>
  <c r="EM25" i="5"/>
  <c r="EH11" i="5"/>
  <c r="EH12" i="5"/>
  <c r="EH13" i="5"/>
  <c r="ED14" i="5"/>
  <c r="ED15" i="5"/>
  <c r="ED16" i="5"/>
  <c r="DZ17" i="5"/>
  <c r="DZ18" i="5"/>
  <c r="EK23" i="5"/>
  <c r="EK21" i="5"/>
  <c r="EL22" i="5"/>
  <c r="EL24" i="5"/>
  <c r="EL25" i="5"/>
  <c r="EG11" i="5"/>
  <c r="EG12" i="5"/>
  <c r="EG13" i="5"/>
  <c r="EC14" i="5"/>
  <c r="EC15" i="5"/>
  <c r="EC16" i="5"/>
  <c r="DY17" i="5"/>
  <c r="DY18" i="5"/>
  <c r="EJ23" i="5"/>
  <c r="EJ21" i="5"/>
  <c r="EK22" i="5"/>
  <c r="EK24" i="5"/>
  <c r="EK25" i="5"/>
  <c r="EF11" i="5"/>
  <c r="EF12" i="5"/>
  <c r="EF13" i="5"/>
  <c r="EB14" i="5"/>
  <c r="EB15" i="5"/>
  <c r="EB16" i="5"/>
  <c r="DX17" i="5"/>
  <c r="DX18" i="5"/>
  <c r="EI23" i="5"/>
  <c r="EI21" i="5"/>
  <c r="EJ22" i="5"/>
  <c r="EJ24" i="5"/>
  <c r="EJ25" i="5"/>
  <c r="EE11" i="5"/>
  <c r="EE12" i="5"/>
  <c r="EE13" i="5"/>
  <c r="EA14" i="5"/>
  <c r="EA15" i="5"/>
  <c r="EA16" i="5"/>
  <c r="DW17" i="5"/>
  <c r="DW18" i="5"/>
  <c r="EH23" i="5"/>
  <c r="EH21" i="5"/>
  <c r="EI22" i="5"/>
  <c r="EI24" i="5"/>
  <c r="EI25" i="5"/>
  <c r="ED11" i="5"/>
  <c r="ED12" i="5"/>
  <c r="ED13" i="5"/>
  <c r="DZ14" i="5"/>
  <c r="DZ15" i="5"/>
  <c r="DZ16" i="5"/>
  <c r="DV17" i="5"/>
  <c r="DV18" i="5"/>
  <c r="EG23" i="5"/>
  <c r="EG21" i="5"/>
  <c r="EH22" i="5"/>
  <c r="EH24" i="5"/>
  <c r="EH25" i="5"/>
  <c r="EC11" i="5"/>
  <c r="EC12" i="5"/>
  <c r="EC13" i="5"/>
  <c r="DY14" i="5"/>
  <c r="DY15" i="5"/>
  <c r="DY16" i="5"/>
  <c r="DU17" i="5"/>
  <c r="DU18" i="5"/>
  <c r="EF23" i="5"/>
  <c r="EF21" i="5"/>
  <c r="EG22" i="5"/>
  <c r="EG24" i="5"/>
  <c r="EG25" i="5"/>
  <c r="EB11" i="5"/>
  <c r="EB12" i="5"/>
  <c r="EB13" i="5"/>
  <c r="DX14" i="5"/>
  <c r="DX15" i="5"/>
  <c r="DX16" i="5"/>
  <c r="DT17" i="5"/>
  <c r="DT18" i="5"/>
  <c r="EE23" i="5"/>
  <c r="EE21" i="5"/>
  <c r="EF22" i="5"/>
  <c r="EF24" i="5"/>
  <c r="EF25" i="5"/>
  <c r="EA11" i="5"/>
  <c r="EA12" i="5"/>
  <c r="EA13" i="5"/>
  <c r="DW14" i="5"/>
  <c r="DW15" i="5"/>
  <c r="DW16" i="5"/>
  <c r="DS17" i="5"/>
  <c r="DS18" i="5"/>
  <c r="ED23" i="5"/>
  <c r="ED21" i="5"/>
  <c r="EE22" i="5"/>
  <c r="EE24" i="5"/>
  <c r="EE25" i="5"/>
  <c r="DZ11" i="5"/>
  <c r="DZ12" i="5"/>
  <c r="DZ13" i="5"/>
  <c r="DV14" i="5"/>
  <c r="DV15" i="5"/>
  <c r="DV16" i="5"/>
  <c r="DR17" i="5"/>
  <c r="DR18" i="5"/>
  <c r="EC23" i="5"/>
  <c r="EC21" i="5"/>
  <c r="ED22" i="5"/>
  <c r="ED24" i="5"/>
  <c r="ED25" i="5"/>
  <c r="DY11" i="5"/>
  <c r="DY12" i="5"/>
  <c r="DY13" i="5"/>
  <c r="DU14" i="5"/>
  <c r="DU15" i="5"/>
  <c r="DU16" i="5"/>
  <c r="DQ17" i="5"/>
  <c r="DQ18" i="5"/>
  <c r="EB23" i="5"/>
  <c r="EB21" i="5"/>
  <c r="EC22" i="5"/>
  <c r="EC24" i="5"/>
  <c r="EC25" i="5"/>
  <c r="DX11" i="5"/>
  <c r="DX12" i="5"/>
  <c r="DX13" i="5"/>
  <c r="DT14" i="5"/>
  <c r="DT15" i="5"/>
  <c r="DT16" i="5"/>
  <c r="DP17" i="5"/>
  <c r="DP18" i="5"/>
  <c r="EA23" i="5"/>
  <c r="EA21" i="5"/>
  <c r="EB22" i="5"/>
  <c r="EB24" i="5"/>
  <c r="EB25" i="5"/>
  <c r="DW11" i="5"/>
  <c r="DW12" i="5"/>
  <c r="DW13" i="5"/>
  <c r="DS14" i="5"/>
  <c r="DS15" i="5"/>
  <c r="DS16" i="5"/>
  <c r="DO17" i="5"/>
  <c r="DO18" i="5"/>
  <c r="DZ23" i="5"/>
  <c r="DZ21" i="5"/>
  <c r="EA22" i="5"/>
  <c r="EA24" i="5"/>
  <c r="EA25" i="5"/>
  <c r="DV11" i="5"/>
  <c r="DV12" i="5"/>
  <c r="DV13" i="5"/>
  <c r="DR14" i="5"/>
  <c r="DR15" i="5"/>
  <c r="DR16" i="5"/>
  <c r="DN17" i="5"/>
  <c r="DN18" i="5"/>
  <c r="DY23" i="5"/>
  <c r="DY21" i="5"/>
  <c r="DZ22" i="5"/>
  <c r="DZ24" i="5"/>
  <c r="DZ25" i="5"/>
  <c r="DU11" i="5"/>
  <c r="DU12" i="5"/>
  <c r="DU13" i="5"/>
  <c r="DQ14" i="5"/>
  <c r="DQ15" i="5"/>
  <c r="DQ16" i="5"/>
  <c r="DM17" i="5"/>
  <c r="DM18" i="5"/>
  <c r="DX23" i="5"/>
  <c r="DX21" i="5"/>
  <c r="DY22" i="5"/>
  <c r="DY24" i="5"/>
  <c r="DY25" i="5"/>
  <c r="DT11" i="5"/>
  <c r="DT12" i="5"/>
  <c r="DT13" i="5"/>
  <c r="DP14" i="5"/>
  <c r="DP15" i="5"/>
  <c r="DP16" i="5"/>
  <c r="DL17" i="5"/>
  <c r="DL18" i="5"/>
  <c r="DW23" i="5"/>
  <c r="DW21" i="5"/>
  <c r="DX22" i="5"/>
  <c r="DX24" i="5"/>
  <c r="DX25" i="5"/>
  <c r="DS11" i="5"/>
  <c r="DS12" i="5"/>
  <c r="DS13" i="5"/>
  <c r="DO14" i="5"/>
  <c r="DO15" i="5"/>
  <c r="DO16" i="5"/>
  <c r="DK17" i="5"/>
  <c r="DK18" i="5"/>
  <c r="DV23" i="5"/>
  <c r="DV21" i="5"/>
  <c r="DW22" i="5"/>
  <c r="DW24" i="5"/>
  <c r="DW25" i="5"/>
  <c r="DR11" i="5"/>
  <c r="DR12" i="5"/>
  <c r="DR13" i="5"/>
  <c r="DN14" i="5"/>
  <c r="DN15" i="5"/>
  <c r="DN16" i="5"/>
  <c r="DJ17" i="5"/>
  <c r="DJ18" i="5"/>
  <c r="DU23" i="5"/>
  <c r="DU21" i="5"/>
  <c r="DV22" i="5"/>
  <c r="DV24" i="5"/>
  <c r="DV25" i="5"/>
  <c r="DQ11" i="5"/>
  <c r="DQ12" i="5"/>
  <c r="DQ13" i="5"/>
  <c r="DM14" i="5"/>
  <c r="DM15" i="5"/>
  <c r="DM16" i="5"/>
  <c r="DI17" i="5"/>
  <c r="DI18" i="5"/>
  <c r="DT23" i="5"/>
  <c r="DT21" i="5"/>
  <c r="DU22" i="5"/>
  <c r="DU24" i="5"/>
  <c r="DU25" i="5"/>
  <c r="DP11" i="5"/>
  <c r="DP12" i="5"/>
  <c r="DP13" i="5"/>
  <c r="DL14" i="5"/>
  <c r="DL15" i="5"/>
  <c r="DL16" i="5"/>
  <c r="DH17" i="5"/>
  <c r="DH18" i="5"/>
  <c r="DS23" i="5"/>
  <c r="DS21" i="5"/>
  <c r="DT22" i="5"/>
  <c r="DT24" i="5"/>
  <c r="DT25" i="5"/>
  <c r="DO11" i="5"/>
  <c r="DO12" i="5"/>
  <c r="DO13" i="5"/>
  <c r="DK14" i="5"/>
  <c r="DK15" i="5"/>
  <c r="DK16" i="5"/>
  <c r="DG17" i="5"/>
  <c r="DG18" i="5"/>
  <c r="DR23" i="5"/>
  <c r="DR21" i="5"/>
  <c r="DS22" i="5"/>
  <c r="DS24" i="5"/>
  <c r="DS25" i="5"/>
  <c r="DN11" i="5"/>
  <c r="DN12" i="5"/>
  <c r="DN13" i="5"/>
  <c r="DJ14" i="5"/>
  <c r="DJ15" i="5"/>
  <c r="DJ16" i="5"/>
  <c r="DF17" i="5"/>
  <c r="DF18" i="5"/>
  <c r="DQ23" i="5"/>
  <c r="DQ21" i="5"/>
  <c r="DR22" i="5"/>
  <c r="DR24" i="5"/>
  <c r="DR25" i="5"/>
  <c r="DM11" i="5"/>
  <c r="DM12" i="5"/>
  <c r="DM13" i="5"/>
  <c r="DI14" i="5"/>
  <c r="DI15" i="5"/>
  <c r="DI16" i="5"/>
  <c r="DE17" i="5"/>
  <c r="DE18" i="5"/>
  <c r="DP23" i="5"/>
  <c r="DP21" i="5"/>
  <c r="DQ22" i="5"/>
  <c r="DQ24" i="5"/>
  <c r="DQ25" i="5"/>
  <c r="DL11" i="5"/>
  <c r="DL12" i="5"/>
  <c r="DL13" i="5"/>
  <c r="DH14" i="5"/>
  <c r="DH15" i="5"/>
  <c r="DH16" i="5"/>
  <c r="DD17" i="5"/>
  <c r="DD18" i="5"/>
  <c r="DO23" i="5"/>
  <c r="DO21" i="5"/>
  <c r="DP22" i="5"/>
  <c r="DP24" i="5"/>
  <c r="DP25" i="5"/>
  <c r="GJ11" i="5"/>
  <c r="GJ23" i="5"/>
  <c r="GJ21" i="5"/>
  <c r="GJ22" i="5"/>
  <c r="GJ24" i="5"/>
  <c r="GJ25" i="5"/>
  <c r="GI27" i="5"/>
  <c r="GI29" i="5" s="1"/>
  <c r="A70" i="20"/>
  <c r="A3" i="20"/>
  <c r="A4" i="20"/>
  <c r="A5" i="20"/>
  <c r="A6" i="20"/>
  <c r="A7" i="20"/>
  <c r="A8" i="20"/>
  <c r="A9" i="20"/>
  <c r="A10" i="20"/>
  <c r="A11" i="20"/>
  <c r="A12" i="20"/>
  <c r="A13" i="20"/>
  <c r="A14" i="20"/>
  <c r="A15" i="20"/>
  <c r="A16" i="20"/>
  <c r="A17" i="20"/>
  <c r="A18" i="20"/>
  <c r="A19" i="20"/>
  <c r="A20" i="20"/>
  <c r="A21" i="20"/>
  <c r="A22" i="20"/>
  <c r="A23" i="20"/>
  <c r="A24" i="20"/>
  <c r="A25" i="20"/>
  <c r="A26" i="20"/>
  <c r="A27" i="20"/>
  <c r="A28" i="20"/>
  <c r="A29" i="20"/>
  <c r="E29" i="20" s="1"/>
  <c r="A30" i="20"/>
  <c r="A31" i="20"/>
  <c r="A32" i="20"/>
  <c r="A33" i="20"/>
  <c r="A34" i="20"/>
  <c r="A35" i="20"/>
  <c r="A36" i="20"/>
  <c r="A37" i="20"/>
  <c r="A38" i="20"/>
  <c r="A39" i="20"/>
  <c r="A40" i="20"/>
  <c r="A41" i="20"/>
  <c r="A42" i="20"/>
  <c r="A43" i="20"/>
  <c r="A44" i="20"/>
  <c r="A45" i="20"/>
  <c r="A46" i="20"/>
  <c r="A47" i="20"/>
  <c r="A48" i="20"/>
  <c r="A49" i="20"/>
  <c r="A50" i="20"/>
  <c r="A51" i="20"/>
  <c r="A52" i="20"/>
  <c r="A53" i="20"/>
  <c r="A54" i="20"/>
  <c r="A55" i="20"/>
  <c r="A56" i="20"/>
  <c r="A57" i="20"/>
  <c r="A58" i="20"/>
  <c r="A59" i="20"/>
  <c r="A60" i="20"/>
  <c r="A61" i="20"/>
  <c r="A62" i="20"/>
  <c r="A63" i="20"/>
  <c r="A64" i="20"/>
  <c r="A65" i="20"/>
  <c r="A66" i="20"/>
  <c r="A67" i="20"/>
  <c r="A68" i="20"/>
  <c r="A69" i="20"/>
  <c r="A2" i="20"/>
  <c r="F3" i="20"/>
  <c r="P3" i="20" s="1"/>
  <c r="F8" i="20"/>
  <c r="P8" i="20" s="1"/>
  <c r="F9" i="20"/>
  <c r="P9" i="20" s="1"/>
  <c r="F10" i="20"/>
  <c r="P10" i="20" s="1"/>
  <c r="F11" i="20"/>
  <c r="P11" i="20" s="1"/>
  <c r="F27" i="20"/>
  <c r="P27" i="20" s="1"/>
  <c r="F35" i="20"/>
  <c r="P35" i="20" s="1"/>
  <c r="F59" i="20"/>
  <c r="P59" i="20" s="1"/>
  <c r="F67" i="20"/>
  <c r="P67" i="20" s="1"/>
  <c r="E4" i="20"/>
  <c r="E19" i="20"/>
  <c r="E28" i="20"/>
  <c r="E35" i="20"/>
  <c r="E43" i="20"/>
  <c r="E44" i="20"/>
  <c r="E45" i="20"/>
  <c r="E51" i="20"/>
  <c r="DT27" i="5"/>
  <c r="C3" i="20" s="1"/>
  <c r="DU27" i="5"/>
  <c r="DV27" i="5"/>
  <c r="DV28" i="5" s="1"/>
  <c r="DW27" i="5"/>
  <c r="DX27" i="5"/>
  <c r="DY27" i="5"/>
  <c r="DZ27" i="5"/>
  <c r="EA27" i="5"/>
  <c r="EB27" i="5"/>
  <c r="C11" i="20" s="1"/>
  <c r="EC27" i="5"/>
  <c r="ED27" i="5"/>
  <c r="EE27" i="5"/>
  <c r="EF27" i="5"/>
  <c r="EG27" i="5"/>
  <c r="EH27" i="5"/>
  <c r="EI27" i="5"/>
  <c r="EJ27" i="5"/>
  <c r="C19" i="20" s="1"/>
  <c r="EK27" i="5"/>
  <c r="EL27" i="5"/>
  <c r="EM27" i="5"/>
  <c r="EN27" i="5"/>
  <c r="EO27" i="5"/>
  <c r="EO28" i="5" s="1"/>
  <c r="EP27" i="5"/>
  <c r="EP29" i="5" s="1"/>
  <c r="EQ27" i="5"/>
  <c r="ER27" i="5"/>
  <c r="ES27" i="5"/>
  <c r="ES28" i="5" s="1"/>
  <c r="ET27" i="5"/>
  <c r="EU27" i="5"/>
  <c r="EV27" i="5"/>
  <c r="EW27" i="5"/>
  <c r="EW28" i="5" s="1"/>
  <c r="EX27" i="5"/>
  <c r="EX29" i="5" s="1"/>
  <c r="EY27" i="5"/>
  <c r="EY29" i="5" s="1"/>
  <c r="EZ27" i="5"/>
  <c r="C35" i="20" s="1"/>
  <c r="FA27" i="5"/>
  <c r="FB27" i="5"/>
  <c r="FC27" i="5"/>
  <c r="FD27" i="5"/>
  <c r="FD29" i="5" s="1"/>
  <c r="FE27" i="5"/>
  <c r="FF27" i="5"/>
  <c r="FG27" i="5"/>
  <c r="FG29" i="5" s="1"/>
  <c r="FH27" i="5"/>
  <c r="FI27" i="5"/>
  <c r="FJ27" i="5"/>
  <c r="FK27" i="5"/>
  <c r="FL27" i="5"/>
  <c r="FM27" i="5"/>
  <c r="FM29" i="5" s="1"/>
  <c r="FN27" i="5"/>
  <c r="FN28" i="5" s="1"/>
  <c r="FO27" i="5"/>
  <c r="FO28" i="5" s="1"/>
  <c r="FP27" i="5"/>
  <c r="FP28" i="5" s="1"/>
  <c r="FQ27" i="5"/>
  <c r="FR27" i="5"/>
  <c r="FS27" i="5"/>
  <c r="FS28" i="5" s="1"/>
  <c r="FT27" i="5"/>
  <c r="FU27" i="5"/>
  <c r="FV27" i="5"/>
  <c r="FW27" i="5"/>
  <c r="FX27" i="5"/>
  <c r="FX29" i="5" s="1"/>
  <c r="FY27" i="5"/>
  <c r="FZ27" i="5"/>
  <c r="GA27" i="5"/>
  <c r="GB27" i="5"/>
  <c r="GC27" i="5"/>
  <c r="GD27" i="5"/>
  <c r="GD29" i="5" s="1"/>
  <c r="GE27" i="5"/>
  <c r="GF27" i="5"/>
  <c r="GG27" i="5"/>
  <c r="GG28" i="5" s="1"/>
  <c r="GH27" i="5"/>
  <c r="DS27" i="5"/>
  <c r="L11" i="5"/>
  <c r="L12" i="5"/>
  <c r="M11" i="5"/>
  <c r="M12" i="5"/>
  <c r="N11" i="5"/>
  <c r="N12" i="5"/>
  <c r="O11" i="5"/>
  <c r="O12" i="5"/>
  <c r="L13" i="5"/>
  <c r="M13" i="5"/>
  <c r="N13" i="5"/>
  <c r="O13" i="5"/>
  <c r="H14" i="5"/>
  <c r="H15" i="5"/>
  <c r="H16" i="5"/>
  <c r="O14" i="5"/>
  <c r="O15" i="5"/>
  <c r="O16" i="5"/>
  <c r="N14" i="5"/>
  <c r="N15" i="5"/>
  <c r="N16" i="5"/>
  <c r="I14" i="5"/>
  <c r="I15" i="5"/>
  <c r="I16" i="5"/>
  <c r="J14" i="5"/>
  <c r="J15" i="5"/>
  <c r="J16" i="5"/>
  <c r="K14" i="5"/>
  <c r="K15" i="5"/>
  <c r="K16" i="5"/>
  <c r="L14" i="5"/>
  <c r="L15" i="5"/>
  <c r="L16" i="5"/>
  <c r="M14" i="5"/>
  <c r="M15" i="5"/>
  <c r="M16" i="5"/>
  <c r="D17" i="5"/>
  <c r="D18" i="5"/>
  <c r="E17" i="5"/>
  <c r="E18" i="5"/>
  <c r="F17" i="5"/>
  <c r="F18" i="5"/>
  <c r="G17" i="5"/>
  <c r="G18" i="5"/>
  <c r="H17" i="5"/>
  <c r="H18" i="5"/>
  <c r="I17" i="5"/>
  <c r="I18" i="5"/>
  <c r="J17" i="5"/>
  <c r="J18" i="5"/>
  <c r="K17" i="5"/>
  <c r="K18" i="5"/>
  <c r="L17" i="5"/>
  <c r="L18" i="5"/>
  <c r="M17" i="5"/>
  <c r="M18" i="5"/>
  <c r="N17" i="5"/>
  <c r="N18" i="5"/>
  <c r="O17" i="5"/>
  <c r="O18" i="5"/>
  <c r="O23" i="5"/>
  <c r="O21" i="5"/>
  <c r="K11" i="5"/>
  <c r="K12" i="5"/>
  <c r="K13" i="5"/>
  <c r="G14" i="5"/>
  <c r="G15" i="5"/>
  <c r="G16" i="5"/>
  <c r="C17" i="5"/>
  <c r="C18" i="5"/>
  <c r="N23" i="5"/>
  <c r="N21" i="5"/>
  <c r="O22" i="5"/>
  <c r="O24" i="5"/>
  <c r="O25" i="5"/>
  <c r="C23" i="5"/>
  <c r="C21" i="5"/>
  <c r="C50" i="5" s="1"/>
  <c r="C22" i="5"/>
  <c r="C24" i="5"/>
  <c r="C25" i="5"/>
  <c r="C19" i="5"/>
  <c r="P11" i="5"/>
  <c r="P12" i="5"/>
  <c r="P13" i="5"/>
  <c r="P14" i="5"/>
  <c r="P15" i="5"/>
  <c r="P16" i="5"/>
  <c r="P17" i="5"/>
  <c r="P18" i="5"/>
  <c r="P23" i="5"/>
  <c r="P21" i="5"/>
  <c r="P22" i="5"/>
  <c r="P24" i="5"/>
  <c r="S11" i="5"/>
  <c r="S12" i="5"/>
  <c r="T11" i="5"/>
  <c r="T12" i="5"/>
  <c r="U11" i="5"/>
  <c r="U12" i="5"/>
  <c r="V11" i="5"/>
  <c r="V12" i="5"/>
  <c r="S13" i="5"/>
  <c r="T13" i="5"/>
  <c r="U13" i="5"/>
  <c r="V13" i="5"/>
  <c r="V14" i="5"/>
  <c r="V15" i="5"/>
  <c r="V16" i="5"/>
  <c r="U14" i="5"/>
  <c r="U15" i="5"/>
  <c r="U16" i="5"/>
  <c r="Q14" i="5"/>
  <c r="Q15" i="5"/>
  <c r="Q16" i="5"/>
  <c r="R14" i="5"/>
  <c r="R15" i="5"/>
  <c r="R16" i="5"/>
  <c r="S14" i="5"/>
  <c r="S15" i="5"/>
  <c r="S16" i="5"/>
  <c r="T14" i="5"/>
  <c r="T15" i="5"/>
  <c r="T16" i="5"/>
  <c r="Q17" i="5"/>
  <c r="Q18" i="5"/>
  <c r="R17" i="5"/>
  <c r="R18" i="5"/>
  <c r="S17" i="5"/>
  <c r="S18" i="5"/>
  <c r="T17" i="5"/>
  <c r="T18" i="5"/>
  <c r="U17" i="5"/>
  <c r="U18" i="5"/>
  <c r="V17" i="5"/>
  <c r="V18" i="5"/>
  <c r="V23" i="5"/>
  <c r="V21" i="5"/>
  <c r="R11" i="5"/>
  <c r="R12" i="5"/>
  <c r="R13" i="5"/>
  <c r="U23" i="5"/>
  <c r="U21" i="5"/>
  <c r="V22" i="5"/>
  <c r="V24" i="5"/>
  <c r="GV81" i="5"/>
  <c r="GU81" i="5"/>
  <c r="GT81" i="5"/>
  <c r="GS81" i="5"/>
  <c r="GR81" i="5"/>
  <c r="GQ81" i="5"/>
  <c r="GP81" i="5"/>
  <c r="GO81" i="5"/>
  <c r="GN81" i="5"/>
  <c r="GM81" i="5"/>
  <c r="GL81" i="5"/>
  <c r="GK81" i="5"/>
  <c r="GJ81" i="5"/>
  <c r="GI81" i="5"/>
  <c r="GH81" i="5"/>
  <c r="GG81" i="5"/>
  <c r="GF81" i="5"/>
  <c r="GE81" i="5"/>
  <c r="GD81" i="5"/>
  <c r="GC81" i="5"/>
  <c r="GB81" i="5"/>
  <c r="GA81" i="5"/>
  <c r="FZ81" i="5"/>
  <c r="FY81" i="5"/>
  <c r="GV27" i="5"/>
  <c r="GV28" i="5" s="1"/>
  <c r="GU27" i="5"/>
  <c r="GU29" i="5" s="1"/>
  <c r="GT27" i="5"/>
  <c r="GS27" i="5"/>
  <c r="GR27" i="5"/>
  <c r="GR29" i="5" s="1"/>
  <c r="GQ27" i="5"/>
  <c r="GP27" i="5"/>
  <c r="GO27" i="5"/>
  <c r="GN27" i="5"/>
  <c r="GM27" i="5"/>
  <c r="GL27" i="5"/>
  <c r="GK27" i="5"/>
  <c r="GJ27" i="5"/>
  <c r="GV26" i="5"/>
  <c r="GU26" i="5"/>
  <c r="GT26" i="5"/>
  <c r="GS26" i="5"/>
  <c r="GR26" i="5"/>
  <c r="GQ26" i="5"/>
  <c r="GP26" i="5"/>
  <c r="GO26" i="5"/>
  <c r="GN26" i="5"/>
  <c r="GM26" i="5"/>
  <c r="GL26" i="5"/>
  <c r="GK26" i="5"/>
  <c r="GJ26" i="5"/>
  <c r="GI26" i="5"/>
  <c r="GH26" i="5"/>
  <c r="GG26" i="5"/>
  <c r="GF26" i="5"/>
  <c r="GE26" i="5"/>
  <c r="GD26" i="5"/>
  <c r="GC26" i="5"/>
  <c r="GB26" i="5"/>
  <c r="GA26" i="5"/>
  <c r="FZ26" i="5"/>
  <c r="FY26" i="5"/>
  <c r="GV25" i="5"/>
  <c r="GU25" i="5"/>
  <c r="GT25" i="5"/>
  <c r="GS25" i="5"/>
  <c r="GR25" i="5"/>
  <c r="GQ25" i="5"/>
  <c r="GP25" i="5"/>
  <c r="GO25" i="5"/>
  <c r="GN25" i="5"/>
  <c r="GM25" i="5"/>
  <c r="GL25" i="5"/>
  <c r="GK25" i="5"/>
  <c r="GV24" i="5"/>
  <c r="GU24" i="5"/>
  <c r="GT24" i="5"/>
  <c r="GS24" i="5"/>
  <c r="GR24" i="5"/>
  <c r="GQ24" i="5"/>
  <c r="GP24" i="5"/>
  <c r="GO24" i="5"/>
  <c r="GN24" i="5"/>
  <c r="GM24" i="5"/>
  <c r="GL24" i="5"/>
  <c r="GK24" i="5"/>
  <c r="GV23" i="5"/>
  <c r="GU23" i="5"/>
  <c r="GT23" i="5"/>
  <c r="GS23" i="5"/>
  <c r="GR23" i="5"/>
  <c r="GQ23" i="5"/>
  <c r="GP23" i="5"/>
  <c r="GO23" i="5"/>
  <c r="GN23" i="5"/>
  <c r="GM23" i="5"/>
  <c r="GL23" i="5"/>
  <c r="GK23" i="5"/>
  <c r="GV22" i="5"/>
  <c r="GV57" i="5" s="1"/>
  <c r="GU22" i="5"/>
  <c r="GU57" i="5" s="1"/>
  <c r="GT22" i="5"/>
  <c r="GS22" i="5"/>
  <c r="GR22" i="5"/>
  <c r="GR57" i="5" s="1"/>
  <c r="GQ22" i="5"/>
  <c r="GP22" i="5"/>
  <c r="GO22" i="5"/>
  <c r="GN22" i="5"/>
  <c r="GM22" i="5"/>
  <c r="GL22" i="5"/>
  <c r="GK22" i="5"/>
  <c r="GV21" i="5"/>
  <c r="GU21" i="5"/>
  <c r="GT21" i="5"/>
  <c r="GS21" i="5"/>
  <c r="GR21" i="5"/>
  <c r="GQ21" i="5"/>
  <c r="GP21" i="5"/>
  <c r="GO21" i="5"/>
  <c r="GN21" i="5"/>
  <c r="GM21" i="5"/>
  <c r="GL21" i="5"/>
  <c r="GK21" i="5"/>
  <c r="GV20" i="5"/>
  <c r="GU20" i="5"/>
  <c r="GT20" i="5"/>
  <c r="GS20" i="5"/>
  <c r="GR20" i="5"/>
  <c r="GQ20" i="5"/>
  <c r="GP20" i="5"/>
  <c r="GO20" i="5"/>
  <c r="GN20" i="5"/>
  <c r="GM20" i="5"/>
  <c r="GL20" i="5"/>
  <c r="GK20" i="5"/>
  <c r="GJ20" i="5"/>
  <c r="GI20" i="5"/>
  <c r="GH20" i="5"/>
  <c r="GG20" i="5"/>
  <c r="GF20" i="5"/>
  <c r="GE20" i="5"/>
  <c r="GD20" i="5"/>
  <c r="GC20" i="5"/>
  <c r="GB20" i="5"/>
  <c r="GA20" i="5"/>
  <c r="FZ20" i="5"/>
  <c r="FY20" i="5"/>
  <c r="GV19" i="5"/>
  <c r="GU19" i="5"/>
  <c r="GT19" i="5"/>
  <c r="GS19" i="5"/>
  <c r="GR19" i="5"/>
  <c r="GQ19" i="5"/>
  <c r="GP19" i="5"/>
  <c r="GO19" i="5"/>
  <c r="GN19" i="5"/>
  <c r="GM19" i="5"/>
  <c r="GL19" i="5"/>
  <c r="GK19" i="5"/>
  <c r="GJ19" i="5"/>
  <c r="GI19" i="5"/>
  <c r="GH19" i="5"/>
  <c r="GG19" i="5"/>
  <c r="GF19" i="5"/>
  <c r="GE19" i="5"/>
  <c r="GD19" i="5"/>
  <c r="GC19" i="5"/>
  <c r="GB19" i="5"/>
  <c r="GA19" i="5"/>
  <c r="FZ19" i="5"/>
  <c r="FY19" i="5"/>
  <c r="GV18" i="5"/>
  <c r="GU18" i="5"/>
  <c r="GT18" i="5"/>
  <c r="GS18" i="5"/>
  <c r="GR18" i="5"/>
  <c r="GQ18" i="5"/>
  <c r="GP18" i="5"/>
  <c r="GO18" i="5"/>
  <c r="GN18" i="5"/>
  <c r="GM18" i="5"/>
  <c r="GL18" i="5"/>
  <c r="GK18" i="5"/>
  <c r="GJ18" i="5"/>
  <c r="GV17" i="5"/>
  <c r="GU17" i="5"/>
  <c r="GT17" i="5"/>
  <c r="GS17" i="5"/>
  <c r="GR17" i="5"/>
  <c r="GQ17" i="5"/>
  <c r="GP17" i="5"/>
  <c r="GO17" i="5"/>
  <c r="GN17" i="5"/>
  <c r="GM17" i="5"/>
  <c r="GL17" i="5"/>
  <c r="GK17" i="5"/>
  <c r="GJ17" i="5"/>
  <c r="GV16" i="5"/>
  <c r="GU16" i="5"/>
  <c r="GT16" i="5"/>
  <c r="GS16" i="5"/>
  <c r="GR16" i="5"/>
  <c r="GQ16" i="5"/>
  <c r="GP16" i="5"/>
  <c r="GO16" i="5"/>
  <c r="GN16" i="5"/>
  <c r="GM16" i="5"/>
  <c r="GL16" i="5"/>
  <c r="GK16" i="5"/>
  <c r="GJ16" i="5"/>
  <c r="GV15" i="5"/>
  <c r="GU15" i="5"/>
  <c r="GT15" i="5"/>
  <c r="GS15" i="5"/>
  <c r="GR15" i="5"/>
  <c r="GQ15" i="5"/>
  <c r="GP15" i="5"/>
  <c r="GO15" i="5"/>
  <c r="GN15" i="5"/>
  <c r="GM15" i="5"/>
  <c r="GL15" i="5"/>
  <c r="GK15" i="5"/>
  <c r="GJ15" i="5"/>
  <c r="GV14" i="5"/>
  <c r="GV34" i="5" s="1"/>
  <c r="GU14" i="5"/>
  <c r="GU34" i="5" s="1"/>
  <c r="GT14" i="5"/>
  <c r="GT34" i="5" s="1"/>
  <c r="GS14" i="5"/>
  <c r="GS34" i="5" s="1"/>
  <c r="GR14" i="5"/>
  <c r="GR34" i="5" s="1"/>
  <c r="GQ14" i="5"/>
  <c r="GQ34" i="5" s="1"/>
  <c r="GP14" i="5"/>
  <c r="GP34" i="5" s="1"/>
  <c r="GO14" i="5"/>
  <c r="GO34" i="5" s="1"/>
  <c r="GN14" i="5"/>
  <c r="GM14" i="5"/>
  <c r="GL14" i="5"/>
  <c r="GK14" i="5"/>
  <c r="GJ14" i="5"/>
  <c r="GV13" i="5"/>
  <c r="GU13" i="5"/>
  <c r="GT13" i="5"/>
  <c r="GS13" i="5"/>
  <c r="GR13" i="5"/>
  <c r="GQ13" i="5"/>
  <c r="GP13" i="5"/>
  <c r="GO13" i="5"/>
  <c r="GN13" i="5"/>
  <c r="GM13" i="5"/>
  <c r="GL13" i="5"/>
  <c r="GK13" i="5"/>
  <c r="GJ13" i="5"/>
  <c r="GV12" i="5"/>
  <c r="GU12" i="5"/>
  <c r="GT12" i="5"/>
  <c r="GS12" i="5"/>
  <c r="GR12" i="5"/>
  <c r="GQ12" i="5"/>
  <c r="GP12" i="5"/>
  <c r="GO12" i="5"/>
  <c r="GN12" i="5"/>
  <c r="GM12" i="5"/>
  <c r="GL12" i="5"/>
  <c r="GK12" i="5"/>
  <c r="GJ12" i="5"/>
  <c r="GV11" i="5"/>
  <c r="GV32" i="5" s="1"/>
  <c r="GU11" i="5"/>
  <c r="GT11" i="5"/>
  <c r="GT32" i="5" s="1"/>
  <c r="GS11" i="5"/>
  <c r="GS32" i="5" s="1"/>
  <c r="GR11" i="5"/>
  <c r="GR32" i="5" s="1"/>
  <c r="GQ11" i="5"/>
  <c r="GQ32" i="5" s="1"/>
  <c r="GP11" i="5"/>
  <c r="GO11" i="5"/>
  <c r="GN11" i="5"/>
  <c r="GM11" i="5"/>
  <c r="GL11" i="5"/>
  <c r="GK11" i="5"/>
  <c r="DC18" i="5"/>
  <c r="DB18" i="5"/>
  <c r="DA18" i="5"/>
  <c r="CZ18" i="5"/>
  <c r="CY18" i="5"/>
  <c r="CX18" i="5"/>
  <c r="CW18" i="5"/>
  <c r="CV18" i="5"/>
  <c r="CU18" i="5"/>
  <c r="CT18" i="5"/>
  <c r="CS18" i="5"/>
  <c r="CR18" i="5"/>
  <c r="CQ18" i="5"/>
  <c r="CP18"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DC17" i="5"/>
  <c r="DB17" i="5"/>
  <c r="DA17" i="5"/>
  <c r="CZ17" i="5"/>
  <c r="CY17" i="5"/>
  <c r="CX17" i="5"/>
  <c r="CW17" i="5"/>
  <c r="CV17" i="5"/>
  <c r="CU17" i="5"/>
  <c r="CT17" i="5"/>
  <c r="CS17" i="5"/>
  <c r="CR17" i="5"/>
  <c r="CQ17" i="5"/>
  <c r="CP17"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DR27" i="5"/>
  <c r="DR28" i="5" s="1"/>
  <c r="DQ27" i="5"/>
  <c r="DP27" i="5"/>
  <c r="DO27" i="5"/>
  <c r="DN27" i="5"/>
  <c r="DN28" i="5" s="1"/>
  <c r="DM27" i="5"/>
  <c r="DM29" i="5" s="1"/>
  <c r="DL27" i="5"/>
  <c r="DL28" i="5" s="1"/>
  <c r="DK27" i="5"/>
  <c r="DK29" i="5" s="1"/>
  <c r="DJ27" i="5"/>
  <c r="DJ28" i="5" s="1"/>
  <c r="DI27" i="5"/>
  <c r="DI29" i="5" s="1"/>
  <c r="DH27" i="5"/>
  <c r="DH28" i="5" s="1"/>
  <c r="DG27" i="5"/>
  <c r="DG28" i="5" s="1"/>
  <c r="DF27" i="5"/>
  <c r="DF29" i="5" s="1"/>
  <c r="DE27" i="5"/>
  <c r="DE28" i="5" s="1"/>
  <c r="DD27" i="5"/>
  <c r="DD28" i="5" s="1"/>
  <c r="DC27" i="5"/>
  <c r="DC28" i="5" s="1"/>
  <c r="DB27" i="5"/>
  <c r="DB28" i="5" s="1"/>
  <c r="DA27" i="5"/>
  <c r="CZ27" i="5"/>
  <c r="CZ28" i="5" s="1"/>
  <c r="CY27" i="5"/>
  <c r="CY28" i="5" s="1"/>
  <c r="CX27" i="5"/>
  <c r="CX29" i="5" s="1"/>
  <c r="CW27" i="5"/>
  <c r="CW28" i="5" s="1"/>
  <c r="CV27" i="5"/>
  <c r="CV28" i="5" s="1"/>
  <c r="CU27" i="5"/>
  <c r="CU28" i="5" s="1"/>
  <c r="CT27" i="5"/>
  <c r="CT29" i="5" s="1"/>
  <c r="CS27" i="5"/>
  <c r="CS29" i="5" s="1"/>
  <c r="CR27" i="5"/>
  <c r="CR28" i="5" s="1"/>
  <c r="CQ27" i="5"/>
  <c r="CQ29" i="5" s="1"/>
  <c r="CP27" i="5"/>
  <c r="CP29" i="5" s="1"/>
  <c r="CO27" i="5"/>
  <c r="CO29" i="5" s="1"/>
  <c r="CN27" i="5"/>
  <c r="CM27" i="5"/>
  <c r="CL27" i="5"/>
  <c r="CK27" i="5"/>
  <c r="CJ27" i="5"/>
  <c r="CJ28" i="5" s="1"/>
  <c r="CI27" i="5"/>
  <c r="CI28" i="5" s="1"/>
  <c r="CH27" i="5"/>
  <c r="CH28" i="5" s="1"/>
  <c r="CG27" i="5"/>
  <c r="CG28" i="5" s="1"/>
  <c r="CF27" i="5"/>
  <c r="CF29" i="5" s="1"/>
  <c r="CE27" i="5"/>
  <c r="CE29" i="5" s="1"/>
  <c r="CD27" i="5"/>
  <c r="CD29" i="5" s="1"/>
  <c r="CC27" i="5"/>
  <c r="CC29" i="5" s="1"/>
  <c r="CB27" i="5"/>
  <c r="CB29" i="5" s="1"/>
  <c r="CA27" i="5"/>
  <c r="BZ27" i="5"/>
  <c r="BZ29" i="5" s="1"/>
  <c r="BY27" i="5"/>
  <c r="BY28" i="5" s="1"/>
  <c r="BX27" i="5"/>
  <c r="BX28" i="5" s="1"/>
  <c r="BW27" i="5"/>
  <c r="BW29" i="5" s="1"/>
  <c r="BV27" i="5"/>
  <c r="BV28" i="5" s="1"/>
  <c r="BU27" i="5"/>
  <c r="BU28" i="5" s="1"/>
  <c r="BT27" i="5"/>
  <c r="BT29" i="5" s="1"/>
  <c r="BS27" i="5"/>
  <c r="BS29" i="5" s="1"/>
  <c r="BR27" i="5"/>
  <c r="BR29" i="5" s="1"/>
  <c r="BQ27" i="5"/>
  <c r="BQ29" i="5" s="1"/>
  <c r="BP27" i="5"/>
  <c r="BO27" i="5"/>
  <c r="BO28" i="5" s="1"/>
  <c r="BN27" i="5"/>
  <c r="BN29" i="5" s="1"/>
  <c r="BM27" i="5"/>
  <c r="BM28" i="5" s="1"/>
  <c r="BL27" i="5"/>
  <c r="BL28" i="5" s="1"/>
  <c r="BK27" i="5"/>
  <c r="BK28" i="5" s="1"/>
  <c r="BJ27" i="5"/>
  <c r="BJ29" i="5" s="1"/>
  <c r="BI27" i="5"/>
  <c r="BI29" i="5" s="1"/>
  <c r="BH27" i="5"/>
  <c r="BH29" i="5" s="1"/>
  <c r="BG27" i="5"/>
  <c r="BG29" i="5" s="1"/>
  <c r="BF27" i="5"/>
  <c r="BF29" i="5" s="1"/>
  <c r="BE27" i="5"/>
  <c r="BE29" i="5" s="1"/>
  <c r="BD27" i="5"/>
  <c r="BD29" i="5" s="1"/>
  <c r="BC27" i="5"/>
  <c r="BC29" i="5" s="1"/>
  <c r="BB27" i="5"/>
  <c r="BB29" i="5" s="1"/>
  <c r="BA27" i="5"/>
  <c r="BA29" i="5" s="1"/>
  <c r="AZ27" i="5"/>
  <c r="AZ28" i="5" s="1"/>
  <c r="AY27" i="5"/>
  <c r="AY28" i="5" s="1"/>
  <c r="AX27" i="5"/>
  <c r="AX29" i="5" s="1"/>
  <c r="AW27" i="5"/>
  <c r="AW28" i="5" s="1"/>
  <c r="AV27" i="5"/>
  <c r="AU27" i="5"/>
  <c r="AU29" i="5" s="1"/>
  <c r="AT27" i="5"/>
  <c r="AT29" i="5" s="1"/>
  <c r="AS27" i="5"/>
  <c r="AS28" i="5" s="1"/>
  <c r="AR27" i="5"/>
  <c r="AR28" i="5" s="1"/>
  <c r="AQ27" i="5"/>
  <c r="AQ29" i="5" s="1"/>
  <c r="AP27" i="5"/>
  <c r="AO27" i="5"/>
  <c r="AN27" i="5"/>
  <c r="AN28" i="5" s="1"/>
  <c r="AM27" i="5"/>
  <c r="AM29" i="5" s="1"/>
  <c r="AL27" i="5"/>
  <c r="AK27" i="5"/>
  <c r="AK29" i="5" s="1"/>
  <c r="AJ27" i="5"/>
  <c r="AJ29" i="5" s="1"/>
  <c r="AI27" i="5"/>
  <c r="AI29" i="5" s="1"/>
  <c r="AH27" i="5"/>
  <c r="AH28" i="5" s="1"/>
  <c r="AG27" i="5"/>
  <c r="AG28" i="5" s="1"/>
  <c r="AF27" i="5"/>
  <c r="AF28" i="5" s="1"/>
  <c r="AE27" i="5"/>
  <c r="AD27" i="5"/>
  <c r="AD29" i="5" s="1"/>
  <c r="AC27" i="5"/>
  <c r="AC28" i="5" s="1"/>
  <c r="AB27" i="5"/>
  <c r="AB28" i="5" s="1"/>
  <c r="AA27" i="5"/>
  <c r="AA29" i="5" s="1"/>
  <c r="Z27" i="5"/>
  <c r="Z29" i="5" s="1"/>
  <c r="Y27" i="5"/>
  <c r="Y28" i="5" s="1"/>
  <c r="X27" i="5"/>
  <c r="X28" i="5" s="1"/>
  <c r="W27" i="5"/>
  <c r="W28" i="5" s="1"/>
  <c r="V27" i="5"/>
  <c r="V29" i="5" s="1"/>
  <c r="U27" i="5"/>
  <c r="U28" i="5" s="1"/>
  <c r="T27" i="5"/>
  <c r="T29" i="5" s="1"/>
  <c r="S27" i="5"/>
  <c r="S29" i="5" s="1"/>
  <c r="R27" i="5"/>
  <c r="R28" i="5" s="1"/>
  <c r="Q27" i="5"/>
  <c r="P27" i="5"/>
  <c r="O27" i="5"/>
  <c r="N27" i="5"/>
  <c r="M27" i="5"/>
  <c r="M29" i="5" s="1"/>
  <c r="L27" i="5"/>
  <c r="L28" i="5" s="1"/>
  <c r="K27" i="5"/>
  <c r="J27" i="5"/>
  <c r="I27" i="5"/>
  <c r="H27" i="5"/>
  <c r="G27" i="5"/>
  <c r="G29" i="5" s="1"/>
  <c r="F27" i="5"/>
  <c r="F29" i="5" s="1"/>
  <c r="E27" i="5"/>
  <c r="E29" i="5" s="1"/>
  <c r="D27" i="5"/>
  <c r="D29" i="5" s="1"/>
  <c r="C27" i="5"/>
  <c r="C29" i="5" s="1"/>
  <c r="FX81" i="5"/>
  <c r="FW81" i="5"/>
  <c r="FV81" i="5"/>
  <c r="FU81" i="5"/>
  <c r="FT81" i="5"/>
  <c r="FS81" i="5"/>
  <c r="FR81" i="5"/>
  <c r="FQ81" i="5"/>
  <c r="FP81" i="5"/>
  <c r="FO81" i="5"/>
  <c r="FN81" i="5"/>
  <c r="FM81" i="5"/>
  <c r="FL81" i="5"/>
  <c r="FK81" i="5"/>
  <c r="FJ81" i="5"/>
  <c r="FI81" i="5"/>
  <c r="FH81" i="5"/>
  <c r="FG81" i="5"/>
  <c r="FF81" i="5"/>
  <c r="FE81" i="5"/>
  <c r="FD81" i="5"/>
  <c r="FC81" i="5"/>
  <c r="FB81" i="5"/>
  <c r="FA81" i="5"/>
  <c r="EZ81" i="5"/>
  <c r="EY81" i="5"/>
  <c r="EX81" i="5"/>
  <c r="EW81" i="5"/>
  <c r="EV81" i="5"/>
  <c r="EU81" i="5"/>
  <c r="ET81" i="5"/>
  <c r="ES81" i="5"/>
  <c r="ER81" i="5"/>
  <c r="EQ81" i="5"/>
  <c r="EP81" i="5"/>
  <c r="EO81" i="5"/>
  <c r="EN81" i="5"/>
  <c r="EM81" i="5"/>
  <c r="EL81" i="5"/>
  <c r="EK81" i="5"/>
  <c r="EJ81" i="5"/>
  <c r="EI81" i="5"/>
  <c r="EH81" i="5"/>
  <c r="EG81" i="5"/>
  <c r="EF81" i="5"/>
  <c r="EE81" i="5"/>
  <c r="ED81" i="5"/>
  <c r="EC81" i="5"/>
  <c r="EB81" i="5"/>
  <c r="EA81" i="5"/>
  <c r="DZ81" i="5"/>
  <c r="DY81" i="5"/>
  <c r="DX81" i="5"/>
  <c r="DW81" i="5"/>
  <c r="DV81" i="5"/>
  <c r="DU81" i="5"/>
  <c r="DT81" i="5"/>
  <c r="DS81" i="5"/>
  <c r="DR81" i="5"/>
  <c r="DQ81" i="5"/>
  <c r="DP81" i="5"/>
  <c r="DO81" i="5"/>
  <c r="DN81" i="5"/>
  <c r="DM81" i="5"/>
  <c r="DL81" i="5"/>
  <c r="DK81" i="5"/>
  <c r="DJ81" i="5"/>
  <c r="DI81" i="5"/>
  <c r="DH81" i="5"/>
  <c r="DG81" i="5"/>
  <c r="DF81" i="5"/>
  <c r="DE81" i="5"/>
  <c r="DD81" i="5"/>
  <c r="DC81" i="5"/>
  <c r="DB81" i="5"/>
  <c r="DA81" i="5"/>
  <c r="CZ81" i="5"/>
  <c r="CY81" i="5"/>
  <c r="CX81" i="5"/>
  <c r="CW81" i="5"/>
  <c r="CV81" i="5"/>
  <c r="CU81" i="5"/>
  <c r="CT81" i="5"/>
  <c r="CS81" i="5"/>
  <c r="CR81" i="5"/>
  <c r="CQ81" i="5"/>
  <c r="CP81" i="5"/>
  <c r="CO81" i="5"/>
  <c r="CN81" i="5"/>
  <c r="CM81" i="5"/>
  <c r="CL81" i="5"/>
  <c r="CK81" i="5"/>
  <c r="CJ81" i="5"/>
  <c r="CI81" i="5"/>
  <c r="CH81" i="5"/>
  <c r="CG81" i="5"/>
  <c r="CF81" i="5"/>
  <c r="CE81" i="5"/>
  <c r="CD81" i="5"/>
  <c r="CC81" i="5"/>
  <c r="CB81" i="5"/>
  <c r="CA81" i="5"/>
  <c r="BZ81" i="5"/>
  <c r="BY81" i="5"/>
  <c r="BX81" i="5"/>
  <c r="BW81" i="5"/>
  <c r="BV81" i="5"/>
  <c r="BU81" i="5"/>
  <c r="BT81" i="5"/>
  <c r="BS81" i="5"/>
  <c r="BR81" i="5"/>
  <c r="BQ81" i="5"/>
  <c r="BP81" i="5"/>
  <c r="BO81" i="5"/>
  <c r="BN81" i="5"/>
  <c r="BM81" i="5"/>
  <c r="BL81" i="5"/>
  <c r="BK81" i="5"/>
  <c r="BJ81" i="5"/>
  <c r="BI81" i="5"/>
  <c r="BH81" i="5"/>
  <c r="BG81" i="5"/>
  <c r="BF81" i="5"/>
  <c r="BE81" i="5"/>
  <c r="BD81" i="5"/>
  <c r="BC81" i="5"/>
  <c r="BB81" i="5"/>
  <c r="BA81" i="5"/>
  <c r="AZ81" i="5"/>
  <c r="AY81" i="5"/>
  <c r="AX81" i="5"/>
  <c r="AW81" i="5"/>
  <c r="AV81" i="5"/>
  <c r="AU81" i="5"/>
  <c r="AT81" i="5"/>
  <c r="AS81" i="5"/>
  <c r="AR81" i="5"/>
  <c r="AQ81" i="5"/>
  <c r="AP81" i="5"/>
  <c r="AO81" i="5"/>
  <c r="AN81" i="5"/>
  <c r="AM81" i="5"/>
  <c r="AL81" i="5"/>
  <c r="AK81" i="5"/>
  <c r="AJ81" i="5"/>
  <c r="AI81" i="5"/>
  <c r="AH81" i="5"/>
  <c r="AG81" i="5"/>
  <c r="AF81" i="5"/>
  <c r="AE81" i="5"/>
  <c r="AD81" i="5"/>
  <c r="AC81" i="5"/>
  <c r="AB81" i="5"/>
  <c r="AA81" i="5"/>
  <c r="Z81" i="5"/>
  <c r="Y81" i="5"/>
  <c r="X81" i="5"/>
  <c r="W81" i="5"/>
  <c r="V81" i="5"/>
  <c r="U81" i="5"/>
  <c r="T81" i="5"/>
  <c r="S81" i="5"/>
  <c r="R81" i="5"/>
  <c r="Q81" i="5"/>
  <c r="P81" i="5"/>
  <c r="O81" i="5"/>
  <c r="N81" i="5"/>
  <c r="M81" i="5"/>
  <c r="L81" i="5"/>
  <c r="K81" i="5"/>
  <c r="J81" i="5"/>
  <c r="I81" i="5"/>
  <c r="H81" i="5"/>
  <c r="G81" i="5"/>
  <c r="F81" i="5"/>
  <c r="E81" i="5"/>
  <c r="D81" i="5"/>
  <c r="C81" i="5"/>
  <c r="DS26" i="5"/>
  <c r="DT26" i="5"/>
  <c r="DU26" i="5"/>
  <c r="DV26" i="5"/>
  <c r="DW26" i="5"/>
  <c r="DX26" i="5"/>
  <c r="DY26" i="5"/>
  <c r="DZ26" i="5"/>
  <c r="EA26" i="5"/>
  <c r="EB26" i="5"/>
  <c r="EC26" i="5"/>
  <c r="ED26" i="5"/>
  <c r="EE26" i="5"/>
  <c r="EF26" i="5"/>
  <c r="EG26" i="5"/>
  <c r="EH26" i="5"/>
  <c r="EI26" i="5"/>
  <c r="EJ26" i="5"/>
  <c r="EK26" i="5"/>
  <c r="EL26" i="5"/>
  <c r="EM26" i="5"/>
  <c r="EN26" i="5"/>
  <c r="EO26" i="5"/>
  <c r="EP26" i="5"/>
  <c r="EQ26" i="5"/>
  <c r="ER26" i="5"/>
  <c r="ES26" i="5"/>
  <c r="ET26" i="5"/>
  <c r="EU26" i="5"/>
  <c r="EV26" i="5"/>
  <c r="EW26" i="5"/>
  <c r="EX26" i="5"/>
  <c r="EY26" i="5"/>
  <c r="EZ26" i="5"/>
  <c r="FA26" i="5"/>
  <c r="FB26" i="5"/>
  <c r="FC26" i="5"/>
  <c r="FD26" i="5"/>
  <c r="FE26" i="5"/>
  <c r="FF26" i="5"/>
  <c r="FG26" i="5"/>
  <c r="FH26" i="5"/>
  <c r="FI26" i="5"/>
  <c r="FJ26" i="5"/>
  <c r="FK26" i="5"/>
  <c r="FL26" i="5"/>
  <c r="FM26" i="5"/>
  <c r="FN26" i="5"/>
  <c r="FO26" i="5"/>
  <c r="FP26" i="5"/>
  <c r="FQ26" i="5"/>
  <c r="FR26" i="5"/>
  <c r="FS26" i="5"/>
  <c r="FT26" i="5"/>
  <c r="FU26" i="5"/>
  <c r="FV26" i="5"/>
  <c r="FW26" i="5"/>
  <c r="FX26" i="5"/>
  <c r="C67" i="5"/>
  <c r="D67" i="5"/>
  <c r="E67" i="5"/>
  <c r="E68" i="5"/>
  <c r="E69" i="5" s="1"/>
  <c r="D68" i="5"/>
  <c r="C68" i="5"/>
  <c r="DR26" i="5"/>
  <c r="DQ26" i="5"/>
  <c r="DP26" i="5"/>
  <c r="DO26" i="5"/>
  <c r="DN26" i="5"/>
  <c r="DM26" i="5"/>
  <c r="DL26" i="5"/>
  <c r="DK26" i="5"/>
  <c r="DJ26" i="5"/>
  <c r="DI26" i="5"/>
  <c r="DH26" i="5"/>
  <c r="DG26" i="5"/>
  <c r="DF26" i="5"/>
  <c r="DE26" i="5"/>
  <c r="DD26" i="5"/>
  <c r="DC26" i="5"/>
  <c r="DB26" i="5"/>
  <c r="DA26" i="5"/>
  <c r="CZ26" i="5"/>
  <c r="CY26" i="5"/>
  <c r="CX26" i="5"/>
  <c r="CW26" i="5"/>
  <c r="CV26" i="5"/>
  <c r="CU26" i="5"/>
  <c r="CT26" i="5"/>
  <c r="CS26" i="5"/>
  <c r="CR26" i="5"/>
  <c r="CQ26" i="5"/>
  <c r="CP26"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N25" i="5"/>
  <c r="M25" i="5"/>
  <c r="L25" i="5"/>
  <c r="K25" i="5"/>
  <c r="J25" i="5"/>
  <c r="I25" i="5"/>
  <c r="H25" i="5"/>
  <c r="G25" i="5"/>
  <c r="F25" i="5"/>
  <c r="E25" i="5"/>
  <c r="D25"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C62" i="5" s="1"/>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U24" i="5"/>
  <c r="T24" i="5"/>
  <c r="S24" i="5"/>
  <c r="R24" i="5"/>
  <c r="Q24" i="5"/>
  <c r="N24" i="5"/>
  <c r="M24" i="5"/>
  <c r="L24" i="5"/>
  <c r="K24" i="5"/>
  <c r="J24" i="5"/>
  <c r="I24" i="5"/>
  <c r="H24" i="5"/>
  <c r="G24" i="5"/>
  <c r="F24" i="5"/>
  <c r="E24" i="5"/>
  <c r="D24"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T23" i="5"/>
  <c r="S23" i="5"/>
  <c r="R23" i="5"/>
  <c r="Q23" i="5"/>
  <c r="M23" i="5"/>
  <c r="L23" i="5"/>
  <c r="K23" i="5"/>
  <c r="J23" i="5"/>
  <c r="I23" i="5"/>
  <c r="H23" i="5"/>
  <c r="G23" i="5"/>
  <c r="F23" i="5"/>
  <c r="E23" i="5"/>
  <c r="D23" i="5"/>
  <c r="DO22" i="5"/>
  <c r="DN22" i="5"/>
  <c r="DM22" i="5"/>
  <c r="DL22" i="5"/>
  <c r="DK22" i="5"/>
  <c r="DJ22" i="5"/>
  <c r="DI22" i="5"/>
  <c r="DH22" i="5"/>
  <c r="DG22" i="5"/>
  <c r="DF22" i="5"/>
  <c r="DE22" i="5"/>
  <c r="DD22" i="5"/>
  <c r="DC22" i="5"/>
  <c r="DB22" i="5"/>
  <c r="DA22" i="5"/>
  <c r="CZ22" i="5"/>
  <c r="CY22" i="5"/>
  <c r="CX22" i="5"/>
  <c r="CW22" i="5"/>
  <c r="CV22" i="5"/>
  <c r="CU22" i="5"/>
  <c r="CT22" i="5"/>
  <c r="CS22" i="5"/>
  <c r="CR22" i="5"/>
  <c r="CQ22" i="5"/>
  <c r="CP22" i="5"/>
  <c r="CO22" i="5"/>
  <c r="CN22" i="5"/>
  <c r="CM22" i="5"/>
  <c r="CL22" i="5"/>
  <c r="CK22" i="5"/>
  <c r="CJ22" i="5"/>
  <c r="CI22" i="5"/>
  <c r="CH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U22" i="5"/>
  <c r="T22" i="5"/>
  <c r="S22" i="5"/>
  <c r="R22" i="5"/>
  <c r="Q22" i="5"/>
  <c r="N22" i="5"/>
  <c r="M22" i="5"/>
  <c r="L22" i="5"/>
  <c r="K22" i="5"/>
  <c r="J22" i="5"/>
  <c r="I22" i="5"/>
  <c r="H22" i="5"/>
  <c r="G22" i="5"/>
  <c r="F22" i="5"/>
  <c r="E22" i="5"/>
  <c r="D22" i="5"/>
  <c r="DN21" i="5"/>
  <c r="DM21" i="5"/>
  <c r="DL21" i="5"/>
  <c r="DK21" i="5"/>
  <c r="DJ21" i="5"/>
  <c r="DI21" i="5"/>
  <c r="DH21" i="5"/>
  <c r="DG21" i="5"/>
  <c r="DF21" i="5"/>
  <c r="DE21" i="5"/>
  <c r="DD21" i="5"/>
  <c r="DC21" i="5"/>
  <c r="DB21" i="5"/>
  <c r="DA21" i="5"/>
  <c r="CZ21" i="5"/>
  <c r="CY21" i="5"/>
  <c r="CX21" i="5"/>
  <c r="CW21" i="5"/>
  <c r="CV21" i="5"/>
  <c r="CU21" i="5"/>
  <c r="CT21" i="5"/>
  <c r="CS21" i="5"/>
  <c r="CR21" i="5"/>
  <c r="CQ21" i="5"/>
  <c r="CP21"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T21" i="5"/>
  <c r="S21" i="5"/>
  <c r="R21" i="5"/>
  <c r="Q21" i="5"/>
  <c r="M21" i="5"/>
  <c r="L21" i="5"/>
  <c r="K21" i="5"/>
  <c r="J21" i="5"/>
  <c r="I21" i="5"/>
  <c r="H21" i="5"/>
  <c r="G21" i="5"/>
  <c r="F21" i="5"/>
  <c r="E21" i="5"/>
  <c r="D21" i="5"/>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C53" i="5" s="1"/>
  <c r="FX19" i="5"/>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DG16" i="5"/>
  <c r="DF16" i="5"/>
  <c r="DE16" i="5"/>
  <c r="DD16" i="5"/>
  <c r="DC16" i="5"/>
  <c r="DB16" i="5"/>
  <c r="DA16" i="5"/>
  <c r="CZ16" i="5"/>
  <c r="CY16" i="5"/>
  <c r="CX16" i="5"/>
  <c r="CW16" i="5"/>
  <c r="CV16" i="5"/>
  <c r="CU16" i="5"/>
  <c r="CT16" i="5"/>
  <c r="CS16" i="5"/>
  <c r="CR16" i="5"/>
  <c r="CQ16" i="5"/>
  <c r="CP16"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F16" i="5"/>
  <c r="E16" i="5"/>
  <c r="D16" i="5"/>
  <c r="C16" i="5"/>
  <c r="DG15" i="5"/>
  <c r="DF15" i="5"/>
  <c r="DE15" i="5"/>
  <c r="DD15" i="5"/>
  <c r="DC15" i="5"/>
  <c r="DB15" i="5"/>
  <c r="DA15" i="5"/>
  <c r="CZ15" i="5"/>
  <c r="CY15" i="5"/>
  <c r="CX15" i="5"/>
  <c r="CW15" i="5"/>
  <c r="CV15" i="5"/>
  <c r="CU15" i="5"/>
  <c r="CT15" i="5"/>
  <c r="CS15" i="5"/>
  <c r="CR15" i="5"/>
  <c r="CQ15" i="5"/>
  <c r="CP15"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F15" i="5"/>
  <c r="E15" i="5"/>
  <c r="D15" i="5"/>
  <c r="C15" i="5"/>
  <c r="DG14" i="5"/>
  <c r="DF14" i="5"/>
  <c r="DE14" i="5"/>
  <c r="DD14" i="5"/>
  <c r="DC14" i="5"/>
  <c r="DB14" i="5"/>
  <c r="DA14" i="5"/>
  <c r="CZ14" i="5"/>
  <c r="CY14" i="5"/>
  <c r="CX14" i="5"/>
  <c r="CW14" i="5"/>
  <c r="CV14" i="5"/>
  <c r="CU14" i="5"/>
  <c r="CT14" i="5"/>
  <c r="CS14" i="5"/>
  <c r="CR14" i="5"/>
  <c r="CQ14" i="5"/>
  <c r="CP14"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F14" i="5"/>
  <c r="E14" i="5"/>
  <c r="D14" i="5"/>
  <c r="C14" i="5"/>
  <c r="DK13" i="5"/>
  <c r="DJ13" i="5"/>
  <c r="DI13" i="5"/>
  <c r="DH13" i="5"/>
  <c r="DG13" i="5"/>
  <c r="DF13" i="5"/>
  <c r="DE13" i="5"/>
  <c r="DD13" i="5"/>
  <c r="DC13" i="5"/>
  <c r="DB13" i="5"/>
  <c r="DA13" i="5"/>
  <c r="CZ13" i="5"/>
  <c r="CY13" i="5"/>
  <c r="CX13" i="5"/>
  <c r="CW13" i="5"/>
  <c r="CV13" i="5"/>
  <c r="CU13" i="5"/>
  <c r="CT13" i="5"/>
  <c r="CS13" i="5"/>
  <c r="CR13" i="5"/>
  <c r="CQ13" i="5"/>
  <c r="CP13"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Q13" i="5"/>
  <c r="J13" i="5"/>
  <c r="I13" i="5"/>
  <c r="H13" i="5"/>
  <c r="G13" i="5"/>
  <c r="F13" i="5"/>
  <c r="E13" i="5"/>
  <c r="D13" i="5"/>
  <c r="C13"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Q12" i="5"/>
  <c r="J12" i="5"/>
  <c r="I12" i="5"/>
  <c r="H12" i="5"/>
  <c r="G12" i="5"/>
  <c r="F12" i="5"/>
  <c r="E12" i="5"/>
  <c r="D12" i="5"/>
  <c r="C12"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Q11" i="5"/>
  <c r="J11" i="5"/>
  <c r="I11" i="5"/>
  <c r="H11" i="5"/>
  <c r="G11" i="5"/>
  <c r="F11" i="5"/>
  <c r="E11" i="5"/>
  <c r="D11" i="5"/>
  <c r="C11" i="5"/>
  <c r="C69" i="5"/>
  <c r="D69" i="5"/>
  <c r="E39" i="5"/>
  <c r="H41" i="5"/>
  <c r="G40" i="5"/>
  <c r="GV40" i="5"/>
  <c r="M41" i="5"/>
  <c r="GU38" i="5"/>
  <c r="D41" i="5"/>
  <c r="E41" i="5"/>
  <c r="D39" i="5"/>
  <c r="F40" i="5"/>
  <c r="J41" i="5"/>
  <c r="K41" i="5"/>
  <c r="C39" i="5"/>
  <c r="F41" i="5"/>
  <c r="C41" i="5"/>
  <c r="H40" i="5"/>
  <c r="E38" i="5"/>
  <c r="D38" i="5"/>
  <c r="I41" i="5"/>
  <c r="E40" i="5"/>
  <c r="I40" i="5"/>
  <c r="C40" i="5"/>
  <c r="GV38" i="5"/>
  <c r="D40" i="5"/>
  <c r="L41" i="5"/>
  <c r="C38" i="5"/>
  <c r="GT38" i="5"/>
  <c r="G41" i="5"/>
  <c r="F65" i="20" l="1"/>
  <c r="P65" i="20" s="1"/>
  <c r="E57" i="20"/>
  <c r="E41" i="20"/>
  <c r="E25" i="20"/>
  <c r="F17" i="20"/>
  <c r="P17" i="20" s="1"/>
  <c r="E56" i="20"/>
  <c r="F32" i="20"/>
  <c r="P32" i="20" s="1"/>
  <c r="C75" i="20"/>
  <c r="F54" i="20"/>
  <c r="P54" i="20" s="1"/>
  <c r="F53" i="20"/>
  <c r="P53" i="20" s="1"/>
  <c r="F21" i="20"/>
  <c r="P21" i="20" s="1"/>
  <c r="F68" i="20"/>
  <c r="P68" i="20" s="1"/>
  <c r="F60" i="20"/>
  <c r="P60" i="20" s="1"/>
  <c r="F52" i="20"/>
  <c r="P52" i="20" s="1"/>
  <c r="F44" i="20"/>
  <c r="P44" i="20" s="1"/>
  <c r="F36" i="20"/>
  <c r="P36" i="20" s="1"/>
  <c r="F28" i="20"/>
  <c r="P28" i="20" s="1"/>
  <c r="F20" i="20"/>
  <c r="P20" i="20" s="1"/>
  <c r="F12" i="20"/>
  <c r="P12" i="20" s="1"/>
  <c r="R15" i="20" s="1"/>
  <c r="F4" i="20"/>
  <c r="P4" i="20" s="1"/>
  <c r="C73" i="20"/>
  <c r="F49" i="20"/>
  <c r="P49" i="20" s="1"/>
  <c r="F33" i="20"/>
  <c r="P33" i="20" s="1"/>
  <c r="E9" i="20"/>
  <c r="F64" i="20"/>
  <c r="P64" i="20" s="1"/>
  <c r="F48" i="20"/>
  <c r="P48" i="20" s="1"/>
  <c r="E40" i="20"/>
  <c r="E24" i="20"/>
  <c r="F16" i="20"/>
  <c r="P16" i="20" s="1"/>
  <c r="E8" i="20"/>
  <c r="F63" i="20"/>
  <c r="P63" i="20" s="1"/>
  <c r="R68" i="20" s="1"/>
  <c r="F47" i="20"/>
  <c r="P47" i="20" s="1"/>
  <c r="F23" i="20"/>
  <c r="P23" i="20" s="1"/>
  <c r="F2" i="20"/>
  <c r="P2" i="20" s="1"/>
  <c r="F38" i="20"/>
  <c r="P38" i="20" s="1"/>
  <c r="F22" i="20"/>
  <c r="P22" i="20" s="1"/>
  <c r="F69" i="20"/>
  <c r="P69" i="20" s="1"/>
  <c r="F61" i="20"/>
  <c r="P61" i="20" s="1"/>
  <c r="F45" i="20"/>
  <c r="P45" i="20" s="1"/>
  <c r="F37" i="20"/>
  <c r="P37" i="20" s="1"/>
  <c r="F29" i="20"/>
  <c r="P29" i="20" s="1"/>
  <c r="F13" i="20"/>
  <c r="P13" i="20" s="1"/>
  <c r="F5" i="20"/>
  <c r="P5" i="20" s="1"/>
  <c r="R8" i="20" s="1"/>
  <c r="E59" i="20"/>
  <c r="F51" i="20"/>
  <c r="P51" i="20" s="1"/>
  <c r="F43" i="20"/>
  <c r="P43" i="20" s="1"/>
  <c r="E27" i="20"/>
  <c r="F19" i="20"/>
  <c r="P19" i="20" s="1"/>
  <c r="E11" i="20"/>
  <c r="E3" i="20"/>
  <c r="F55" i="20"/>
  <c r="P55" i="20" s="1"/>
  <c r="F39" i="20"/>
  <c r="P39" i="20" s="1"/>
  <c r="F31" i="20"/>
  <c r="P31" i="20" s="1"/>
  <c r="R35" i="20" s="1"/>
  <c r="F15" i="20"/>
  <c r="P15" i="20" s="1"/>
  <c r="F7" i="20"/>
  <c r="P7" i="20" s="1"/>
  <c r="R13" i="20" s="1"/>
  <c r="F62" i="20"/>
  <c r="P62" i="20" s="1"/>
  <c r="F46" i="20"/>
  <c r="P46" i="20" s="1"/>
  <c r="F30" i="20"/>
  <c r="P30" i="20" s="1"/>
  <c r="F14" i="20"/>
  <c r="P14" i="20" s="1"/>
  <c r="F6" i="20"/>
  <c r="P6" i="20" s="1"/>
  <c r="C72" i="20"/>
  <c r="E67" i="20"/>
  <c r="E20" i="20"/>
  <c r="F66" i="20"/>
  <c r="P66" i="20" s="1"/>
  <c r="F58" i="20"/>
  <c r="P58" i="20" s="1"/>
  <c r="E50" i="20"/>
  <c r="E42" i="20"/>
  <c r="E34" i="20"/>
  <c r="F26" i="20"/>
  <c r="P26" i="20" s="1"/>
  <c r="F18" i="20"/>
  <c r="P18" i="20" s="1"/>
  <c r="E10" i="20"/>
  <c r="E70" i="20"/>
  <c r="E66" i="20"/>
  <c r="F50" i="20"/>
  <c r="P50" i="20" s="1"/>
  <c r="C63" i="5"/>
  <c r="F68" i="5" s="1"/>
  <c r="C57" i="5"/>
  <c r="E13" i="20"/>
  <c r="F42" i="20"/>
  <c r="P42" i="20" s="1"/>
  <c r="E18" i="20"/>
  <c r="F34" i="20"/>
  <c r="P34" i="20" s="1"/>
  <c r="E58" i="20"/>
  <c r="E26" i="20"/>
  <c r="E68" i="20"/>
  <c r="F70" i="20"/>
  <c r="P70" i="20" s="1"/>
  <c r="R75" i="20" s="1"/>
  <c r="E61" i="20"/>
  <c r="E36" i="20"/>
  <c r="E60" i="20"/>
  <c r="E52" i="20"/>
  <c r="E12" i="20"/>
  <c r="C40" i="20"/>
  <c r="R51" i="20"/>
  <c r="F25" i="20"/>
  <c r="P25" i="20" s="1"/>
  <c r="F24" i="20"/>
  <c r="P24" i="20" s="1"/>
  <c r="F41" i="20"/>
  <c r="P41" i="20" s="1"/>
  <c r="F40" i="20"/>
  <c r="P40" i="20" s="1"/>
  <c r="F57" i="20"/>
  <c r="P57" i="20" s="1"/>
  <c r="E69" i="20"/>
  <c r="E53" i="20"/>
  <c r="E37" i="20"/>
  <c r="E21" i="20"/>
  <c r="E5" i="20"/>
  <c r="F56" i="20"/>
  <c r="P56" i="20" s="1"/>
  <c r="GN34" i="5"/>
  <c r="E65" i="20"/>
  <c r="E49" i="20"/>
  <c r="E33" i="20"/>
  <c r="E17" i="20"/>
  <c r="E64" i="20"/>
  <c r="E48" i="20"/>
  <c r="E32" i="20"/>
  <c r="E16" i="20"/>
  <c r="E63" i="20"/>
  <c r="E55" i="20"/>
  <c r="E47" i="20"/>
  <c r="E39" i="20"/>
  <c r="E31" i="20"/>
  <c r="E23" i="20"/>
  <c r="E15" i="20"/>
  <c r="E7" i="20"/>
  <c r="C66" i="20"/>
  <c r="C58" i="20"/>
  <c r="C26" i="20"/>
  <c r="C18" i="20"/>
  <c r="E2" i="20"/>
  <c r="E62" i="20"/>
  <c r="E54" i="20"/>
  <c r="E46" i="20"/>
  <c r="E38" i="20"/>
  <c r="E30" i="20"/>
  <c r="E22" i="20"/>
  <c r="E14" i="20"/>
  <c r="E6" i="20"/>
  <c r="C41" i="20"/>
  <c r="C17" i="20"/>
  <c r="C23" i="20"/>
  <c r="C52" i="20"/>
  <c r="C44" i="20"/>
  <c r="C20" i="20"/>
  <c r="C12" i="20"/>
  <c r="C4" i="20"/>
  <c r="C7" i="20"/>
  <c r="C2" i="20"/>
  <c r="O2" i="20" s="1"/>
  <c r="I2" i="20" s="1"/>
  <c r="C38" i="20"/>
  <c r="C30" i="20"/>
  <c r="C22" i="20"/>
  <c r="C63" i="20"/>
  <c r="C53" i="20"/>
  <c r="C45" i="20"/>
  <c r="C37" i="20"/>
  <c r="GM35" i="5"/>
  <c r="GL35" i="5"/>
  <c r="GM34" i="5"/>
  <c r="GM29" i="5"/>
  <c r="C74" i="20"/>
  <c r="GL34" i="5"/>
  <c r="GL32" i="5"/>
  <c r="AZ54" i="5"/>
  <c r="T28" i="5"/>
  <c r="GS57" i="5"/>
  <c r="E28" i="5"/>
  <c r="FE62" i="5"/>
  <c r="EG62" i="5"/>
  <c r="DO50" i="5"/>
  <c r="FS50" i="5"/>
  <c r="CO28" i="5"/>
  <c r="EL33" i="5"/>
  <c r="DF50" i="5"/>
  <c r="AU62" i="5"/>
  <c r="DO62" i="5"/>
  <c r="BX29" i="5"/>
  <c r="U54" i="5"/>
  <c r="DF54" i="5"/>
  <c r="CR62" i="5"/>
  <c r="ER54" i="5"/>
  <c r="BQ28" i="5"/>
  <c r="U29" i="5"/>
  <c r="DB29" i="5"/>
  <c r="DE29" i="5"/>
  <c r="M28" i="5"/>
  <c r="Y54" i="5"/>
  <c r="BE54" i="5"/>
  <c r="CK54" i="5"/>
  <c r="CS54" i="5"/>
  <c r="DI54" i="5"/>
  <c r="FM54" i="5"/>
  <c r="BU29" i="5"/>
  <c r="FW62" i="5"/>
  <c r="FO62" i="5"/>
  <c r="FG62" i="5"/>
  <c r="EY62" i="5"/>
  <c r="EQ62" i="5"/>
  <c r="EA62" i="5"/>
  <c r="DS62" i="5"/>
  <c r="GG62" i="5"/>
  <c r="FJ28" i="5"/>
  <c r="GK34" i="5"/>
  <c r="I54" i="5"/>
  <c r="DU28" i="5"/>
  <c r="EP53" i="5"/>
  <c r="GK32" i="5"/>
  <c r="EK28" i="5"/>
  <c r="FL53" i="5"/>
  <c r="AJ57" i="5"/>
  <c r="BV29" i="5"/>
  <c r="T54" i="5"/>
  <c r="AB54" i="5"/>
  <c r="J53" i="5"/>
  <c r="AH53" i="5"/>
  <c r="AP53" i="5"/>
  <c r="CT53" i="5"/>
  <c r="DJ53" i="5"/>
  <c r="I50" i="5"/>
  <c r="AK57" i="5"/>
  <c r="AD57" i="5"/>
  <c r="BR62" i="5"/>
  <c r="BZ62" i="5"/>
  <c r="FY54" i="5"/>
  <c r="BW50" i="5"/>
  <c r="R29" i="5"/>
  <c r="EC28" i="5"/>
  <c r="AM62" i="5"/>
  <c r="BC62" i="5"/>
  <c r="BK62" i="5"/>
  <c r="N50" i="5"/>
  <c r="C54" i="20"/>
  <c r="DU29" i="5"/>
  <c r="CW62" i="5"/>
  <c r="EC29" i="5"/>
  <c r="BA35" i="5"/>
  <c r="BQ35" i="5"/>
  <c r="GE62" i="5"/>
  <c r="C28" i="5"/>
  <c r="AT62" i="5"/>
  <c r="L29" i="5"/>
  <c r="M54" i="5"/>
  <c r="BA54" i="5"/>
  <c r="FI54" i="5"/>
  <c r="BO53" i="5"/>
  <c r="EA53" i="5"/>
  <c r="FW53" i="5"/>
  <c r="BS50" i="5"/>
  <c r="CI50" i="5"/>
  <c r="D57" i="5"/>
  <c r="CW29" i="5"/>
  <c r="CV29" i="5"/>
  <c r="BW28" i="5"/>
  <c r="BY29" i="5"/>
  <c r="BI28" i="5"/>
  <c r="AC57" i="5"/>
  <c r="BI57" i="5"/>
  <c r="AC54" i="5"/>
  <c r="CO54" i="5"/>
  <c r="AA53" i="5"/>
  <c r="CM53" i="5"/>
  <c r="L57" i="5"/>
  <c r="AK28" i="5"/>
  <c r="EN28" i="5"/>
  <c r="CG29" i="5"/>
  <c r="AS29" i="5"/>
  <c r="CK32" i="5"/>
  <c r="AT54" i="5"/>
  <c r="BZ54" i="5"/>
  <c r="FX62" i="5"/>
  <c r="J57" i="5"/>
  <c r="BB62" i="5"/>
  <c r="CP62" i="5"/>
  <c r="AQ53" i="5"/>
  <c r="AM50" i="5"/>
  <c r="W57" i="5"/>
  <c r="FF29" i="5"/>
  <c r="EI28" i="5"/>
  <c r="DK28" i="5"/>
  <c r="AD62" i="5"/>
  <c r="BO29" i="5"/>
  <c r="BG28" i="5"/>
  <c r="D28" i="5"/>
  <c r="CE28" i="5"/>
  <c r="BQ54" i="5"/>
  <c r="EC54" i="5"/>
  <c r="FA54" i="5"/>
  <c r="AY53" i="5"/>
  <c r="W50" i="5"/>
  <c r="AE57" i="5"/>
  <c r="DM28" i="5"/>
  <c r="AC29" i="5"/>
  <c r="DD29" i="5"/>
  <c r="DL29" i="5"/>
  <c r="Z53" i="5"/>
  <c r="BN53" i="5"/>
  <c r="DZ53" i="5"/>
  <c r="EX53" i="5"/>
  <c r="CH50" i="5"/>
  <c r="CX57" i="5"/>
  <c r="AD54" i="5"/>
  <c r="DV54" i="5"/>
  <c r="FR54" i="5"/>
  <c r="DW62" i="5"/>
  <c r="FS62" i="5"/>
  <c r="AR29" i="5"/>
  <c r="G32" i="5"/>
  <c r="AP33" i="5"/>
  <c r="FS29" i="5"/>
  <c r="AQ33" i="5"/>
  <c r="AY32" i="5"/>
  <c r="DC32" i="5"/>
  <c r="DK32" i="5"/>
  <c r="AG34" i="5"/>
  <c r="AO34" i="5"/>
  <c r="AW34" i="5"/>
  <c r="BE34" i="5"/>
  <c r="BU34" i="5"/>
  <c r="CK34" i="5"/>
  <c r="CS34" i="5"/>
  <c r="DA34" i="5"/>
  <c r="DD34" i="5"/>
  <c r="C62" i="5"/>
  <c r="S62" i="5"/>
  <c r="AA62" i="5"/>
  <c r="CU62" i="5"/>
  <c r="EX62" i="5"/>
  <c r="EH62" i="5"/>
  <c r="R35" i="5"/>
  <c r="S33" i="5"/>
  <c r="BR54" i="5"/>
  <c r="FJ54" i="5"/>
  <c r="DH50" i="5"/>
  <c r="N62" i="5"/>
  <c r="EM62" i="5"/>
  <c r="AH32" i="5"/>
  <c r="BF33" i="5"/>
  <c r="AJ28" i="5"/>
  <c r="BH28" i="5"/>
  <c r="FE29" i="5"/>
  <c r="FD28" i="5"/>
  <c r="CF28" i="5"/>
  <c r="AZ29" i="5"/>
  <c r="BB33" i="5"/>
  <c r="E33" i="5"/>
  <c r="BL33" i="5"/>
  <c r="BX62" i="5"/>
  <c r="AC35" i="5"/>
  <c r="BI35" i="5"/>
  <c r="CH54" i="5"/>
  <c r="DN54" i="5"/>
  <c r="FB54" i="5"/>
  <c r="F62" i="5"/>
  <c r="FC62" i="5"/>
  <c r="EJ28" i="5"/>
  <c r="V28" i="5"/>
  <c r="AX33" i="5"/>
  <c r="CD32" i="5"/>
  <c r="EJ29" i="5"/>
  <c r="FE28" i="5"/>
  <c r="EH29" i="5"/>
  <c r="BU53" i="5"/>
  <c r="DI53" i="5"/>
  <c r="DY53" i="5"/>
  <c r="EG53" i="5"/>
  <c r="EW53" i="5"/>
  <c r="S50" i="5"/>
  <c r="AC50" i="5"/>
  <c r="AS50" i="5"/>
  <c r="BI50" i="5"/>
  <c r="BQ50" i="5"/>
  <c r="CG50" i="5"/>
  <c r="CW50" i="5"/>
  <c r="T57" i="5"/>
  <c r="AS57" i="5"/>
  <c r="BA57" i="5"/>
  <c r="BQ57" i="5"/>
  <c r="CG57" i="5"/>
  <c r="CO57" i="5"/>
  <c r="CW57" i="5"/>
  <c r="U62" i="5"/>
  <c r="BI62" i="5"/>
  <c r="FL62" i="5"/>
  <c r="EF62" i="5"/>
  <c r="GV29" i="5"/>
  <c r="Y35" i="5"/>
  <c r="BU35" i="5"/>
  <c r="DI28" i="5"/>
  <c r="CD28" i="5"/>
  <c r="CP33" i="5"/>
  <c r="DN53" i="5"/>
  <c r="ED53" i="5"/>
  <c r="AP50" i="5"/>
  <c r="BF50" i="5"/>
  <c r="BN50" i="5"/>
  <c r="BV50" i="5"/>
  <c r="DB50" i="5"/>
  <c r="DJ50" i="5"/>
  <c r="CL57" i="5"/>
  <c r="C24" i="20"/>
  <c r="EV35" i="5"/>
  <c r="FF32" i="5"/>
  <c r="FD35" i="5"/>
  <c r="FT57" i="5"/>
  <c r="FL35" i="5"/>
  <c r="FQ35" i="5"/>
  <c r="EI29" i="5"/>
  <c r="EB28" i="5"/>
  <c r="AQ28" i="5"/>
  <c r="X32" i="5"/>
  <c r="CJ32" i="5"/>
  <c r="AJ54" i="5"/>
  <c r="AR54" i="5"/>
  <c r="BX54" i="5"/>
  <c r="DT54" i="5"/>
  <c r="EJ54" i="5"/>
  <c r="EQ54" i="5"/>
  <c r="EZ54" i="5"/>
  <c r="Z35" i="5"/>
  <c r="AH35" i="5"/>
  <c r="AX35" i="5"/>
  <c r="BF35" i="5"/>
  <c r="BN35" i="5"/>
  <c r="BV35" i="5"/>
  <c r="CD35" i="5"/>
  <c r="CL35" i="5"/>
  <c r="CT35" i="5"/>
  <c r="DB35" i="5"/>
  <c r="GR35" i="5"/>
  <c r="DK62" i="5"/>
  <c r="BC34" i="5"/>
  <c r="EH57" i="5"/>
  <c r="EP35" i="5"/>
  <c r="EU28" i="5"/>
  <c r="CG62" i="5"/>
  <c r="EB29" i="5"/>
  <c r="DS28" i="5"/>
  <c r="AI28" i="5"/>
  <c r="X35" i="5"/>
  <c r="AF35" i="5"/>
  <c r="AN35" i="5"/>
  <c r="AV35" i="5"/>
  <c r="BD35" i="5"/>
  <c r="BL35" i="5"/>
  <c r="BT35" i="5"/>
  <c r="CB35" i="5"/>
  <c r="CJ35" i="5"/>
  <c r="CR35" i="5"/>
  <c r="CZ35" i="5"/>
  <c r="GJ34" i="5"/>
  <c r="GJ32" i="5"/>
  <c r="DV62" i="5"/>
  <c r="ED62" i="5"/>
  <c r="EC33" i="5"/>
  <c r="EL62" i="5"/>
  <c r="FI33" i="5"/>
  <c r="FN62" i="5"/>
  <c r="FV62" i="5"/>
  <c r="FJ29" i="5"/>
  <c r="EB32" i="5"/>
  <c r="EO29" i="5"/>
  <c r="BC28" i="5"/>
  <c r="AR57" i="5"/>
  <c r="CO62" i="5"/>
  <c r="R50" i="5"/>
  <c r="DS29" i="5"/>
  <c r="Z28" i="5"/>
  <c r="EZ29" i="5"/>
  <c r="DG50" i="5"/>
  <c r="H62" i="5"/>
  <c r="AN62" i="5"/>
  <c r="AV62" i="5"/>
  <c r="AJ35" i="5"/>
  <c r="BX35" i="5"/>
  <c r="C32" i="20"/>
  <c r="C31" i="20"/>
  <c r="EV28" i="5"/>
  <c r="C10" i="20"/>
  <c r="EA28" i="5"/>
  <c r="EA29" i="5"/>
  <c r="EN29" i="5"/>
  <c r="EW54" i="5"/>
  <c r="C16" i="20"/>
  <c r="EG29" i="5"/>
  <c r="C9" i="20"/>
  <c r="DZ28" i="5"/>
  <c r="DZ29" i="5"/>
  <c r="C15" i="20"/>
  <c r="EF29" i="5"/>
  <c r="EF28" i="5"/>
  <c r="GS29" i="5"/>
  <c r="GS28" i="5"/>
  <c r="BD62" i="5"/>
  <c r="BT62" i="5"/>
  <c r="CJ62" i="5"/>
  <c r="CZ62" i="5"/>
  <c r="D53" i="5"/>
  <c r="L53" i="5"/>
  <c r="T53" i="5"/>
  <c r="AB53" i="5"/>
  <c r="AJ53" i="5"/>
  <c r="AR53" i="5"/>
  <c r="AZ53" i="5"/>
  <c r="BH53" i="5"/>
  <c r="BP53" i="5"/>
  <c r="BX53" i="5"/>
  <c r="CF53" i="5"/>
  <c r="CN53" i="5"/>
  <c r="CV53" i="5"/>
  <c r="DD53" i="5"/>
  <c r="DL53" i="5"/>
  <c r="DT53" i="5"/>
  <c r="EJ53" i="5"/>
  <c r="ER53" i="5"/>
  <c r="EZ53" i="5"/>
  <c r="FH53" i="5"/>
  <c r="FP53" i="5"/>
  <c r="FX53" i="5"/>
  <c r="K50" i="5"/>
  <c r="X50" i="5"/>
  <c r="AF50" i="5"/>
  <c r="AN50" i="5"/>
  <c r="AV50" i="5"/>
  <c r="BD50" i="5"/>
  <c r="BL50" i="5"/>
  <c r="BT50" i="5"/>
  <c r="CB50" i="5"/>
  <c r="CJ50" i="5"/>
  <c r="CR50" i="5"/>
  <c r="CZ50" i="5"/>
  <c r="E57" i="5"/>
  <c r="M57" i="5"/>
  <c r="X57" i="5"/>
  <c r="AF57" i="5"/>
  <c r="AN57" i="5"/>
  <c r="AV57" i="5"/>
  <c r="BD57" i="5"/>
  <c r="BL57" i="5"/>
  <c r="BT57" i="5"/>
  <c r="CB57" i="5"/>
  <c r="CJ57" i="5"/>
  <c r="CR57" i="5"/>
  <c r="CZ57" i="5"/>
  <c r="DH57" i="5"/>
  <c r="CA28" i="5"/>
  <c r="CA29" i="5"/>
  <c r="AO35" i="5"/>
  <c r="BL62" i="5"/>
  <c r="CB62" i="5"/>
  <c r="DH62" i="5"/>
  <c r="FQ62" i="5"/>
  <c r="FA62" i="5"/>
  <c r="EH28" i="5"/>
  <c r="AT28" i="5"/>
  <c r="G54" i="5"/>
  <c r="O54" i="5"/>
  <c r="W54" i="5"/>
  <c r="AE54" i="5"/>
  <c r="AM54" i="5"/>
  <c r="AU54" i="5"/>
  <c r="BC54" i="5"/>
  <c r="BK54" i="5"/>
  <c r="BS54" i="5"/>
  <c r="CA54" i="5"/>
  <c r="CI54" i="5"/>
  <c r="CQ54" i="5"/>
  <c r="CY54" i="5"/>
  <c r="DG54" i="5"/>
  <c r="DO54" i="5"/>
  <c r="DW54" i="5"/>
  <c r="EE54" i="5"/>
  <c r="EM54" i="5"/>
  <c r="EU54" i="5"/>
  <c r="FC54" i="5"/>
  <c r="FK54" i="5"/>
  <c r="FS54" i="5"/>
  <c r="DR62" i="5"/>
  <c r="CI34" i="5"/>
  <c r="CT34" i="5"/>
  <c r="EX50" i="5"/>
  <c r="FN50" i="5"/>
  <c r="EZ28" i="5"/>
  <c r="J32" i="5"/>
  <c r="AC32" i="5"/>
  <c r="AK32" i="5"/>
  <c r="AS32" i="5"/>
  <c r="BA32" i="5"/>
  <c r="BI33" i="5"/>
  <c r="CG32" i="5"/>
  <c r="CO32" i="5"/>
  <c r="CW32" i="5"/>
  <c r="DE33" i="5"/>
  <c r="CI33" i="5"/>
  <c r="CQ33" i="5"/>
  <c r="Y33" i="5"/>
  <c r="BM33" i="5"/>
  <c r="F34" i="5"/>
  <c r="AL34" i="5"/>
  <c r="AT34" i="5"/>
  <c r="BB34" i="5"/>
  <c r="BR34" i="5"/>
  <c r="BZ34" i="5"/>
  <c r="CP34" i="5"/>
  <c r="DF34" i="5"/>
  <c r="J54" i="5"/>
  <c r="Z54" i="5"/>
  <c r="AP54" i="5"/>
  <c r="BF54" i="5"/>
  <c r="BN54" i="5"/>
  <c r="BV54" i="5"/>
  <c r="CD54" i="5"/>
  <c r="CD64" i="5" s="1"/>
  <c r="CU54" i="5"/>
  <c r="DC54" i="5"/>
  <c r="DK54" i="5"/>
  <c r="DS54" i="5"/>
  <c r="DZ54" i="5"/>
  <c r="EY54" i="5"/>
  <c r="O53" i="5"/>
  <c r="X53" i="5"/>
  <c r="AM53" i="5"/>
  <c r="AU53" i="5"/>
  <c r="EM53" i="5"/>
  <c r="F50" i="5"/>
  <c r="BX50" i="5"/>
  <c r="AI57" i="5"/>
  <c r="AY57" i="5"/>
  <c r="CU57" i="5"/>
  <c r="S57" i="5"/>
  <c r="BH57" i="5"/>
  <c r="CV57" i="5"/>
  <c r="AR62" i="5"/>
  <c r="AS35" i="5"/>
  <c r="BY35" i="5"/>
  <c r="FZ54" i="5"/>
  <c r="FZ53" i="5"/>
  <c r="GP53" i="5"/>
  <c r="GQ84" i="5" s="1"/>
  <c r="EW62" i="5"/>
  <c r="AG29" i="5"/>
  <c r="M62" i="5"/>
  <c r="AC62" i="5"/>
  <c r="DM62" i="5"/>
  <c r="CC28" i="5"/>
  <c r="BM29" i="5"/>
  <c r="EK29" i="5"/>
  <c r="Y29" i="5"/>
  <c r="C39" i="20"/>
  <c r="CC34" i="5"/>
  <c r="AK62" i="5"/>
  <c r="BQ62" i="5"/>
  <c r="BE28" i="5"/>
  <c r="CS28" i="5"/>
  <c r="F54" i="5"/>
  <c r="N54" i="5"/>
  <c r="V54" i="5"/>
  <c r="AL54" i="5"/>
  <c r="BB54" i="5"/>
  <c r="CP54" i="5"/>
  <c r="CX54" i="5"/>
  <c r="ED54" i="5"/>
  <c r="ET54" i="5"/>
  <c r="CU53" i="5"/>
  <c r="DC53" i="5"/>
  <c r="DK53" i="5"/>
  <c r="FG53" i="5"/>
  <c r="FO53" i="5"/>
  <c r="J50" i="5"/>
  <c r="AU50" i="5"/>
  <c r="BC50" i="5"/>
  <c r="CA50" i="5"/>
  <c r="CQ50" i="5"/>
  <c r="CY50" i="5"/>
  <c r="GB29" i="5"/>
  <c r="GU62" i="5"/>
  <c r="DP62" i="5"/>
  <c r="DX35" i="5"/>
  <c r="EV57" i="5"/>
  <c r="FI35" i="5"/>
  <c r="GE35" i="5"/>
  <c r="GR28" i="5"/>
  <c r="FV35" i="5"/>
  <c r="DT34" i="5"/>
  <c r="AA54" i="5"/>
  <c r="EM28" i="5"/>
  <c r="I33" i="5"/>
  <c r="AR32" i="5"/>
  <c r="AZ33" i="5"/>
  <c r="BH33" i="5"/>
  <c r="BX33" i="5"/>
  <c r="CN32" i="5"/>
  <c r="EC53" i="5"/>
  <c r="Y62" i="5"/>
  <c r="AG62" i="5"/>
  <c r="BE62" i="5"/>
  <c r="BM62" i="5"/>
  <c r="BU62" i="5"/>
  <c r="CK62" i="5"/>
  <c r="DA62" i="5"/>
  <c r="DI62" i="5"/>
  <c r="DQ62" i="5"/>
  <c r="EZ62" i="5"/>
  <c r="ER62" i="5"/>
  <c r="EB62" i="5"/>
  <c r="O29" i="5"/>
  <c r="O28" i="5"/>
  <c r="AE29" i="5"/>
  <c r="AE28" i="5"/>
  <c r="DO28" i="5"/>
  <c r="DO29" i="5"/>
  <c r="C55" i="20"/>
  <c r="FT28" i="5"/>
  <c r="FT29" i="5"/>
  <c r="C33" i="20"/>
  <c r="EX28" i="5"/>
  <c r="FY62" i="5"/>
  <c r="BG54" i="5"/>
  <c r="CE54" i="5"/>
  <c r="GE53" i="5"/>
  <c r="FX32" i="5"/>
  <c r="EM29" i="5"/>
  <c r="C27" i="20"/>
  <c r="ER29" i="5"/>
  <c r="ER28" i="5"/>
  <c r="CH34" i="5"/>
  <c r="CX34" i="5"/>
  <c r="Z57" i="5"/>
  <c r="AH57" i="5"/>
  <c r="AP57" i="5"/>
  <c r="AX57" i="5"/>
  <c r="BF57" i="5"/>
  <c r="BN57" i="5"/>
  <c r="BV57" i="5"/>
  <c r="DB57" i="5"/>
  <c r="DJ57" i="5"/>
  <c r="R62" i="5"/>
  <c r="BV62" i="5"/>
  <c r="C47" i="20"/>
  <c r="FL28" i="5"/>
  <c r="FL29" i="5"/>
  <c r="EQ29" i="5"/>
  <c r="EQ28" i="5"/>
  <c r="AI54" i="5"/>
  <c r="AH54" i="5"/>
  <c r="C71" i="20"/>
  <c r="GJ28" i="5"/>
  <c r="FS57" i="5"/>
  <c r="GJ29" i="5"/>
  <c r="DV32" i="5"/>
  <c r="AG54" i="5"/>
  <c r="AI62" i="5"/>
  <c r="AQ62" i="5"/>
  <c r="AY62" i="5"/>
  <c r="BG62" i="5"/>
  <c r="BO62" i="5"/>
  <c r="BW62" i="5"/>
  <c r="CE62" i="5"/>
  <c r="CM62" i="5"/>
  <c r="DC62" i="5"/>
  <c r="I28" i="5"/>
  <c r="I29" i="5"/>
  <c r="Q29" i="5"/>
  <c r="Q28" i="5"/>
  <c r="CK29" i="5"/>
  <c r="CK28" i="5"/>
  <c r="DA28" i="5"/>
  <c r="DA29" i="5"/>
  <c r="DQ29" i="5"/>
  <c r="DQ28" i="5"/>
  <c r="GK57" i="5"/>
  <c r="GQ28" i="5"/>
  <c r="GQ29" i="5"/>
  <c r="C46" i="20"/>
  <c r="FK28" i="5"/>
  <c r="FK29" i="5"/>
  <c r="EP54" i="5"/>
  <c r="BC53" i="5"/>
  <c r="BS53" i="5"/>
  <c r="CQ53" i="5"/>
  <c r="DO53" i="5"/>
  <c r="EU53" i="5"/>
  <c r="FS53" i="5"/>
  <c r="AY50" i="5"/>
  <c r="DC50" i="5"/>
  <c r="H57" i="5"/>
  <c r="BW57" i="5"/>
  <c r="DC57" i="5"/>
  <c r="DY62" i="5"/>
  <c r="EF33" i="5"/>
  <c r="GD50" i="5"/>
  <c r="FT53" i="5"/>
  <c r="BJ32" i="5"/>
  <c r="FM57" i="5"/>
  <c r="AY29" i="5"/>
  <c r="BF28" i="5"/>
  <c r="DJ29" i="5"/>
  <c r="Z34" i="5"/>
  <c r="AH34" i="5"/>
  <c r="AP34" i="5"/>
  <c r="AX34" i="5"/>
  <c r="BF34" i="5"/>
  <c r="BN34" i="5"/>
  <c r="BV34" i="5"/>
  <c r="CD34" i="5"/>
  <c r="CL34" i="5"/>
  <c r="DB34" i="5"/>
  <c r="BY57" i="5"/>
  <c r="DE57" i="5"/>
  <c r="DM57" i="5"/>
  <c r="K62" i="5"/>
  <c r="GT35" i="5"/>
  <c r="GN62" i="5"/>
  <c r="GV62" i="5"/>
  <c r="P50" i="5"/>
  <c r="K35" i="5"/>
  <c r="EC34" i="5"/>
  <c r="EA35" i="5"/>
  <c r="EN62" i="5"/>
  <c r="ES50" i="5"/>
  <c r="FA32" i="5"/>
  <c r="FD32" i="5"/>
  <c r="FD84" i="5" s="1"/>
  <c r="GC57" i="5"/>
  <c r="FV54" i="5"/>
  <c r="BK53" i="5"/>
  <c r="CI53" i="5"/>
  <c r="DG53" i="5"/>
  <c r="EE53" i="5"/>
  <c r="FC53" i="5"/>
  <c r="AI50" i="5"/>
  <c r="BG50" i="5"/>
  <c r="CE50" i="5"/>
  <c r="CU50" i="5"/>
  <c r="R57" i="5"/>
  <c r="AQ57" i="5"/>
  <c r="BO57" i="5"/>
  <c r="CM57" i="5"/>
  <c r="DK57" i="5"/>
  <c r="AB62" i="5"/>
  <c r="CF62" i="5"/>
  <c r="DD62" i="5"/>
  <c r="BN28" i="5"/>
  <c r="DR29" i="5"/>
  <c r="ED57" i="5"/>
  <c r="FP50" i="5"/>
  <c r="DT28" i="5"/>
  <c r="AA28" i="5"/>
  <c r="FR28" i="5"/>
  <c r="DC29" i="5"/>
  <c r="X33" i="5"/>
  <c r="AF32" i="5"/>
  <c r="AV33" i="5"/>
  <c r="BD32" i="5"/>
  <c r="BL32" i="5"/>
  <c r="BL84" i="5" s="1"/>
  <c r="BT32" i="5"/>
  <c r="CB33" i="5"/>
  <c r="CJ33" i="5"/>
  <c r="CR32" i="5"/>
  <c r="CZ32" i="5"/>
  <c r="DH32" i="5"/>
  <c r="CF33" i="5"/>
  <c r="CU34" i="5"/>
  <c r="BS57" i="5"/>
  <c r="CI57" i="5"/>
  <c r="CQ57" i="5"/>
  <c r="CA62" i="5"/>
  <c r="AB35" i="5"/>
  <c r="CF35" i="5"/>
  <c r="GC62" i="5"/>
  <c r="GK62" i="5"/>
  <c r="GS62" i="5"/>
  <c r="ES34" i="5"/>
  <c r="FF54" i="5"/>
  <c r="G53" i="5"/>
  <c r="AE53" i="5"/>
  <c r="CA53" i="5"/>
  <c r="CY53" i="5"/>
  <c r="DW53" i="5"/>
  <c r="FK53" i="5"/>
  <c r="AQ50" i="5"/>
  <c r="BO50" i="5"/>
  <c r="CM50" i="5"/>
  <c r="DK50" i="5"/>
  <c r="AA57" i="5"/>
  <c r="BG57" i="5"/>
  <c r="CE57" i="5"/>
  <c r="GM53" i="5"/>
  <c r="DY35" i="5"/>
  <c r="BP50" i="5"/>
  <c r="FE35" i="5"/>
  <c r="FU62" i="5"/>
  <c r="FZ33" i="5"/>
  <c r="DT29" i="5"/>
  <c r="S28" i="5"/>
  <c r="FR29" i="5"/>
  <c r="CU29" i="5"/>
  <c r="GN35" i="5"/>
  <c r="K33" i="5"/>
  <c r="J35" i="5"/>
  <c r="L32" i="5"/>
  <c r="DL34" i="5"/>
  <c r="DT50" i="5"/>
  <c r="DV33" i="5"/>
  <c r="EU32" i="5"/>
  <c r="FA57" i="5"/>
  <c r="FA35" i="5"/>
  <c r="FY32" i="5"/>
  <c r="GC32" i="5"/>
  <c r="FX35" i="5"/>
  <c r="BF32" i="5"/>
  <c r="BF84" i="5" s="1"/>
  <c r="BO54" i="5"/>
  <c r="K54" i="5"/>
  <c r="EG28" i="5"/>
  <c r="DJ54" i="5"/>
  <c r="FW29" i="5"/>
  <c r="W29" i="5"/>
  <c r="H54" i="5"/>
  <c r="P54" i="5"/>
  <c r="AF54" i="5"/>
  <c r="AN54" i="5"/>
  <c r="AV54" i="5"/>
  <c r="BL54" i="5"/>
  <c r="BT54" i="5"/>
  <c r="CB54" i="5"/>
  <c r="CZ54" i="5"/>
  <c r="EF54" i="5"/>
  <c r="EV54" i="5"/>
  <c r="AK53" i="5"/>
  <c r="EK53" i="5"/>
  <c r="ES53" i="5"/>
  <c r="FQ53" i="5"/>
  <c r="AG50" i="5"/>
  <c r="AW50" i="5"/>
  <c r="F57" i="5"/>
  <c r="N57" i="5"/>
  <c r="Y57" i="5"/>
  <c r="AG57" i="5"/>
  <c r="AO57" i="5"/>
  <c r="AW57" i="5"/>
  <c r="BE57" i="5"/>
  <c r="BM57" i="5"/>
  <c r="BU57" i="5"/>
  <c r="CC57" i="5"/>
  <c r="CK57" i="5"/>
  <c r="CS57" i="5"/>
  <c r="DA57" i="5"/>
  <c r="DI57" i="5"/>
  <c r="Q62" i="5"/>
  <c r="AH62" i="5"/>
  <c r="CL62" i="5"/>
  <c r="EI62" i="5"/>
  <c r="GN29" i="5"/>
  <c r="GN28" i="5"/>
  <c r="C51" i="20"/>
  <c r="FP29" i="5"/>
  <c r="EI57" i="5"/>
  <c r="FB57" i="5"/>
  <c r="BS28" i="5"/>
  <c r="G28" i="5"/>
  <c r="BX32" i="5"/>
  <c r="GU28" i="5"/>
  <c r="DU34" i="5"/>
  <c r="CQ28" i="5"/>
  <c r="C34" i="5"/>
  <c r="BO34" i="5"/>
  <c r="GM28" i="5"/>
  <c r="AD35" i="5"/>
  <c r="AL35" i="5"/>
  <c r="AT35" i="5"/>
  <c r="BB35" i="5"/>
  <c r="BJ35" i="5"/>
  <c r="BR35" i="5"/>
  <c r="BZ35" i="5"/>
  <c r="CH35" i="5"/>
  <c r="CP35" i="5"/>
  <c r="CP82" i="5" s="1"/>
  <c r="CX35" i="5"/>
  <c r="GS33" i="5"/>
  <c r="GO35" i="5"/>
  <c r="C34" i="20"/>
  <c r="EY28" i="5"/>
  <c r="FY33" i="5"/>
  <c r="BW54" i="5"/>
  <c r="BU50" i="5"/>
  <c r="CI29" i="5"/>
  <c r="W53" i="5"/>
  <c r="AX28" i="5"/>
  <c r="AH29" i="5"/>
  <c r="CR33" i="5"/>
  <c r="CY29" i="5"/>
  <c r="FW54" i="5"/>
  <c r="C33" i="5"/>
  <c r="DT62" i="5"/>
  <c r="DW57" i="5"/>
  <c r="FT50" i="5"/>
  <c r="EB53" i="5"/>
  <c r="DG29" i="5"/>
  <c r="AI34" i="5"/>
  <c r="AM28" i="5"/>
  <c r="DD50" i="5"/>
  <c r="FQ28" i="5"/>
  <c r="BK29" i="5"/>
  <c r="DJ33" i="5"/>
  <c r="BM34" i="5"/>
  <c r="FZ62" i="5"/>
  <c r="GK29" i="5"/>
  <c r="GK28" i="5"/>
  <c r="C70" i="20"/>
  <c r="GI28" i="5"/>
  <c r="EE50" i="5"/>
  <c r="ED50" i="5"/>
  <c r="EA34" i="5"/>
  <c r="FX33" i="5"/>
  <c r="FW28" i="5"/>
  <c r="AV34" i="5"/>
  <c r="CZ34" i="5"/>
  <c r="AA34" i="5"/>
  <c r="BW34" i="5"/>
  <c r="AA50" i="5"/>
  <c r="AB50" i="5"/>
  <c r="I62" i="5"/>
  <c r="BP62" i="5"/>
  <c r="AQ54" i="5"/>
  <c r="DR54" i="5"/>
  <c r="DP53" i="5"/>
  <c r="CT28" i="5"/>
  <c r="FI28" i="5"/>
  <c r="AU28" i="5"/>
  <c r="AP32" i="5"/>
  <c r="BN33" i="5"/>
  <c r="Y34" i="5"/>
  <c r="AE62" i="5"/>
  <c r="BS62" i="5"/>
  <c r="DL50" i="5"/>
  <c r="CJ53" i="5"/>
  <c r="CT54" i="5"/>
  <c r="CP50" i="5"/>
  <c r="FF28" i="5"/>
  <c r="FQ29" i="5"/>
  <c r="EU29" i="5"/>
  <c r="FI29" i="5"/>
  <c r="BB50" i="5"/>
  <c r="BA28" i="5"/>
  <c r="CB32" i="5"/>
  <c r="C59" i="20"/>
  <c r="FX28" i="5"/>
  <c r="DX50" i="5"/>
  <c r="H32" i="5"/>
  <c r="AA32" i="5"/>
  <c r="AI32" i="5"/>
  <c r="AQ32" i="5"/>
  <c r="BG32" i="5"/>
  <c r="BO32" i="5"/>
  <c r="BW32" i="5"/>
  <c r="CE32" i="5"/>
  <c r="CM32" i="5"/>
  <c r="CU32" i="5"/>
  <c r="D34" i="5"/>
  <c r="AB34" i="5"/>
  <c r="AJ34" i="5"/>
  <c r="AR34" i="5"/>
  <c r="AZ34" i="5"/>
  <c r="BH34" i="5"/>
  <c r="BP34" i="5"/>
  <c r="BX34" i="5"/>
  <c r="CF34" i="5"/>
  <c r="CN34" i="5"/>
  <c r="CV34" i="5"/>
  <c r="W34" i="5"/>
  <c r="AE34" i="5"/>
  <c r="AU34" i="5"/>
  <c r="BK34" i="5"/>
  <c r="CY34" i="5"/>
  <c r="DG34" i="5"/>
  <c r="DU62" i="5"/>
  <c r="GN57" i="5"/>
  <c r="GI62" i="5"/>
  <c r="L35" i="5"/>
  <c r="H35" i="5"/>
  <c r="GJ62" i="5"/>
  <c r="DE35" i="5"/>
  <c r="DP35" i="5"/>
  <c r="DX32" i="5"/>
  <c r="ES62" i="5"/>
  <c r="EK34" i="5"/>
  <c r="FJ50" i="5"/>
  <c r="FM62" i="5"/>
  <c r="FJ32" i="5"/>
  <c r="FP33" i="5"/>
  <c r="GE34" i="5"/>
  <c r="DZ62" i="5"/>
  <c r="GJ33" i="5"/>
  <c r="GR33" i="5"/>
  <c r="GM50" i="5"/>
  <c r="GU50" i="5"/>
  <c r="GP57" i="5"/>
  <c r="GD62" i="5"/>
  <c r="V62" i="5"/>
  <c r="P32" i="5"/>
  <c r="N35" i="5"/>
  <c r="F35" i="5"/>
  <c r="J34" i="5"/>
  <c r="DP33" i="5"/>
  <c r="DI35" i="5"/>
  <c r="DY50" i="5"/>
  <c r="EF50" i="5"/>
  <c r="EC32" i="5"/>
  <c r="EO50" i="5"/>
  <c r="EU57" i="5"/>
  <c r="FR50" i="5"/>
  <c r="FS35" i="5"/>
  <c r="FX34" i="5"/>
  <c r="GI57" i="5"/>
  <c r="CX33" i="5"/>
  <c r="DF33" i="5"/>
  <c r="CR53" i="5"/>
  <c r="EF53" i="5"/>
  <c r="EV53" i="5"/>
  <c r="CF50" i="5"/>
  <c r="CN50" i="5"/>
  <c r="AZ57" i="5"/>
  <c r="E62" i="5"/>
  <c r="FD62" i="5"/>
  <c r="W35" i="5"/>
  <c r="AE35" i="5"/>
  <c r="AM35" i="5"/>
  <c r="AU35" i="5"/>
  <c r="BC35" i="5"/>
  <c r="BK35" i="5"/>
  <c r="BS35" i="5"/>
  <c r="CA35" i="5"/>
  <c r="CI35" i="5"/>
  <c r="CQ35" i="5"/>
  <c r="CY35" i="5"/>
  <c r="GV33" i="5"/>
  <c r="GT33" i="5"/>
  <c r="GP35" i="5"/>
  <c r="GR62" i="5"/>
  <c r="O50" i="5"/>
  <c r="DK34" i="5"/>
  <c r="DP32" i="5"/>
  <c r="EG35" i="5"/>
  <c r="ET62" i="5"/>
  <c r="EW57" i="5"/>
  <c r="EO35" i="5"/>
  <c r="FE50" i="5"/>
  <c r="EU35" i="5"/>
  <c r="FK32" i="5"/>
  <c r="FQ57" i="5"/>
  <c r="FZ57" i="5"/>
  <c r="GB34" i="5"/>
  <c r="GI32" i="5"/>
  <c r="GI84" i="5" s="1"/>
  <c r="AC34" i="5"/>
  <c r="AK34" i="5"/>
  <c r="AS34" i="5"/>
  <c r="BI34" i="5"/>
  <c r="BQ34" i="5"/>
  <c r="CG34" i="5"/>
  <c r="CW34" i="5"/>
  <c r="DE34" i="5"/>
  <c r="E54" i="5"/>
  <c r="L54" i="5"/>
  <c r="AK54" i="5"/>
  <c r="BH54" i="5"/>
  <c r="BP54" i="5"/>
  <c r="CF54" i="5"/>
  <c r="CN54" i="5"/>
  <c r="CV54" i="5"/>
  <c r="DD54" i="5"/>
  <c r="DU54" i="5"/>
  <c r="EB54" i="5"/>
  <c r="ES54" i="5"/>
  <c r="FH54" i="5"/>
  <c r="FP54" i="5"/>
  <c r="FX54" i="5"/>
  <c r="CC53" i="5"/>
  <c r="DB53" i="5"/>
  <c r="FM53" i="5"/>
  <c r="FU53" i="5"/>
  <c r="AK50" i="5"/>
  <c r="BJ50" i="5"/>
  <c r="BZ50" i="5"/>
  <c r="CO50" i="5"/>
  <c r="CX50" i="5"/>
  <c r="DE50" i="5"/>
  <c r="DM50" i="5"/>
  <c r="AL57" i="5"/>
  <c r="AT57" i="5"/>
  <c r="DF57" i="5"/>
  <c r="AL62" i="5"/>
  <c r="EU62" i="5"/>
  <c r="AA35" i="5"/>
  <c r="AI35" i="5"/>
  <c r="AQ35" i="5"/>
  <c r="AY35" i="5"/>
  <c r="BG35" i="5"/>
  <c r="BO35" i="5"/>
  <c r="BW35" i="5"/>
  <c r="CE35" i="5"/>
  <c r="CM35" i="5"/>
  <c r="CU35" i="5"/>
  <c r="DC35" i="5"/>
  <c r="U34" i="5"/>
  <c r="DM32" i="5"/>
  <c r="DS57" i="5"/>
  <c r="DH35" i="5"/>
  <c r="DR32" i="5"/>
  <c r="DX57" i="5"/>
  <c r="DU32" i="5"/>
  <c r="EN32" i="5"/>
  <c r="ET57" i="5"/>
  <c r="EV50" i="5"/>
  <c r="EL35" i="5"/>
  <c r="EY57" i="5"/>
  <c r="ER35" i="5"/>
  <c r="ER82" i="5" s="1"/>
  <c r="FV50" i="5"/>
  <c r="GB62" i="5"/>
  <c r="GF35" i="5"/>
  <c r="CG53" i="5"/>
  <c r="CH53" i="5"/>
  <c r="CT50" i="5"/>
  <c r="CS50" i="5"/>
  <c r="G62" i="5"/>
  <c r="G57" i="5"/>
  <c r="BF62" i="5"/>
  <c r="AV28" i="5"/>
  <c r="AV29" i="5"/>
  <c r="DP28" i="5"/>
  <c r="DP29" i="5"/>
  <c r="C14" i="20"/>
  <c r="EE28" i="5"/>
  <c r="C8" i="20"/>
  <c r="DY28" i="5"/>
  <c r="FR57" i="5"/>
  <c r="FR62" i="5"/>
  <c r="DM53" i="5"/>
  <c r="CJ54" i="5"/>
  <c r="AX50" i="5"/>
  <c r="C13" i="20"/>
  <c r="ED28" i="5"/>
  <c r="EG57" i="5"/>
  <c r="DZ35" i="5"/>
  <c r="EE34" i="5"/>
  <c r="FB35" i="5"/>
  <c r="FG34" i="5"/>
  <c r="DP54" i="5"/>
  <c r="DQ54" i="5"/>
  <c r="E53" i="5"/>
  <c r="F53" i="5"/>
  <c r="CO53" i="5"/>
  <c r="CP53" i="5"/>
  <c r="DU53" i="5"/>
  <c r="DV53" i="5"/>
  <c r="FA53" i="5"/>
  <c r="FB53" i="5"/>
  <c r="M50" i="5"/>
  <c r="L50" i="5"/>
  <c r="CD62" i="5"/>
  <c r="DJ62" i="5"/>
  <c r="AO54" i="5"/>
  <c r="BQ33" i="5"/>
  <c r="BQ32" i="5"/>
  <c r="BQ84" i="5" s="1"/>
  <c r="GJ53" i="5"/>
  <c r="GI53" i="5"/>
  <c r="C25" i="20"/>
  <c r="EP28" i="5"/>
  <c r="C6" i="20"/>
  <c r="DW28" i="5"/>
  <c r="CB28" i="5"/>
  <c r="GN50" i="5"/>
  <c r="C54" i="5"/>
  <c r="C64" i="5" s="1"/>
  <c r="D54" i="5"/>
  <c r="CJ29" i="5"/>
  <c r="AU33" i="5"/>
  <c r="GC54" i="5"/>
  <c r="GD54" i="5"/>
  <c r="GS54" i="5"/>
  <c r="GT54" i="5"/>
  <c r="FL54" i="5"/>
  <c r="AO50" i="5"/>
  <c r="DY29" i="5"/>
  <c r="EE29" i="5"/>
  <c r="ED29" i="5"/>
  <c r="AL53" i="5"/>
  <c r="FU35" i="5"/>
  <c r="AS53" i="5"/>
  <c r="AT53" i="5"/>
  <c r="Z50" i="5"/>
  <c r="Y50" i="5"/>
  <c r="H28" i="5"/>
  <c r="H29" i="5"/>
  <c r="BT28" i="5"/>
  <c r="X54" i="5"/>
  <c r="BY33" i="5"/>
  <c r="BY32" i="5"/>
  <c r="BY84" i="5" s="1"/>
  <c r="GB53" i="5"/>
  <c r="GA53" i="5"/>
  <c r="C65" i="20"/>
  <c r="GD28" i="5"/>
  <c r="DX28" i="5"/>
  <c r="DW29" i="5"/>
  <c r="AK33" i="5"/>
  <c r="FP32" i="5"/>
  <c r="FQ33" i="5"/>
  <c r="FQ32" i="5"/>
  <c r="EN54" i="5"/>
  <c r="EO54" i="5"/>
  <c r="FT54" i="5"/>
  <c r="FU54" i="5"/>
  <c r="BZ53" i="5"/>
  <c r="BY53" i="5"/>
  <c r="DE53" i="5"/>
  <c r="DF53" i="5"/>
  <c r="CL50" i="5"/>
  <c r="CK50" i="5"/>
  <c r="AX62" i="5"/>
  <c r="DI50" i="5"/>
  <c r="DH54" i="5"/>
  <c r="GR54" i="5"/>
  <c r="GQ54" i="5"/>
  <c r="C57" i="20"/>
  <c r="FV29" i="5"/>
  <c r="FV28" i="5"/>
  <c r="EG54" i="5"/>
  <c r="EV29" i="5"/>
  <c r="BD28" i="5"/>
  <c r="BU54" i="5"/>
  <c r="AF29" i="5"/>
  <c r="EM32" i="5"/>
  <c r="FO35" i="5"/>
  <c r="FT34" i="5"/>
  <c r="GM32" i="5"/>
  <c r="GM33" i="5"/>
  <c r="CG54" i="5"/>
  <c r="AL50" i="5"/>
  <c r="DJ32" i="5"/>
  <c r="EX54" i="5"/>
  <c r="BN32" i="5"/>
  <c r="GO53" i="5"/>
  <c r="O35" i="5"/>
  <c r="O33" i="5"/>
  <c r="DL33" i="5"/>
  <c r="EK50" i="5"/>
  <c r="EQ57" i="5"/>
  <c r="EI35" i="5"/>
  <c r="FG33" i="5"/>
  <c r="FU34" i="5"/>
  <c r="GF57" i="5"/>
  <c r="DG33" i="5"/>
  <c r="Y32" i="5"/>
  <c r="BE32" i="5"/>
  <c r="BU32" i="5"/>
  <c r="H33" i="5"/>
  <c r="AI33" i="5"/>
  <c r="AY33" i="5"/>
  <c r="BO33" i="5"/>
  <c r="CE33" i="5"/>
  <c r="CU33" i="5"/>
  <c r="DK33" i="5"/>
  <c r="S54" i="5"/>
  <c r="R54" i="5"/>
  <c r="FO54" i="5"/>
  <c r="FN54" i="5"/>
  <c r="AZ62" i="5"/>
  <c r="BH62" i="5"/>
  <c r="CN62" i="5"/>
  <c r="CV62" i="5"/>
  <c r="DL62" i="5"/>
  <c r="J29" i="5"/>
  <c r="J28" i="5"/>
  <c r="AP28" i="5"/>
  <c r="AP29" i="5"/>
  <c r="CL28" i="5"/>
  <c r="CL29" i="5"/>
  <c r="C50" i="20"/>
  <c r="FO29" i="5"/>
  <c r="C43" i="20"/>
  <c r="FH28" i="5"/>
  <c r="C36" i="20"/>
  <c r="FA29" i="5"/>
  <c r="FA28" i="5"/>
  <c r="DN32" i="5"/>
  <c r="EG32" i="5"/>
  <c r="EG84" i="5" s="1"/>
  <c r="EM57" i="5"/>
  <c r="FS32" i="5"/>
  <c r="GB57" i="5"/>
  <c r="CC32" i="5"/>
  <c r="AA33" i="5"/>
  <c r="BG33" i="5"/>
  <c r="BW33" i="5"/>
  <c r="CM33" i="5"/>
  <c r="DC33" i="5"/>
  <c r="CE34" i="5"/>
  <c r="CM34" i="5"/>
  <c r="DC34" i="5"/>
  <c r="AD34" i="5"/>
  <c r="BJ34" i="5"/>
  <c r="FG54" i="5"/>
  <c r="EN53" i="5"/>
  <c r="AZ50" i="5"/>
  <c r="BH50" i="5"/>
  <c r="CF57" i="5"/>
  <c r="DL57" i="5"/>
  <c r="T62" i="5"/>
  <c r="BA62" i="5"/>
  <c r="K29" i="5"/>
  <c r="K28" i="5"/>
  <c r="CM29" i="5"/>
  <c r="CM28" i="5"/>
  <c r="GB28" i="5"/>
  <c r="C42" i="20"/>
  <c r="FG28" i="5"/>
  <c r="C29" i="20"/>
  <c r="ET29" i="5"/>
  <c r="ET28" i="5"/>
  <c r="DP50" i="5"/>
  <c r="DM33" i="5"/>
  <c r="DN34" i="5"/>
  <c r="DL35" i="5"/>
  <c r="DL82" i="5" s="1"/>
  <c r="FH33" i="5"/>
  <c r="FL34" i="5"/>
  <c r="CW33" i="5"/>
  <c r="DL54" i="5"/>
  <c r="DM54" i="5"/>
  <c r="FF53" i="5"/>
  <c r="FE53" i="5"/>
  <c r="BJ62" i="5"/>
  <c r="CH62" i="5"/>
  <c r="CX62" i="5"/>
  <c r="DF62" i="5"/>
  <c r="BP29" i="5"/>
  <c r="BP28" i="5"/>
  <c r="CN28" i="5"/>
  <c r="CN29" i="5"/>
  <c r="GL28" i="5"/>
  <c r="GL29" i="5"/>
  <c r="EL34" i="5"/>
  <c r="ES33" i="5"/>
  <c r="FI50" i="5"/>
  <c r="FF62" i="5"/>
  <c r="EP62" i="5"/>
  <c r="GQ33" i="5"/>
  <c r="R33" i="5"/>
  <c r="T35" i="5"/>
  <c r="P33" i="5"/>
  <c r="H34" i="5"/>
  <c r="DM35" i="5"/>
  <c r="EF35" i="5"/>
  <c r="EJ35" i="5"/>
  <c r="ET32" i="5"/>
  <c r="EV33" i="5"/>
  <c r="FC32" i="5"/>
  <c r="FF33" i="5"/>
  <c r="EZ35" i="5"/>
  <c r="FC35" i="5"/>
  <c r="FC82" i="5" s="1"/>
  <c r="FI34" i="5"/>
  <c r="GD57" i="5"/>
  <c r="GI35" i="5"/>
  <c r="AU57" i="5"/>
  <c r="CA57" i="5"/>
  <c r="DG57" i="5"/>
  <c r="O62" i="5"/>
  <c r="AG35" i="5"/>
  <c r="AW35" i="5"/>
  <c r="BE35" i="5"/>
  <c r="BM35" i="5"/>
  <c r="CC35" i="5"/>
  <c r="CK35" i="5"/>
  <c r="CS35" i="5"/>
  <c r="DA35" i="5"/>
  <c r="AR35" i="5"/>
  <c r="AR82" i="5" s="1"/>
  <c r="AZ35" i="5"/>
  <c r="AZ82" i="5" s="1"/>
  <c r="BH35" i="5"/>
  <c r="BP35" i="5"/>
  <c r="CN35" i="5"/>
  <c r="CV35" i="5"/>
  <c r="GF62" i="5"/>
  <c r="P35" i="5"/>
  <c r="K32" i="5"/>
  <c r="N34" i="5"/>
  <c r="DY57" i="5"/>
  <c r="EI33" i="5"/>
  <c r="EB35" i="5"/>
  <c r="EG34" i="5"/>
  <c r="EL32" i="5"/>
  <c r="EK35" i="5"/>
  <c r="EK82" i="5" s="1"/>
  <c r="EN35" i="5"/>
  <c r="EN82" i="5" s="1"/>
  <c r="EZ34" i="5"/>
  <c r="FL57" i="5"/>
  <c r="FO57" i="5"/>
  <c r="FT62" i="5"/>
  <c r="FY57" i="5"/>
  <c r="FR35" i="5"/>
  <c r="GE57" i="5"/>
  <c r="GH50" i="5"/>
  <c r="GE33" i="5"/>
  <c r="FI62" i="5"/>
  <c r="EK62" i="5"/>
  <c r="EC62" i="5"/>
  <c r="GJ35" i="5"/>
  <c r="DR57" i="5"/>
  <c r="DN33" i="5"/>
  <c r="DK35" i="5"/>
  <c r="DK82" i="5" s="1"/>
  <c r="DN35" i="5"/>
  <c r="DN82" i="5" s="1"/>
  <c r="DY32" i="5"/>
  <c r="ED34" i="5"/>
  <c r="EK33" i="5"/>
  <c r="EN33" i="5"/>
  <c r="EP34" i="5"/>
  <c r="FD33" i="5"/>
  <c r="FK50" i="5"/>
  <c r="FY50" i="5"/>
  <c r="GA62" i="5"/>
  <c r="FS34" i="5"/>
  <c r="GF34" i="5"/>
  <c r="FP62" i="5"/>
  <c r="FH62" i="5"/>
  <c r="GF54" i="5"/>
  <c r="GN54" i="5"/>
  <c r="GF53" i="5"/>
  <c r="GR50" i="5"/>
  <c r="C35" i="5"/>
  <c r="C82" i="5" s="1"/>
  <c r="M35" i="5"/>
  <c r="I35" i="5"/>
  <c r="L33" i="5"/>
  <c r="DQ57" i="5"/>
  <c r="DJ35" i="5"/>
  <c r="DS34" i="5"/>
  <c r="EE57" i="5"/>
  <c r="EF34" i="5"/>
  <c r="EN50" i="5"/>
  <c r="EK32" i="5"/>
  <c r="EX57" i="5"/>
  <c r="ER34" i="5"/>
  <c r="FA50" i="5"/>
  <c r="EV34" i="5"/>
  <c r="FG57" i="5"/>
  <c r="EW35" i="5"/>
  <c r="FJ62" i="5"/>
  <c r="FF34" i="5"/>
  <c r="FR32" i="5"/>
  <c r="FX57" i="5"/>
  <c r="FP34" i="5"/>
  <c r="FT35" i="5"/>
  <c r="GF50" i="5"/>
  <c r="AL29" i="5"/>
  <c r="AL28" i="5"/>
  <c r="FU57" i="5"/>
  <c r="BJ28" i="5"/>
  <c r="W33" i="5"/>
  <c r="BK33" i="5"/>
  <c r="CQ32" i="5"/>
  <c r="AF34" i="5"/>
  <c r="CB34" i="5"/>
  <c r="AJ62" i="5"/>
  <c r="AO29" i="5"/>
  <c r="AO28" i="5"/>
  <c r="GP62" i="5"/>
  <c r="FZ28" i="5"/>
  <c r="FZ29" i="5"/>
  <c r="C61" i="20"/>
  <c r="FJ57" i="5"/>
  <c r="FB34" i="5"/>
  <c r="FZ34" i="5"/>
  <c r="GI50" i="5"/>
  <c r="FC50" i="5"/>
  <c r="FB50" i="5"/>
  <c r="N29" i="5"/>
  <c r="N28" i="5"/>
  <c r="GP28" i="5"/>
  <c r="GP29" i="5"/>
  <c r="C56" i="20"/>
  <c r="FU28" i="5"/>
  <c r="FC28" i="5"/>
  <c r="FH29" i="5"/>
  <c r="FK57" i="5"/>
  <c r="GE32" i="5"/>
  <c r="CX28" i="5"/>
  <c r="EW29" i="5"/>
  <c r="X29" i="5"/>
  <c r="DF28" i="5"/>
  <c r="AM32" i="5"/>
  <c r="BS33" i="5"/>
  <c r="DG32" i="5"/>
  <c r="DA33" i="5"/>
  <c r="E32" i="5"/>
  <c r="E84" i="5" s="1"/>
  <c r="AN33" i="5"/>
  <c r="AN32" i="5"/>
  <c r="EA54" i="5"/>
  <c r="H53" i="5"/>
  <c r="Q53" i="5"/>
  <c r="Y53" i="5"/>
  <c r="AV53" i="5"/>
  <c r="BL53" i="5"/>
  <c r="BT53" i="5"/>
  <c r="CB53" i="5"/>
  <c r="CK53" i="5"/>
  <c r="CS53" i="5"/>
  <c r="DH53" i="5"/>
  <c r="DQ53" i="5"/>
  <c r="DX53" i="5"/>
  <c r="EO53" i="5"/>
  <c r="H50" i="5"/>
  <c r="AJ50" i="5"/>
  <c r="AR50" i="5"/>
  <c r="BA50" i="5"/>
  <c r="BY50" i="5"/>
  <c r="CV50" i="5"/>
  <c r="I57" i="5"/>
  <c r="AB57" i="5"/>
  <c r="BP57" i="5"/>
  <c r="BX57" i="5"/>
  <c r="CN57" i="5"/>
  <c r="DD57" i="5"/>
  <c r="AS62" i="5"/>
  <c r="BY62" i="5"/>
  <c r="GG54" i="5"/>
  <c r="GH54" i="5"/>
  <c r="GP54" i="5"/>
  <c r="GO54" i="5"/>
  <c r="GH53" i="5"/>
  <c r="GG53" i="5"/>
  <c r="GK50" i="5"/>
  <c r="GL50" i="5"/>
  <c r="GS50" i="5"/>
  <c r="GT50" i="5"/>
  <c r="C67" i="20"/>
  <c r="GF29" i="5"/>
  <c r="GF28" i="5"/>
  <c r="C60" i="20"/>
  <c r="FY29" i="5"/>
  <c r="FY28" i="5"/>
  <c r="ED32" i="5"/>
  <c r="ED33" i="5"/>
  <c r="DW35" i="5"/>
  <c r="EB34" i="5"/>
  <c r="ES35" i="5"/>
  <c r="GO28" i="5"/>
  <c r="GO29" i="5"/>
  <c r="FC29" i="5"/>
  <c r="FG35" i="5"/>
  <c r="FG82" i="5" s="1"/>
  <c r="FI32" i="5"/>
  <c r="GG34" i="5"/>
  <c r="GG33" i="5"/>
  <c r="BR28" i="5"/>
  <c r="F28" i="5"/>
  <c r="DN29" i="5"/>
  <c r="P28" i="5"/>
  <c r="P29" i="5"/>
  <c r="C62" i="20"/>
  <c r="GA29" i="5"/>
  <c r="EO32" i="5"/>
  <c r="GG35" i="5"/>
  <c r="AU32" i="5"/>
  <c r="CA32" i="5"/>
  <c r="CY33" i="5"/>
  <c r="FB28" i="5"/>
  <c r="BL29" i="5"/>
  <c r="CR29" i="5"/>
  <c r="BI32" i="5"/>
  <c r="AF33" i="5"/>
  <c r="FB29" i="5"/>
  <c r="AW33" i="5"/>
  <c r="BM32" i="5"/>
  <c r="DI32" i="5"/>
  <c r="J33" i="5"/>
  <c r="BA33" i="5"/>
  <c r="CG33" i="5"/>
  <c r="DN62" i="5"/>
  <c r="GN32" i="5"/>
  <c r="GN33" i="5"/>
  <c r="DS32" i="5"/>
  <c r="DS33" i="5"/>
  <c r="EJ57" i="5"/>
  <c r="EZ33" i="5"/>
  <c r="EZ32" i="5"/>
  <c r="FO34" i="5"/>
  <c r="C21" i="20"/>
  <c r="EL29" i="5"/>
  <c r="EL28" i="5"/>
  <c r="Q50" i="5"/>
  <c r="EL50" i="5"/>
  <c r="EM50" i="5"/>
  <c r="EV62" i="5"/>
  <c r="EH35" i="5"/>
  <c r="GD33" i="5"/>
  <c r="AC33" i="5"/>
  <c r="FU29" i="5"/>
  <c r="D32" i="5"/>
  <c r="AE33" i="5"/>
  <c r="BC33" i="5"/>
  <c r="CI32" i="5"/>
  <c r="CI84" i="5" s="1"/>
  <c r="DH29" i="5"/>
  <c r="CP28" i="5"/>
  <c r="AD28" i="5"/>
  <c r="AN29" i="5"/>
  <c r="EE62" i="5"/>
  <c r="BB28" i="5"/>
  <c r="AV32" i="5"/>
  <c r="BE33" i="5"/>
  <c r="BU33" i="5"/>
  <c r="CK33" i="5"/>
  <c r="AS33" i="5"/>
  <c r="CO33" i="5"/>
  <c r="DH33" i="5"/>
  <c r="DB54" i="5"/>
  <c r="DX29" i="5"/>
  <c r="BZ28" i="5"/>
  <c r="CH29" i="5"/>
  <c r="CZ29" i="5"/>
  <c r="CW54" i="5"/>
  <c r="FD53" i="5"/>
  <c r="G33" i="5"/>
  <c r="AH33" i="5"/>
  <c r="AX32" i="5"/>
  <c r="CD33" i="5"/>
  <c r="CL33" i="5"/>
  <c r="CL32" i="5"/>
  <c r="CL84" i="5" s="1"/>
  <c r="CT32" i="5"/>
  <c r="CT33" i="5"/>
  <c r="BZ33" i="5"/>
  <c r="AQ34" i="5"/>
  <c r="AY34" i="5"/>
  <c r="BG34" i="5"/>
  <c r="AS54" i="5"/>
  <c r="BJ54" i="5"/>
  <c r="BI54" i="5"/>
  <c r="BY54" i="5"/>
  <c r="DE54" i="5"/>
  <c r="EK54" i="5"/>
  <c r="EL54" i="5"/>
  <c r="FQ54" i="5"/>
  <c r="R53" i="5"/>
  <c r="AX53" i="5"/>
  <c r="BF53" i="5"/>
  <c r="BV53" i="5"/>
  <c r="CD53" i="5"/>
  <c r="CD63" i="5" s="1"/>
  <c r="CL53" i="5"/>
  <c r="DR53" i="5"/>
  <c r="EH53" i="5"/>
  <c r="FV53" i="5"/>
  <c r="BJ57" i="5"/>
  <c r="GO57" i="5"/>
  <c r="GO62" i="5"/>
  <c r="S35" i="5"/>
  <c r="T34" i="5"/>
  <c r="GE28" i="5"/>
  <c r="GE29" i="5"/>
  <c r="DQ50" i="5"/>
  <c r="DR50" i="5"/>
  <c r="DP34" i="5"/>
  <c r="FC57" i="5"/>
  <c r="FN34" i="5"/>
  <c r="FW57" i="5"/>
  <c r="P34" i="5"/>
  <c r="M32" i="5"/>
  <c r="GJ57" i="5"/>
  <c r="DU50" i="5"/>
  <c r="DZ57" i="5"/>
  <c r="DZ50" i="5"/>
  <c r="DV34" i="5"/>
  <c r="EL57" i="5"/>
  <c r="EH33" i="5"/>
  <c r="EO33" i="5"/>
  <c r="EP32" i="5"/>
  <c r="FL50" i="5"/>
  <c r="FU32" i="5"/>
  <c r="GA57" i="5"/>
  <c r="GD34" i="5"/>
  <c r="GG32" i="5"/>
  <c r="T50" i="5"/>
  <c r="AD50" i="5"/>
  <c r="AT50" i="5"/>
  <c r="BR50" i="5"/>
  <c r="DN50" i="5"/>
  <c r="K57" i="5"/>
  <c r="U57" i="5"/>
  <c r="BB57" i="5"/>
  <c r="BR57" i="5"/>
  <c r="BZ57" i="5"/>
  <c r="CH57" i="5"/>
  <c r="CP57" i="5"/>
  <c r="DN57" i="5"/>
  <c r="D62" i="5"/>
  <c r="L62" i="5"/>
  <c r="W62" i="5"/>
  <c r="CY62" i="5"/>
  <c r="FK62" i="5"/>
  <c r="G34" i="5"/>
  <c r="DQ32" i="5"/>
  <c r="DS35" i="5"/>
  <c r="DX34" i="5"/>
  <c r="DV35" i="5"/>
  <c r="DV82" i="5" s="1"/>
  <c r="FL32" i="5"/>
  <c r="AE50" i="5"/>
  <c r="DE32" i="5"/>
  <c r="GE54" i="5"/>
  <c r="GM54" i="5"/>
  <c r="GV54" i="5"/>
  <c r="GU54" i="5"/>
  <c r="GN53" i="5"/>
  <c r="GQ50" i="5"/>
  <c r="EF57" i="5"/>
  <c r="EP57" i="5"/>
  <c r="EN34" i="5"/>
  <c r="FA34" i="5"/>
  <c r="GB50" i="5"/>
  <c r="I32" i="5"/>
  <c r="I84" i="5" s="1"/>
  <c r="AB32" i="5"/>
  <c r="AJ32" i="5"/>
  <c r="AR33" i="5"/>
  <c r="AZ32" i="5"/>
  <c r="BH32" i="5"/>
  <c r="BP32" i="5"/>
  <c r="CF32" i="5"/>
  <c r="CN33" i="5"/>
  <c r="CV32" i="5"/>
  <c r="DD33" i="5"/>
  <c r="C32" i="5"/>
  <c r="Q32" i="5"/>
  <c r="AD32" i="5"/>
  <c r="AL32" i="5"/>
  <c r="AT32" i="5"/>
  <c r="BB32" i="5"/>
  <c r="BR32" i="5"/>
  <c r="BZ32" i="5"/>
  <c r="CH32" i="5"/>
  <c r="CP32" i="5"/>
  <c r="CX32" i="5"/>
  <c r="DF32" i="5"/>
  <c r="BD33" i="5"/>
  <c r="BT33" i="5"/>
  <c r="CZ33" i="5"/>
  <c r="AM34" i="5"/>
  <c r="CQ34" i="5"/>
  <c r="DP57" i="5"/>
  <c r="DO32" i="5"/>
  <c r="DQ35" i="5"/>
  <c r="DR35" i="5"/>
  <c r="EW50" i="5"/>
  <c r="EZ57" i="5"/>
  <c r="FB33" i="5"/>
  <c r="FB32" i="5"/>
  <c r="FB84" i="5" s="1"/>
  <c r="FU33" i="5"/>
  <c r="FN35" i="5"/>
  <c r="EO62" i="5"/>
  <c r="V35" i="5"/>
  <c r="T32" i="5"/>
  <c r="E35" i="5"/>
  <c r="L34" i="5"/>
  <c r="O34" i="5"/>
  <c r="DV57" i="5"/>
  <c r="DO35" i="5"/>
  <c r="DW34" i="5"/>
  <c r="DU35" i="5"/>
  <c r="EH32" i="5"/>
  <c r="EO57" i="5"/>
  <c r="ES32" i="5"/>
  <c r="ES84" i="5" s="1"/>
  <c r="EY50" i="5"/>
  <c r="ET34" i="5"/>
  <c r="EY34" i="5"/>
  <c r="FG32" i="5"/>
  <c r="FM35" i="5"/>
  <c r="FM82" i="5" s="1"/>
  <c r="FR34" i="5"/>
  <c r="FZ50" i="5"/>
  <c r="FW32" i="5"/>
  <c r="FW35" i="5"/>
  <c r="GC35" i="5"/>
  <c r="GI34" i="5"/>
  <c r="GF32" i="5"/>
  <c r="FY53" i="5"/>
  <c r="AO62" i="5"/>
  <c r="FB62" i="5"/>
  <c r="GV35" i="5"/>
  <c r="GT62" i="5"/>
  <c r="GH62" i="5"/>
  <c r="S34" i="5"/>
  <c r="EQ34" i="5"/>
  <c r="FJ34" i="5"/>
  <c r="FW34" i="5"/>
  <c r="CJ34" i="5"/>
  <c r="CC50" i="5"/>
  <c r="DA50" i="5"/>
  <c r="Q57" i="5"/>
  <c r="CD57" i="5"/>
  <c r="CT57" i="5"/>
  <c r="E119" i="5"/>
  <c r="J62" i="5"/>
  <c r="GQ62" i="5"/>
  <c r="Q35" i="5"/>
  <c r="D35" i="5"/>
  <c r="D82" i="5" s="1"/>
  <c r="DD35" i="5"/>
  <c r="DT57" i="5"/>
  <c r="DU57" i="5"/>
  <c r="EB57" i="5"/>
  <c r="EA33" i="5"/>
  <c r="EG50" i="5"/>
  <c r="EF32" i="5"/>
  <c r="EN57" i="5"/>
  <c r="EJ34" i="5"/>
  <c r="EQ35" i="5"/>
  <c r="FE57" i="5"/>
  <c r="EW34" i="5"/>
  <c r="EX35" i="5"/>
  <c r="EX82" i="5" s="1"/>
  <c r="EY35" i="5"/>
  <c r="FD34" i="5"/>
  <c r="FP57" i="5"/>
  <c r="FH34" i="5"/>
  <c r="FQ50" i="5"/>
  <c r="FN33" i="5"/>
  <c r="FR33" i="5"/>
  <c r="FK35" i="5"/>
  <c r="FV33" i="5"/>
  <c r="GG57" i="5"/>
  <c r="GB33" i="5"/>
  <c r="GC34" i="5"/>
  <c r="GI33" i="5"/>
  <c r="GK35" i="5"/>
  <c r="GT53" i="5"/>
  <c r="GQ57" i="5"/>
  <c r="R34" i="5"/>
  <c r="P62" i="5"/>
  <c r="K34" i="5"/>
  <c r="DH34" i="5"/>
  <c r="EA57" i="5"/>
  <c r="DZ32" i="5"/>
  <c r="DT35" i="5"/>
  <c r="DT82" i="5" s="1"/>
  <c r="EC35" i="5"/>
  <c r="EC82" i="5" s="1"/>
  <c r="EU50" i="5"/>
  <c r="EV32" i="5"/>
  <c r="EW32" i="5"/>
  <c r="FD57" i="5"/>
  <c r="FD50" i="5"/>
  <c r="FA33" i="5"/>
  <c r="FN32" i="5"/>
  <c r="FN84" i="5" s="1"/>
  <c r="FV32" i="5"/>
  <c r="GE50" i="5"/>
  <c r="GC33" i="5"/>
  <c r="GH35" i="5"/>
  <c r="GH82" i="5" s="1"/>
  <c r="GA35" i="5"/>
  <c r="GH34" i="5"/>
  <c r="GU33" i="5"/>
  <c r="GU32" i="5"/>
  <c r="GU84" i="5" s="1"/>
  <c r="GP32" i="5"/>
  <c r="GP33" i="5"/>
  <c r="AG53" i="5"/>
  <c r="AF53" i="5"/>
  <c r="AN53" i="5"/>
  <c r="AO53" i="5"/>
  <c r="BE53" i="5"/>
  <c r="BD53" i="5"/>
  <c r="CZ53" i="5"/>
  <c r="DA53" i="5"/>
  <c r="C49" i="20"/>
  <c r="FN29" i="5"/>
  <c r="DD32" i="5"/>
  <c r="D33" i="5"/>
  <c r="AE32" i="5"/>
  <c r="AB33" i="5"/>
  <c r="BR33" i="5"/>
  <c r="BK32" i="5"/>
  <c r="AT33" i="5"/>
  <c r="P53" i="5"/>
  <c r="BM54" i="5"/>
  <c r="BD54" i="5"/>
  <c r="BM53" i="5"/>
  <c r="CD50" i="5"/>
  <c r="GO32" i="5"/>
  <c r="GO33" i="5"/>
  <c r="GL54" i="5"/>
  <c r="GK54" i="5"/>
  <c r="GD53" i="5"/>
  <c r="GC53" i="5"/>
  <c r="GL53" i="5"/>
  <c r="GK53" i="5"/>
  <c r="GO50" i="5"/>
  <c r="GP50" i="5"/>
  <c r="G35" i="5"/>
  <c r="GH28" i="5"/>
  <c r="C69" i="20"/>
  <c r="GH29" i="5"/>
  <c r="C48" i="20"/>
  <c r="FM28" i="5"/>
  <c r="C28" i="20"/>
  <c r="ES29" i="5"/>
  <c r="Z62" i="5"/>
  <c r="AP62" i="5"/>
  <c r="BN62" i="5"/>
  <c r="AM33" i="5"/>
  <c r="CC33" i="5"/>
  <c r="F32" i="5"/>
  <c r="F33" i="5"/>
  <c r="AG33" i="5"/>
  <c r="AW32" i="5"/>
  <c r="CS32" i="5"/>
  <c r="CS33" i="5"/>
  <c r="DI33" i="5"/>
  <c r="V53" i="5"/>
  <c r="U53" i="5"/>
  <c r="BB53" i="5"/>
  <c r="BA53" i="5"/>
  <c r="BR53" i="5"/>
  <c r="BQ53" i="5"/>
  <c r="FI53" i="5"/>
  <c r="FJ53" i="5"/>
  <c r="E50" i="5"/>
  <c r="D50" i="5"/>
  <c r="Q54" i="5"/>
  <c r="BS32" i="5"/>
  <c r="AW53" i="5"/>
  <c r="CY32" i="5"/>
  <c r="AJ33" i="5"/>
  <c r="CV33" i="5"/>
  <c r="BP33" i="5"/>
  <c r="DA54" i="5"/>
  <c r="CR54" i="5"/>
  <c r="CA33" i="5"/>
  <c r="BC32" i="5"/>
  <c r="I53" i="5"/>
  <c r="FR53" i="5"/>
  <c r="Z32" i="5"/>
  <c r="Z33" i="5"/>
  <c r="BV32" i="5"/>
  <c r="BV33" i="5"/>
  <c r="DB32" i="5"/>
  <c r="DB33" i="5"/>
  <c r="Q33" i="5"/>
  <c r="E34" i="5"/>
  <c r="BA34" i="5"/>
  <c r="BD34" i="5"/>
  <c r="BL34" i="5"/>
  <c r="BT34" i="5"/>
  <c r="CR34" i="5"/>
  <c r="GS53" i="5"/>
  <c r="GT84" i="5" s="1"/>
  <c r="EP50" i="5"/>
  <c r="GK33" i="5"/>
  <c r="EJ32" i="5"/>
  <c r="EJ33" i="5"/>
  <c r="AD33" i="5"/>
  <c r="AO33" i="5"/>
  <c r="AO32" i="5"/>
  <c r="DA32" i="5"/>
  <c r="DX54" i="5"/>
  <c r="DY54" i="5"/>
  <c r="FD54" i="5"/>
  <c r="FE54" i="5"/>
  <c r="N53" i="5"/>
  <c r="M53" i="5"/>
  <c r="AC53" i="5"/>
  <c r="AD53" i="5"/>
  <c r="BI53" i="5"/>
  <c r="BJ53" i="5"/>
  <c r="CW53" i="5"/>
  <c r="CX53" i="5"/>
  <c r="AW54" i="5"/>
  <c r="BE50" i="5"/>
  <c r="ET53" i="5"/>
  <c r="BM50" i="5"/>
  <c r="W32" i="5"/>
  <c r="W84" i="5" s="1"/>
  <c r="EL53" i="5"/>
  <c r="AH50" i="5"/>
  <c r="AG32" i="5"/>
  <c r="AY54" i="5"/>
  <c r="AX54" i="5"/>
  <c r="CL54" i="5"/>
  <c r="CM54" i="5"/>
  <c r="EI54" i="5"/>
  <c r="EH54" i="5"/>
  <c r="DZ34" i="5"/>
  <c r="CT62" i="5"/>
  <c r="DB62" i="5"/>
  <c r="GA54" i="5"/>
  <c r="GB54" i="5"/>
  <c r="GI54" i="5"/>
  <c r="GJ54" i="5"/>
  <c r="GR53" i="5"/>
  <c r="GS84" i="5" s="1"/>
  <c r="GQ53" i="5"/>
  <c r="GR84" i="5" s="1"/>
  <c r="FO32" i="5"/>
  <c r="FO33" i="5"/>
  <c r="S53" i="5"/>
  <c r="AB29" i="5"/>
  <c r="AW29" i="5"/>
  <c r="FN53" i="5"/>
  <c r="CC54" i="5"/>
  <c r="GL57" i="5"/>
  <c r="GL62" i="5"/>
  <c r="C5" i="20"/>
  <c r="DV29" i="5"/>
  <c r="DU33" i="5"/>
  <c r="DW33" i="5"/>
  <c r="DW32" i="5"/>
  <c r="EQ50" i="5"/>
  <c r="BJ33" i="5"/>
  <c r="AN34" i="5"/>
  <c r="CI62" i="5"/>
  <c r="V33" i="5"/>
  <c r="V32" i="5"/>
  <c r="AL33" i="5"/>
  <c r="CH33" i="5"/>
  <c r="BY34" i="5"/>
  <c r="CO34" i="5"/>
  <c r="X34" i="5"/>
  <c r="CQ62" i="5"/>
  <c r="DG62" i="5"/>
  <c r="DH63" i="5" s="1"/>
  <c r="GS35" i="5"/>
  <c r="GS82" i="5" s="1"/>
  <c r="K53" i="5"/>
  <c r="AI53" i="5"/>
  <c r="DS53" i="5"/>
  <c r="EQ53" i="5"/>
  <c r="GA28" i="5"/>
  <c r="O57" i="5"/>
  <c r="FC33" i="5"/>
  <c r="FH32" i="5"/>
  <c r="FH84" i="5" s="1"/>
  <c r="BS34" i="5"/>
  <c r="CA34" i="5"/>
  <c r="AW62" i="5"/>
  <c r="CS62" i="5"/>
  <c r="DX62" i="5"/>
  <c r="GT57" i="5"/>
  <c r="V50" i="5"/>
  <c r="U50" i="5"/>
  <c r="U32" i="5"/>
  <c r="U33" i="5"/>
  <c r="M33" i="5"/>
  <c r="ER32" i="5"/>
  <c r="ER33" i="5"/>
  <c r="EX33" i="5"/>
  <c r="EX32" i="5"/>
  <c r="EX84" i="5" s="1"/>
  <c r="BG53" i="5"/>
  <c r="BW53" i="5"/>
  <c r="CE53" i="5"/>
  <c r="EI53" i="5"/>
  <c r="EY53" i="5"/>
  <c r="BK50" i="5"/>
  <c r="AM57" i="5"/>
  <c r="BC57" i="5"/>
  <c r="BK57" i="5"/>
  <c r="CY57" i="5"/>
  <c r="DO57" i="5"/>
  <c r="X62" i="5"/>
  <c r="AF62" i="5"/>
  <c r="AK35" i="5"/>
  <c r="CG35" i="5"/>
  <c r="CG82" i="5" s="1"/>
  <c r="CO35" i="5"/>
  <c r="CO82" i="5" s="1"/>
  <c r="CW35" i="5"/>
  <c r="I34" i="5"/>
  <c r="C68" i="20"/>
  <c r="GG29" i="5"/>
  <c r="DL32" i="5"/>
  <c r="EE33" i="5"/>
  <c r="EE32" i="5"/>
  <c r="EE84" i="5" s="1"/>
  <c r="GD35" i="5"/>
  <c r="GD82" i="5" s="1"/>
  <c r="FZ35" i="5"/>
  <c r="DE62" i="5"/>
  <c r="EJ62" i="5"/>
  <c r="AP35" i="5"/>
  <c r="GL33" i="5"/>
  <c r="GT29" i="5"/>
  <c r="GT28" i="5"/>
  <c r="DM34" i="5"/>
  <c r="DW50" i="5"/>
  <c r="DV50" i="5"/>
  <c r="DT32" i="5"/>
  <c r="DT33" i="5"/>
  <c r="DY33" i="5"/>
  <c r="DZ33" i="5"/>
  <c r="G50" i="5"/>
  <c r="GV53" i="5"/>
  <c r="GU53" i="5"/>
  <c r="GV84" i="5" s="1"/>
  <c r="T33" i="5"/>
  <c r="C64" i="20"/>
  <c r="GC28" i="5"/>
  <c r="GC29" i="5"/>
  <c r="GJ50" i="5"/>
  <c r="DQ33" i="5"/>
  <c r="DX33" i="5"/>
  <c r="ET33" i="5"/>
  <c r="GQ35" i="5"/>
  <c r="GV50" i="5"/>
  <c r="GM62" i="5"/>
  <c r="V57" i="5"/>
  <c r="P57" i="5"/>
  <c r="N33" i="5"/>
  <c r="N32" i="5"/>
  <c r="N84" i="5" s="1"/>
  <c r="DS50" i="5"/>
  <c r="DQ34" i="5"/>
  <c r="EH34" i="5"/>
  <c r="EI34" i="5"/>
  <c r="EQ32" i="5"/>
  <c r="FG50" i="5"/>
  <c r="FH50" i="5"/>
  <c r="FF35" i="5"/>
  <c r="FF82" i="5" s="1"/>
  <c r="FV34" i="5"/>
  <c r="GA32" i="5"/>
  <c r="GU35" i="5"/>
  <c r="GM57" i="5"/>
  <c r="U35" i="5"/>
  <c r="V34" i="5"/>
  <c r="M34" i="5"/>
  <c r="EH50" i="5"/>
  <c r="ES57" i="5"/>
  <c r="ET35" i="5"/>
  <c r="FL33" i="5"/>
  <c r="R32" i="5"/>
  <c r="Q34" i="5"/>
  <c r="S32" i="5"/>
  <c r="S84" i="5" s="1"/>
  <c r="O32" i="5"/>
  <c r="O84" i="5" s="1"/>
  <c r="DR34" i="5"/>
  <c r="EB50" i="5"/>
  <c r="EC50" i="5"/>
  <c r="DY34" i="5"/>
  <c r="ER57" i="5"/>
  <c r="EQ33" i="5"/>
  <c r="EM35" i="5"/>
  <c r="FQ34" i="5"/>
  <c r="GA33" i="5"/>
  <c r="FY35" i="5"/>
  <c r="DF35" i="5"/>
  <c r="DG35" i="5"/>
  <c r="DO33" i="5"/>
  <c r="DR33" i="5"/>
  <c r="DO34" i="5"/>
  <c r="EB33" i="5"/>
  <c r="EI50" i="5"/>
  <c r="EK57" i="5"/>
  <c r="EI32" i="5"/>
  <c r="ER50" i="5"/>
  <c r="ET50" i="5"/>
  <c r="EZ50" i="5"/>
  <c r="FM34" i="5"/>
  <c r="FV57" i="5"/>
  <c r="FW50" i="5"/>
  <c r="FX50" i="5"/>
  <c r="GA50" i="5"/>
  <c r="FW33" i="5"/>
  <c r="GC50" i="5"/>
  <c r="FZ32" i="5"/>
  <c r="GB32" i="5"/>
  <c r="GA34" i="5"/>
  <c r="GH32" i="5"/>
  <c r="GH84" i="5" s="1"/>
  <c r="EY32" i="5"/>
  <c r="EY33" i="5"/>
  <c r="FK34" i="5"/>
  <c r="GH33" i="5"/>
  <c r="EA50" i="5"/>
  <c r="EC57" i="5"/>
  <c r="EA32" i="5"/>
  <c r="EJ50" i="5"/>
  <c r="ED35" i="5"/>
  <c r="EE35" i="5"/>
  <c r="EM33" i="5"/>
  <c r="EP33" i="5"/>
  <c r="EM34" i="5"/>
  <c r="EU33" i="5"/>
  <c r="EX34" i="5"/>
  <c r="FI57" i="5"/>
  <c r="FS33" i="5"/>
  <c r="GH57" i="5"/>
  <c r="DI34" i="5"/>
  <c r="DJ34" i="5"/>
  <c r="EG33" i="5"/>
  <c r="EO34" i="5"/>
  <c r="FF50" i="5"/>
  <c r="FM33" i="5"/>
  <c r="FT32" i="5"/>
  <c r="FT33" i="5"/>
  <c r="GF33" i="5"/>
  <c r="FE33" i="5"/>
  <c r="FC34" i="5"/>
  <c r="FE34" i="5"/>
  <c r="FN57" i="5"/>
  <c r="FM32" i="5"/>
  <c r="FU50" i="5"/>
  <c r="FP35" i="5"/>
  <c r="GD32" i="5"/>
  <c r="GD84" i="5" s="1"/>
  <c r="EW33" i="5"/>
  <c r="EU34" i="5"/>
  <c r="FF57" i="5"/>
  <c r="FE32" i="5"/>
  <c r="FM50" i="5"/>
  <c r="FJ33" i="5"/>
  <c r="FH35" i="5"/>
  <c r="GB35" i="5"/>
  <c r="FH57" i="5"/>
  <c r="FK33" i="5"/>
  <c r="FO50" i="5"/>
  <c r="FJ35" i="5"/>
  <c r="FJ82" i="5" s="1"/>
  <c r="GG50" i="5"/>
  <c r="FY34" i="5"/>
  <c r="GV45" i="5"/>
  <c r="GV46" i="5" s="1"/>
  <c r="D45" i="5"/>
  <c r="D46" i="5" s="1"/>
  <c r="E45" i="5"/>
  <c r="E46" i="5" s="1"/>
  <c r="C45" i="5"/>
  <c r="C46" i="5" s="1"/>
  <c r="C47" i="5" s="1"/>
  <c r="GT45" i="5"/>
  <c r="GT46" i="5" s="1"/>
  <c r="GU45" i="5"/>
  <c r="GU46" i="5" s="1"/>
  <c r="M38" i="5"/>
  <c r="FE41" i="5"/>
  <c r="GU40" i="5"/>
  <c r="D47" i="5" l="1"/>
  <c r="GT47" i="5"/>
  <c r="GV47" i="5"/>
  <c r="GU47" i="5"/>
  <c r="E47" i="5"/>
  <c r="R38" i="20"/>
  <c r="GO84" i="5"/>
  <c r="AW82" i="5"/>
  <c r="AD82" i="5"/>
  <c r="AP82" i="5"/>
  <c r="CV82" i="5"/>
  <c r="CB84" i="5"/>
  <c r="R69" i="20"/>
  <c r="GB82" i="5"/>
  <c r="DG82" i="5"/>
  <c r="GU82" i="5"/>
  <c r="DT84" i="5"/>
  <c r="DW84" i="5"/>
  <c r="CY84" i="5"/>
  <c r="CS84" i="5"/>
  <c r="EW84" i="5"/>
  <c r="FW82" i="5"/>
  <c r="AX84" i="5"/>
  <c r="AV84" i="5"/>
  <c r="DW82" i="5"/>
  <c r="M82" i="5"/>
  <c r="EB82" i="5"/>
  <c r="CN82" i="5"/>
  <c r="CC82" i="5"/>
  <c r="CC84" i="5"/>
  <c r="EU82" i="5"/>
  <c r="EC84" i="5"/>
  <c r="P84" i="5"/>
  <c r="DX84" i="5"/>
  <c r="AQ84" i="5"/>
  <c r="GO82" i="5"/>
  <c r="BB82" i="5"/>
  <c r="FA82" i="5"/>
  <c r="FE82" i="5"/>
  <c r="CR84" i="5"/>
  <c r="EA82" i="5"/>
  <c r="CW84" i="5"/>
  <c r="X82" i="5"/>
  <c r="BN82" i="5"/>
  <c r="GK84" i="5"/>
  <c r="R63" i="20"/>
  <c r="DG84" i="5"/>
  <c r="R18" i="20"/>
  <c r="R17" i="20"/>
  <c r="FH82" i="5"/>
  <c r="FP82" i="5"/>
  <c r="EI84" i="5"/>
  <c r="DF82" i="5"/>
  <c r="GA84" i="5"/>
  <c r="GQ82" i="5"/>
  <c r="DA84" i="5"/>
  <c r="AW84" i="5"/>
  <c r="G82" i="5"/>
  <c r="EF84" i="5"/>
  <c r="GV82" i="5"/>
  <c r="BZ84" i="5"/>
  <c r="GG84" i="5"/>
  <c r="FI84" i="5"/>
  <c r="EW82" i="5"/>
  <c r="BP82" i="5"/>
  <c r="GI82" i="5"/>
  <c r="BN84" i="5"/>
  <c r="EN84" i="5"/>
  <c r="FM84" i="5"/>
  <c r="R23" i="20"/>
  <c r="DJ82" i="5"/>
  <c r="FP84" i="5"/>
  <c r="CE84" i="5"/>
  <c r="EM82" i="5"/>
  <c r="AM84" i="5"/>
  <c r="DH82" i="5"/>
  <c r="EG82" i="5"/>
  <c r="R50" i="20"/>
  <c r="BB84" i="5"/>
  <c r="FJ84" i="5"/>
  <c r="R49" i="20"/>
  <c r="FU84" i="5"/>
  <c r="CA84" i="5"/>
  <c r="CE82" i="5"/>
  <c r="AO82" i="5"/>
  <c r="G84" i="5"/>
  <c r="CS82" i="5"/>
  <c r="R39" i="20"/>
  <c r="AY82" i="5"/>
  <c r="J84" i="5"/>
  <c r="FL84" i="5"/>
  <c r="DR82" i="5"/>
  <c r="CF84" i="5"/>
  <c r="DS82" i="5"/>
  <c r="CT84" i="5"/>
  <c r="R20" i="20"/>
  <c r="R11" i="20"/>
  <c r="R9" i="20"/>
  <c r="R10" i="20"/>
  <c r="R12" i="20"/>
  <c r="R48" i="20"/>
  <c r="CJ82" i="5"/>
  <c r="AJ84" i="5"/>
  <c r="R37" i="20"/>
  <c r="R34" i="20"/>
  <c r="R36" i="20"/>
  <c r="R32" i="20"/>
  <c r="BM84" i="5"/>
  <c r="CQ84" i="5"/>
  <c r="FT82" i="5"/>
  <c r="EF82" i="5"/>
  <c r="BU84" i="5"/>
  <c r="DJ84" i="5"/>
  <c r="CM82" i="5"/>
  <c r="AA82" i="5"/>
  <c r="BC82" i="5"/>
  <c r="DI82" i="5"/>
  <c r="CM84" i="5"/>
  <c r="H84" i="5"/>
  <c r="BT84" i="5"/>
  <c r="EB84" i="5"/>
  <c r="BL82" i="5"/>
  <c r="DB82" i="5"/>
  <c r="AH82" i="5"/>
  <c r="AC82" i="5"/>
  <c r="BA82" i="5"/>
  <c r="R19" i="20"/>
  <c r="R67" i="20"/>
  <c r="R54" i="20"/>
  <c r="R53" i="20"/>
  <c r="CH84" i="5"/>
  <c r="CA82" i="5"/>
  <c r="BC84" i="5"/>
  <c r="Q82" i="5"/>
  <c r="FW84" i="5"/>
  <c r="FV84" i="5"/>
  <c r="FK82" i="5"/>
  <c r="EH84" i="5"/>
  <c r="DS84" i="5"/>
  <c r="EA84" i="5"/>
  <c r="F84" i="5"/>
  <c r="DU82" i="5"/>
  <c r="AG82" i="5"/>
  <c r="DM82" i="5"/>
  <c r="BE84" i="5"/>
  <c r="DR84" i="5"/>
  <c r="AU82" i="5"/>
  <c r="FS82" i="5"/>
  <c r="H82" i="5"/>
  <c r="GJ84" i="5"/>
  <c r="Z82" i="5"/>
  <c r="FD82" i="5"/>
  <c r="CK84" i="5"/>
  <c r="GL84" i="5"/>
  <c r="R31" i="20"/>
  <c r="AY84" i="5"/>
  <c r="EE82" i="5"/>
  <c r="ET82" i="5"/>
  <c r="U84" i="5"/>
  <c r="EV84" i="5"/>
  <c r="R21" i="20"/>
  <c r="GP84" i="5"/>
  <c r="T84" i="5"/>
  <c r="FE84" i="5"/>
  <c r="BV84" i="5"/>
  <c r="V82" i="5"/>
  <c r="AT84" i="5"/>
  <c r="K84" i="5"/>
  <c r="CH82" i="5"/>
  <c r="DV84" i="5"/>
  <c r="DX82" i="5"/>
  <c r="BA84" i="5"/>
  <c r="BD82" i="5"/>
  <c r="CT82" i="5"/>
  <c r="CJ84" i="5"/>
  <c r="BU82" i="5"/>
  <c r="R22" i="20"/>
  <c r="R33" i="20"/>
  <c r="R66" i="20"/>
  <c r="BM82" i="5"/>
  <c r="ET84" i="5"/>
  <c r="FO82" i="5"/>
  <c r="DZ82" i="5"/>
  <c r="GF82" i="5"/>
  <c r="DC82" i="5"/>
  <c r="AQ82" i="5"/>
  <c r="BS82" i="5"/>
  <c r="DP82" i="5"/>
  <c r="AI84" i="5"/>
  <c r="AT82" i="5"/>
  <c r="GN82" i="5"/>
  <c r="BJ84" i="5"/>
  <c r="FX84" i="5"/>
  <c r="GE82" i="5"/>
  <c r="CO84" i="5"/>
  <c r="CB82" i="5"/>
  <c r="BF82" i="5"/>
  <c r="FQ82" i="5"/>
  <c r="CD84" i="5"/>
  <c r="GL82" i="5"/>
  <c r="R52" i="20"/>
  <c r="FT84" i="5"/>
  <c r="ED82" i="5"/>
  <c r="EY84" i="5"/>
  <c r="FY82" i="5"/>
  <c r="FZ82" i="5"/>
  <c r="CW82" i="5"/>
  <c r="V84" i="5"/>
  <c r="AO84" i="5"/>
  <c r="DB84" i="5"/>
  <c r="BS84" i="5"/>
  <c r="BK84" i="5"/>
  <c r="EY82" i="5"/>
  <c r="E82" i="5"/>
  <c r="BR84" i="5"/>
  <c r="CV84" i="5"/>
  <c r="AB84" i="5"/>
  <c r="S82" i="5"/>
  <c r="D84" i="5"/>
  <c r="DI84" i="5"/>
  <c r="ED84" i="5"/>
  <c r="GE84" i="5"/>
  <c r="DY84" i="5"/>
  <c r="BH82" i="5"/>
  <c r="BE82" i="5"/>
  <c r="EJ82" i="5"/>
  <c r="FS84" i="5"/>
  <c r="EI82" i="5"/>
  <c r="EM84" i="5"/>
  <c r="FQ84" i="5"/>
  <c r="DU84" i="5"/>
  <c r="CU82" i="5"/>
  <c r="AI82" i="5"/>
  <c r="EO82" i="5"/>
  <c r="GP82" i="5"/>
  <c r="BK82" i="5"/>
  <c r="DE82" i="5"/>
  <c r="CU84" i="5"/>
  <c r="AA84" i="5"/>
  <c r="CX82" i="5"/>
  <c r="AL82" i="5"/>
  <c r="BX84" i="5"/>
  <c r="EU84" i="5"/>
  <c r="DY82" i="5"/>
  <c r="K82" i="5"/>
  <c r="AR84" i="5"/>
  <c r="FI82" i="5"/>
  <c r="CG84" i="5"/>
  <c r="BT82" i="5"/>
  <c r="GR82" i="5"/>
  <c r="AX82" i="5"/>
  <c r="FL82" i="5"/>
  <c r="BI82" i="5"/>
  <c r="BQ82" i="5"/>
  <c r="GM82" i="5"/>
  <c r="R47" i="20"/>
  <c r="R64" i="20"/>
  <c r="R65" i="20"/>
  <c r="GB84" i="5"/>
  <c r="FO84" i="5"/>
  <c r="AG84" i="5"/>
  <c r="GK82" i="5"/>
  <c r="GF84" i="5"/>
  <c r="DQ82" i="5"/>
  <c r="AL84" i="5"/>
  <c r="DQ84" i="5"/>
  <c r="DA82" i="5"/>
  <c r="EZ82" i="5"/>
  <c r="DN84" i="5"/>
  <c r="BW82" i="5"/>
  <c r="AM82" i="5"/>
  <c r="BX82" i="5"/>
  <c r="AV82" i="5"/>
  <c r="X84" i="5"/>
  <c r="FZ84" i="5"/>
  <c r="U82" i="5"/>
  <c r="EQ84" i="5"/>
  <c r="DL84" i="5"/>
  <c r="ER84" i="5"/>
  <c r="EJ84" i="5"/>
  <c r="Z84" i="5"/>
  <c r="EQ82" i="5"/>
  <c r="DO82" i="5"/>
  <c r="FN82" i="5"/>
  <c r="DO84" i="5"/>
  <c r="CX84" i="5"/>
  <c r="AD84" i="5"/>
  <c r="BH84" i="5"/>
  <c r="EP84" i="5"/>
  <c r="EH82" i="5"/>
  <c r="GG82" i="5"/>
  <c r="ES82" i="5"/>
  <c r="FR84" i="5"/>
  <c r="FR82" i="5"/>
  <c r="EL84" i="5"/>
  <c r="FU82" i="5"/>
  <c r="EL82" i="5"/>
  <c r="BO82" i="5"/>
  <c r="DP84" i="5"/>
  <c r="CQ82" i="5"/>
  <c r="AE82" i="5"/>
  <c r="F82" i="5"/>
  <c r="BO84" i="5"/>
  <c r="AP84" i="5"/>
  <c r="BR82" i="5"/>
  <c r="GC84" i="5"/>
  <c r="L84" i="5"/>
  <c r="CF82" i="5"/>
  <c r="DH84" i="5"/>
  <c r="GT82" i="5"/>
  <c r="CN84" i="5"/>
  <c r="BY82" i="5"/>
  <c r="AK84" i="5"/>
  <c r="AJ82" i="5"/>
  <c r="CZ82" i="5"/>
  <c r="AN82" i="5"/>
  <c r="EP82" i="5"/>
  <c r="CD82" i="5"/>
  <c r="EV82" i="5"/>
  <c r="R82" i="5"/>
  <c r="DK84" i="5"/>
  <c r="R16" i="20"/>
  <c r="R74" i="20"/>
  <c r="AK82" i="5"/>
  <c r="AE84" i="5"/>
  <c r="DZ84" i="5"/>
  <c r="FG84" i="5"/>
  <c r="DF84" i="5"/>
  <c r="BP84" i="5"/>
  <c r="GN84" i="5"/>
  <c r="AU84" i="5"/>
  <c r="P82" i="5"/>
  <c r="Y84" i="5"/>
  <c r="CY82" i="5"/>
  <c r="L82" i="5"/>
  <c r="BW84" i="5"/>
  <c r="BZ82" i="5"/>
  <c r="FX82" i="5"/>
  <c r="BD84" i="5"/>
  <c r="FA84" i="5"/>
  <c r="AS84" i="5"/>
  <c r="CL82" i="5"/>
  <c r="FF84" i="5"/>
  <c r="Y82" i="5"/>
  <c r="R84" i="5"/>
  <c r="DD84" i="5"/>
  <c r="GA82" i="5"/>
  <c r="DD82" i="5"/>
  <c r="GC82" i="5"/>
  <c r="CP84" i="5"/>
  <c r="Q84" i="5"/>
  <c r="AZ84" i="5"/>
  <c r="DE84" i="5"/>
  <c r="M84" i="5"/>
  <c r="EZ84" i="5"/>
  <c r="BI84" i="5"/>
  <c r="EO84" i="5"/>
  <c r="AN84" i="5"/>
  <c r="EK84" i="5"/>
  <c r="I82" i="5"/>
  <c r="GJ82" i="5"/>
  <c r="CK82" i="5"/>
  <c r="FC84" i="5"/>
  <c r="T82" i="5"/>
  <c r="O82" i="5"/>
  <c r="GM84" i="5"/>
  <c r="FB82" i="5"/>
  <c r="DM84" i="5"/>
  <c r="BG82" i="5"/>
  <c r="FK84" i="5"/>
  <c r="CI82" i="5"/>
  <c r="W82" i="5"/>
  <c r="N82" i="5"/>
  <c r="BG84" i="5"/>
  <c r="BJ82" i="5"/>
  <c r="FY84" i="5"/>
  <c r="J82" i="5"/>
  <c r="AB82" i="5"/>
  <c r="CZ84" i="5"/>
  <c r="AF84" i="5"/>
  <c r="FV82" i="5"/>
  <c r="AS82" i="5"/>
  <c r="AC84" i="5"/>
  <c r="CR82" i="5"/>
  <c r="AF82" i="5"/>
  <c r="BV82" i="5"/>
  <c r="AH84" i="5"/>
  <c r="DC84" i="5"/>
  <c r="R14" i="20"/>
  <c r="C84" i="5"/>
  <c r="R72" i="20"/>
  <c r="R55" i="20"/>
  <c r="D63" i="5"/>
  <c r="R71" i="20"/>
  <c r="R30" i="20"/>
  <c r="R73" i="20"/>
  <c r="R70" i="20"/>
  <c r="R29" i="20"/>
  <c r="R60" i="20"/>
  <c r="R62" i="20"/>
  <c r="R58" i="20"/>
  <c r="R25" i="20"/>
  <c r="R42" i="20"/>
  <c r="R44" i="20"/>
  <c r="R46" i="20"/>
  <c r="R40" i="20"/>
  <c r="R59" i="20"/>
  <c r="R24" i="20"/>
  <c r="R27" i="20"/>
  <c r="R61" i="20"/>
  <c r="R26" i="20"/>
  <c r="R56" i="20"/>
  <c r="R45" i="20"/>
  <c r="R28" i="20"/>
  <c r="R41" i="20"/>
  <c r="R57" i="20"/>
  <c r="R43" i="20"/>
  <c r="FV63" i="5"/>
  <c r="FA64" i="5"/>
  <c r="BT64" i="5"/>
  <c r="FM63" i="5"/>
  <c r="AV64" i="5"/>
  <c r="FF63" i="5"/>
  <c r="FM64" i="5"/>
  <c r="J63" i="5"/>
  <c r="BR64" i="5"/>
  <c r="CS64" i="5"/>
  <c r="AV63" i="5"/>
  <c r="CV64" i="5"/>
  <c r="FZ63" i="5"/>
  <c r="O64" i="5"/>
  <c r="ER64" i="5"/>
  <c r="GH64" i="5"/>
  <c r="BZ64" i="5"/>
  <c r="DP64" i="5"/>
  <c r="AE64" i="5"/>
  <c r="FP63" i="5"/>
  <c r="BE64" i="5"/>
  <c r="FY64" i="5"/>
  <c r="DL64" i="5"/>
  <c r="DI64" i="5"/>
  <c r="FX63" i="5"/>
  <c r="EM64" i="5"/>
  <c r="AC63" i="5"/>
  <c r="BJ64" i="5"/>
  <c r="DP63" i="5"/>
  <c r="DW63" i="5"/>
  <c r="I64" i="5"/>
  <c r="CS63" i="5"/>
  <c r="DV64" i="5"/>
  <c r="BQ64" i="5"/>
  <c r="O63" i="5"/>
  <c r="DW64" i="5"/>
  <c r="GH63" i="5"/>
  <c r="EH63" i="5"/>
  <c r="EH64" i="5"/>
  <c r="CM63" i="5"/>
  <c r="FF64" i="5"/>
  <c r="AJ64" i="5"/>
  <c r="U64" i="5"/>
  <c r="FI64" i="5"/>
  <c r="FR64" i="5"/>
  <c r="DL63" i="5"/>
  <c r="CK64" i="5"/>
  <c r="EZ63" i="5"/>
  <c r="DX63" i="5"/>
  <c r="EY63" i="5"/>
  <c r="CC64" i="5"/>
  <c r="EI63" i="5"/>
  <c r="ER63" i="5"/>
  <c r="EN63" i="5"/>
  <c r="DJ63" i="5"/>
  <c r="BJ63" i="5"/>
  <c r="FL63" i="5"/>
  <c r="CI64" i="5"/>
  <c r="EN64" i="5"/>
  <c r="FX64" i="5"/>
  <c r="FP64" i="5"/>
  <c r="AF63" i="5"/>
  <c r="FH64" i="5"/>
  <c r="EU64" i="5"/>
  <c r="AR64" i="5"/>
  <c r="DN63" i="5"/>
  <c r="EY64" i="5"/>
  <c r="EZ64" i="5"/>
  <c r="BK63" i="5"/>
  <c r="CX64" i="5"/>
  <c r="FY63" i="5"/>
  <c r="BA64" i="5"/>
  <c r="EE63" i="5"/>
  <c r="EC64" i="5"/>
  <c r="BN63" i="5"/>
  <c r="AU64" i="5"/>
  <c r="DT63" i="5"/>
  <c r="BL63" i="5"/>
  <c r="EB64" i="5"/>
  <c r="EB63" i="5"/>
  <c r="AS63" i="5"/>
  <c r="DT64" i="5"/>
  <c r="CX63" i="5"/>
  <c r="BD63" i="5"/>
  <c r="AU63" i="5"/>
  <c r="CV63" i="5"/>
  <c r="FH63" i="5"/>
  <c r="BD64" i="5"/>
  <c r="BS63" i="5"/>
  <c r="EE64" i="5"/>
  <c r="BS64" i="5"/>
  <c r="AN64" i="5"/>
  <c r="T64" i="5"/>
  <c r="GF64" i="5"/>
  <c r="AO64" i="5"/>
  <c r="BW64" i="5"/>
  <c r="BC64" i="5"/>
  <c r="FW63" i="5"/>
  <c r="K64" i="5"/>
  <c r="AS64" i="5"/>
  <c r="CM64" i="5"/>
  <c r="DX64" i="5"/>
  <c r="EA63" i="5"/>
  <c r="BL64" i="5"/>
  <c r="CA64" i="5"/>
  <c r="AD63" i="5"/>
  <c r="AN63" i="5"/>
  <c r="GF63" i="5"/>
  <c r="CA63" i="5"/>
  <c r="AB64" i="5"/>
  <c r="GV64" i="5"/>
  <c r="DS63" i="5"/>
  <c r="CB64" i="5"/>
  <c r="CQ64" i="5"/>
  <c r="EI64" i="5"/>
  <c r="M64" i="5"/>
  <c r="BY64" i="5"/>
  <c r="FD63" i="5"/>
  <c r="BB64" i="5"/>
  <c r="CO64" i="5"/>
  <c r="AE63" i="5"/>
  <c r="BC63" i="5"/>
  <c r="FZ64" i="5"/>
  <c r="BV64" i="5"/>
  <c r="CH64" i="5"/>
  <c r="BY63" i="5"/>
  <c r="BF64" i="5"/>
  <c r="G63" i="5"/>
  <c r="DA64" i="5"/>
  <c r="FO64" i="5"/>
  <c r="AI63" i="5"/>
  <c r="EG64" i="5"/>
  <c r="FT64" i="5"/>
  <c r="D64" i="5"/>
  <c r="GA64" i="5"/>
  <c r="GQ63" i="5"/>
  <c r="GT68" i="5" s="1"/>
  <c r="CZ64" i="5"/>
  <c r="P64" i="5"/>
  <c r="EQ64" i="5"/>
  <c r="FB63" i="5"/>
  <c r="CQ63" i="5"/>
  <c r="DA63" i="5"/>
  <c r="ED63" i="5"/>
  <c r="FG63" i="5"/>
  <c r="AL63" i="5"/>
  <c r="AC64" i="5"/>
  <c r="FT63" i="5"/>
  <c r="BH63" i="5"/>
  <c r="EG63" i="5"/>
  <c r="AD64" i="5"/>
  <c r="R64" i="5"/>
  <c r="EO64" i="5"/>
  <c r="CP64" i="5"/>
  <c r="DS64" i="5"/>
  <c r="AW64" i="5"/>
  <c r="N63" i="5"/>
  <c r="V63" i="5"/>
  <c r="DI63" i="5"/>
  <c r="DO64" i="5"/>
  <c r="FJ64" i="5"/>
  <c r="ES63" i="5"/>
  <c r="DZ63" i="5"/>
  <c r="BX63" i="5"/>
  <c r="FB64" i="5"/>
  <c r="FD64" i="5"/>
  <c r="FQ63" i="5"/>
  <c r="FK64" i="5"/>
  <c r="BU64" i="5"/>
  <c r="CP63" i="5"/>
  <c r="CH63" i="5"/>
  <c r="BP64" i="5"/>
  <c r="FW64" i="5"/>
  <c r="EJ63" i="5"/>
  <c r="AZ63" i="5"/>
  <c r="EX63" i="5"/>
  <c r="FN63" i="5"/>
  <c r="AM64" i="5"/>
  <c r="BI63" i="5"/>
  <c r="AW63" i="5"/>
  <c r="BR63" i="5"/>
  <c r="FN64" i="5"/>
  <c r="ES64" i="5"/>
  <c r="AB63" i="5"/>
  <c r="DU64" i="5"/>
  <c r="FR63" i="5"/>
  <c r="V64" i="5"/>
  <c r="BU63" i="5"/>
  <c r="CY64" i="5"/>
  <c r="G64" i="5"/>
  <c r="T63" i="5"/>
  <c r="AO63" i="5"/>
  <c r="BV63" i="5"/>
  <c r="I63" i="5"/>
  <c r="DN64" i="5"/>
  <c r="J64" i="5"/>
  <c r="CN64" i="5"/>
  <c r="CN63" i="5"/>
  <c r="FS63" i="5"/>
  <c r="S63" i="5"/>
  <c r="GL63" i="5"/>
  <c r="GE64" i="5"/>
  <c r="GB63" i="5"/>
  <c r="FU64" i="5"/>
  <c r="FL64" i="5"/>
  <c r="GA63" i="5"/>
  <c r="BP63" i="5"/>
  <c r="AH64" i="5"/>
  <c r="CG63" i="5"/>
  <c r="FO63" i="5"/>
  <c r="S64" i="5"/>
  <c r="CF63" i="5"/>
  <c r="BK64" i="5"/>
  <c r="BX64" i="5"/>
  <c r="GD63" i="5"/>
  <c r="DE64" i="5"/>
  <c r="DB64" i="5"/>
  <c r="DQ63" i="5"/>
  <c r="DQ64" i="5"/>
  <c r="DB63" i="5"/>
  <c r="EM63" i="5"/>
  <c r="FS64" i="5"/>
  <c r="BF63" i="5"/>
  <c r="BM63" i="5"/>
  <c r="GV63" i="5"/>
  <c r="U63" i="5"/>
  <c r="CZ63" i="5"/>
  <c r="BN64" i="5"/>
  <c r="CK63" i="5"/>
  <c r="DU63" i="5"/>
  <c r="H64" i="5"/>
  <c r="CC63" i="5"/>
  <c r="F64" i="5"/>
  <c r="DJ64" i="5"/>
  <c r="GT64" i="5"/>
  <c r="AR63" i="5"/>
  <c r="EC63" i="5"/>
  <c r="AL64" i="5"/>
  <c r="BQ63" i="5"/>
  <c r="Z64" i="5"/>
  <c r="BM64" i="5"/>
  <c r="Q63" i="5"/>
  <c r="EX64" i="5"/>
  <c r="DK64" i="5"/>
  <c r="W63" i="5"/>
  <c r="ET64" i="5"/>
  <c r="DD63" i="5"/>
  <c r="AI64" i="5"/>
  <c r="X64" i="5"/>
  <c r="ED64" i="5"/>
  <c r="CG64" i="5"/>
  <c r="DZ64" i="5"/>
  <c r="FE63" i="5"/>
  <c r="GK64" i="5"/>
  <c r="P63" i="5"/>
  <c r="BE63" i="5"/>
  <c r="GI63" i="5"/>
  <c r="CE64" i="5"/>
  <c r="CF64" i="5"/>
  <c r="GE63" i="5"/>
  <c r="FV64" i="5"/>
  <c r="L64" i="5"/>
  <c r="N64" i="5"/>
  <c r="GO64" i="5"/>
  <c r="CB63" i="5"/>
  <c r="BT63" i="5"/>
  <c r="AJ63" i="5"/>
  <c r="AH63" i="5"/>
  <c r="FC63" i="5"/>
  <c r="EP64" i="5"/>
  <c r="EO63" i="5"/>
  <c r="DE63" i="5"/>
  <c r="GS64" i="5"/>
  <c r="FA63" i="5"/>
  <c r="BG64" i="5"/>
  <c r="BH64" i="5"/>
  <c r="EV63" i="5"/>
  <c r="EV64" i="5"/>
  <c r="AF64" i="5"/>
  <c r="AZ64" i="5"/>
  <c r="Z63" i="5"/>
  <c r="E64" i="5"/>
  <c r="EA64" i="5"/>
  <c r="DR64" i="5"/>
  <c r="FE64" i="5"/>
  <c r="R63" i="5"/>
  <c r="CW63" i="5"/>
  <c r="GL64" i="5"/>
  <c r="BW63" i="5"/>
  <c r="GR64" i="5"/>
  <c r="DR63" i="5"/>
  <c r="DD64" i="5"/>
  <c r="DG63" i="5"/>
  <c r="GD64" i="5"/>
  <c r="DV63" i="5"/>
  <c r="GC64" i="5"/>
  <c r="L63" i="5"/>
  <c r="GT63" i="5"/>
  <c r="GO63" i="5"/>
  <c r="GR68" i="5" s="1"/>
  <c r="GJ64" i="5"/>
  <c r="CL64" i="5"/>
  <c r="GS63" i="5"/>
  <c r="GV68" i="5" s="1"/>
  <c r="BB63" i="5"/>
  <c r="CL63" i="5"/>
  <c r="F63" i="5"/>
  <c r="FK63" i="5"/>
  <c r="EU63" i="5"/>
  <c r="AM63" i="5"/>
  <c r="FU63" i="5"/>
  <c r="GC63" i="5"/>
  <c r="EL64" i="5"/>
  <c r="BI64" i="5"/>
  <c r="GJ63" i="5"/>
  <c r="CI63" i="5"/>
  <c r="BG63" i="5"/>
  <c r="EJ64" i="5"/>
  <c r="W64" i="5"/>
  <c r="X63" i="5"/>
  <c r="AY64" i="5"/>
  <c r="CO63" i="5"/>
  <c r="ET63" i="5"/>
  <c r="GK63" i="5"/>
  <c r="CW64" i="5"/>
  <c r="EQ63" i="5"/>
  <c r="BA63" i="5"/>
  <c r="DK63" i="5"/>
  <c r="CE63" i="5"/>
  <c r="EP63" i="5"/>
  <c r="GG63" i="5"/>
  <c r="H63" i="5"/>
  <c r="GQ64" i="5"/>
  <c r="DM63" i="5"/>
  <c r="DG64" i="5"/>
  <c r="GI64" i="5"/>
  <c r="GU63" i="5"/>
  <c r="GB64" i="5"/>
  <c r="FI63" i="5"/>
  <c r="AY63" i="5"/>
  <c r="FG64" i="5"/>
  <c r="EL63" i="5"/>
  <c r="CY63" i="5"/>
  <c r="FQ64" i="5"/>
  <c r="GG64" i="5"/>
  <c r="FC64" i="5"/>
  <c r="FJ63" i="5"/>
  <c r="DM64" i="5"/>
  <c r="GP64" i="5"/>
  <c r="GP63" i="5"/>
  <c r="GS68" i="5" s="1"/>
  <c r="AK63" i="5"/>
  <c r="AK64" i="5"/>
  <c r="M63" i="5"/>
  <c r="DO63" i="5"/>
  <c r="EW63" i="5"/>
  <c r="EW64" i="5"/>
  <c r="AT64" i="5"/>
  <c r="AT63" i="5"/>
  <c r="Q64" i="5"/>
  <c r="E63" i="5"/>
  <c r="AP64" i="5"/>
  <c r="AP63" i="5"/>
  <c r="GR63" i="5"/>
  <c r="GU68" i="5" s="1"/>
  <c r="BZ63" i="5"/>
  <c r="GU64" i="5"/>
  <c r="EF64" i="5"/>
  <c r="EF63" i="5"/>
  <c r="K63" i="5"/>
  <c r="DF64" i="5"/>
  <c r="DF63" i="5"/>
  <c r="DC63" i="5"/>
  <c r="DC64" i="5"/>
  <c r="CU63" i="5"/>
  <c r="CU64" i="5"/>
  <c r="DY63" i="5"/>
  <c r="DY64" i="5"/>
  <c r="BO63" i="5"/>
  <c r="BO64" i="5"/>
  <c r="DH64" i="5"/>
  <c r="CJ64" i="5"/>
  <c r="CJ63" i="5"/>
  <c r="Y63" i="5"/>
  <c r="Y64" i="5"/>
  <c r="AX64" i="5"/>
  <c r="AX63" i="5"/>
  <c r="GN64" i="5"/>
  <c r="GN63" i="5"/>
  <c r="EK63" i="5"/>
  <c r="EK64" i="5"/>
  <c r="AG64" i="5"/>
  <c r="AG63" i="5"/>
  <c r="AQ64" i="5"/>
  <c r="AQ63" i="5"/>
  <c r="CT64" i="5"/>
  <c r="CT63" i="5"/>
  <c r="CR63" i="5"/>
  <c r="CR64" i="5"/>
  <c r="AA64" i="5"/>
  <c r="AA63" i="5"/>
  <c r="GM63" i="5"/>
  <c r="GM64" i="5"/>
  <c r="GU51" i="5" l="1"/>
  <c r="GU52" i="5" s="1"/>
  <c r="GU58" i="5" s="1"/>
  <c r="GU85" i="5" s="1"/>
  <c r="GU86" i="5" s="1"/>
  <c r="GV51" i="5"/>
  <c r="GV52" i="5" s="1"/>
  <c r="GV58" i="5" s="1"/>
  <c r="GV85" i="5" s="1"/>
  <c r="GV86" i="5" s="1"/>
  <c r="E51" i="5"/>
  <c r="E52" i="5" s="1"/>
  <c r="E58" i="5" s="1"/>
  <c r="E85" i="5" s="1"/>
  <c r="C51" i="5"/>
  <c r="C52" i="5" s="1"/>
  <c r="C58" i="5" s="1"/>
  <c r="D51" i="5"/>
  <c r="D52" i="5" s="1"/>
  <c r="D58" i="5" s="1"/>
  <c r="D85" i="5" s="1"/>
  <c r="D86" i="5" s="1"/>
  <c r="E86" i="5"/>
  <c r="DP68" i="5"/>
  <c r="E59" i="5"/>
  <c r="H67" i="5" s="1"/>
  <c r="GU59" i="5"/>
  <c r="GU70" i="5" s="1"/>
  <c r="GV59" i="5"/>
  <c r="GV70" i="5" s="1"/>
  <c r="GQ68" i="5"/>
  <c r="GP68" i="5"/>
  <c r="GO68" i="5"/>
  <c r="FP68" i="5"/>
  <c r="CD68" i="5"/>
  <c r="BM68" i="5"/>
  <c r="FZ68" i="5"/>
  <c r="DQ68" i="5"/>
  <c r="BF68" i="5"/>
  <c r="FN68" i="5"/>
  <c r="DZ68" i="5"/>
  <c r="FY68" i="5"/>
  <c r="AF68" i="5"/>
  <c r="AD68" i="5"/>
  <c r="BL68" i="5"/>
  <c r="AE68" i="5"/>
  <c r="AV68" i="5"/>
  <c r="GN68" i="5"/>
  <c r="ES68" i="5"/>
  <c r="DT68" i="5"/>
  <c r="EZ68" i="5"/>
  <c r="FW68" i="5"/>
  <c r="GB68" i="5"/>
  <c r="FS68" i="5"/>
  <c r="BN68" i="5"/>
  <c r="EE68" i="5"/>
  <c r="EJ68" i="5"/>
  <c r="Y68" i="5"/>
  <c r="FI68" i="5"/>
  <c r="BS68" i="5"/>
  <c r="EI68" i="5"/>
  <c r="BU68" i="5"/>
  <c r="FB68" i="5"/>
  <c r="Q68" i="5"/>
  <c r="FF68" i="5"/>
  <c r="FG68" i="5"/>
  <c r="BR68" i="5"/>
  <c r="CA68" i="5"/>
  <c r="CF68" i="5"/>
  <c r="EU68" i="5"/>
  <c r="BG68" i="5"/>
  <c r="AO68" i="5"/>
  <c r="GG68" i="5"/>
  <c r="AU68" i="5"/>
  <c r="GA68" i="5"/>
  <c r="GC68" i="5"/>
  <c r="FT68" i="5"/>
  <c r="BV68" i="5"/>
  <c r="DS68" i="5"/>
  <c r="EO68" i="5"/>
  <c r="BY68" i="5"/>
  <c r="W68" i="5"/>
  <c r="FR68" i="5"/>
  <c r="ED68" i="5"/>
  <c r="BW68" i="5"/>
  <c r="BK68" i="5"/>
  <c r="V68" i="5"/>
  <c r="BT68" i="5"/>
  <c r="FM68" i="5"/>
  <c r="FU68" i="5"/>
  <c r="GD68" i="5"/>
  <c r="DU68" i="5"/>
  <c r="FQ68" i="5"/>
  <c r="S68" i="5"/>
  <c r="FO68" i="5"/>
  <c r="DC68" i="5"/>
  <c r="CN68" i="5"/>
  <c r="GF68" i="5"/>
  <c r="U68" i="5"/>
  <c r="CP68" i="5"/>
  <c r="I68" i="5"/>
  <c r="GJ68" i="5"/>
  <c r="CI68" i="5"/>
  <c r="DO68" i="5"/>
  <c r="AL68" i="5"/>
  <c r="J68" i="5"/>
  <c r="CO68" i="5"/>
  <c r="BH68" i="5"/>
  <c r="DW68" i="5"/>
  <c r="EY68" i="5"/>
  <c r="BZ68" i="5"/>
  <c r="BX68" i="5"/>
  <c r="GI68" i="5"/>
  <c r="GH68" i="5"/>
  <c r="FC68" i="5"/>
  <c r="FH68" i="5"/>
  <c r="DR68" i="5"/>
  <c r="DB68" i="5"/>
  <c r="GE68" i="5"/>
  <c r="EC68" i="5"/>
  <c r="X68" i="5"/>
  <c r="BI68" i="5"/>
  <c r="AP68" i="5"/>
  <c r="O68" i="5"/>
  <c r="BD68" i="5"/>
  <c r="CZ68" i="5"/>
  <c r="EP68" i="5"/>
  <c r="BJ68" i="5"/>
  <c r="ET68" i="5"/>
  <c r="GL68" i="5"/>
  <c r="EV68" i="5"/>
  <c r="ER68" i="5"/>
  <c r="BB68" i="5"/>
  <c r="T68" i="5"/>
  <c r="BC68" i="5"/>
  <c r="FX68" i="5"/>
  <c r="CG68" i="5"/>
  <c r="CE68" i="5"/>
  <c r="DX68" i="5"/>
  <c r="CH68" i="5"/>
  <c r="FV68" i="5"/>
  <c r="CY68" i="5"/>
  <c r="FD68" i="5"/>
  <c r="FE68" i="5"/>
  <c r="AJ68" i="5"/>
  <c r="BE68" i="5"/>
  <c r="R68" i="5"/>
  <c r="DV68" i="5"/>
  <c r="DM68" i="5"/>
  <c r="EQ68" i="5"/>
  <c r="FA68" i="5"/>
  <c r="CX68" i="5"/>
  <c r="DG68" i="5"/>
  <c r="GK68" i="5"/>
  <c r="DA68" i="5"/>
  <c r="EW68" i="5"/>
  <c r="FJ68" i="5"/>
  <c r="FL68" i="5"/>
  <c r="AR68" i="5"/>
  <c r="FK68" i="5"/>
  <c r="EX68" i="5"/>
  <c r="N68" i="5"/>
  <c r="CQ68" i="5"/>
  <c r="P68" i="5"/>
  <c r="AQ68" i="5"/>
  <c r="BQ68" i="5"/>
  <c r="DN68" i="5"/>
  <c r="AW68" i="5"/>
  <c r="EG68" i="5"/>
  <c r="DL68" i="5"/>
  <c r="AH68" i="5"/>
  <c r="BO68" i="5"/>
  <c r="H68" i="5"/>
  <c r="G68" i="5"/>
  <c r="EF68" i="5"/>
  <c r="EH68" i="5"/>
  <c r="L68" i="5"/>
  <c r="K68" i="5"/>
  <c r="AK68" i="5"/>
  <c r="AN68" i="5"/>
  <c r="AM68" i="5"/>
  <c r="M68" i="5"/>
  <c r="DD68" i="5"/>
  <c r="CC68" i="5"/>
  <c r="CB68" i="5"/>
  <c r="CW68" i="5"/>
  <c r="CV68" i="5"/>
  <c r="EN68" i="5"/>
  <c r="EM68" i="5"/>
  <c r="EK68" i="5"/>
  <c r="CM68" i="5"/>
  <c r="CJ68" i="5"/>
  <c r="CL68" i="5"/>
  <c r="CK68" i="5"/>
  <c r="AB68" i="5"/>
  <c r="CU68" i="5"/>
  <c r="CT68" i="5"/>
  <c r="CR68" i="5"/>
  <c r="CS68" i="5"/>
  <c r="AG68" i="5"/>
  <c r="BP68" i="5"/>
  <c r="DF68" i="5"/>
  <c r="DE68" i="5"/>
  <c r="EB68" i="5"/>
  <c r="EA68" i="5"/>
  <c r="DY68" i="5"/>
  <c r="AA68" i="5"/>
  <c r="AT68" i="5"/>
  <c r="AS68" i="5"/>
  <c r="DJ68" i="5"/>
  <c r="DK68" i="5"/>
  <c r="BA68" i="5"/>
  <c r="AY68" i="5"/>
  <c r="DI68" i="5"/>
  <c r="DH68" i="5"/>
  <c r="AZ68" i="5"/>
  <c r="EL68" i="5"/>
  <c r="AC68" i="5"/>
  <c r="GM68" i="5"/>
  <c r="AX68" i="5"/>
  <c r="Z68" i="5"/>
  <c r="AI68" i="5"/>
  <c r="C59" i="5" l="1"/>
  <c r="F67" i="5" s="1"/>
  <c r="F69" i="5" s="1"/>
  <c r="C85" i="5"/>
  <c r="C86" i="5" s="1"/>
  <c r="D59" i="5"/>
  <c r="G67" i="5" s="1"/>
  <c r="G69" i="5" s="1"/>
  <c r="E70" i="5"/>
  <c r="H69" i="5"/>
  <c r="Z41" i="5"/>
  <c r="EA40" i="5"/>
  <c r="AC38" i="5"/>
  <c r="T39" i="5"/>
  <c r="Q41" i="5"/>
  <c r="AB41" i="5"/>
  <c r="DI41" i="5"/>
  <c r="DQ40" i="5"/>
  <c r="AB40" i="5"/>
  <c r="FA40" i="5"/>
  <c r="DM40" i="5"/>
  <c r="DE41" i="5"/>
  <c r="CB38" i="5"/>
  <c r="BA38" i="5"/>
  <c r="DT39" i="5"/>
  <c r="FZ40" i="5"/>
  <c r="BV39" i="5"/>
  <c r="FA38" i="5"/>
  <c r="AG40" i="5"/>
  <c r="DX41" i="5"/>
  <c r="S38" i="5"/>
  <c r="FI38" i="5"/>
  <c r="AT41" i="5"/>
  <c r="FF39" i="5"/>
  <c r="DZ38" i="5"/>
  <c r="L38" i="5"/>
  <c r="DL41" i="5"/>
  <c r="DX38" i="5"/>
  <c r="EI38" i="5"/>
  <c r="EQ38" i="5"/>
  <c r="GF40" i="5"/>
  <c r="DI38" i="5"/>
  <c r="CA40" i="5"/>
  <c r="AV40" i="5"/>
  <c r="DA39" i="5"/>
  <c r="CD40" i="5"/>
  <c r="BT39" i="5"/>
  <c r="BB39" i="5"/>
  <c r="BW40" i="5"/>
  <c r="DY38" i="5"/>
  <c r="EC38" i="5"/>
  <c r="Z39" i="5"/>
  <c r="EH40" i="5"/>
  <c r="BT38" i="5"/>
  <c r="FT40" i="5"/>
  <c r="FH41" i="5"/>
  <c r="GJ40" i="5"/>
  <c r="AG39" i="5"/>
  <c r="AQ39" i="5"/>
  <c r="FR40" i="5"/>
  <c r="EJ40" i="5"/>
  <c r="CD39" i="5"/>
  <c r="FS40" i="5"/>
  <c r="EC39" i="5"/>
  <c r="CW38" i="5"/>
  <c r="GM39" i="5"/>
  <c r="CT40" i="5"/>
  <c r="DJ39" i="5"/>
  <c r="AM40" i="5"/>
  <c r="DJ38" i="5"/>
  <c r="R40" i="5"/>
  <c r="DA41" i="5"/>
  <c r="DG38" i="5"/>
  <c r="BD39" i="5"/>
  <c r="FS41" i="5"/>
  <c r="AZ38" i="5"/>
  <c r="FD38" i="5"/>
  <c r="BN39" i="5"/>
  <c r="DV40" i="5"/>
  <c r="DR40" i="5"/>
  <c r="AJ40" i="5"/>
  <c r="T38" i="5"/>
  <c r="AO41" i="5"/>
  <c r="BH41" i="5"/>
  <c r="CC38" i="5"/>
  <c r="FV39" i="5"/>
  <c r="BB41" i="5"/>
  <c r="CX39" i="5"/>
  <c r="FE39" i="5"/>
  <c r="GH38" i="5"/>
  <c r="AN41" i="5"/>
  <c r="AI40" i="5"/>
  <c r="GB40" i="5"/>
  <c r="ES40" i="5"/>
  <c r="DO41" i="5"/>
  <c r="P41" i="5"/>
  <c r="K40" i="5"/>
  <c r="BO40" i="5"/>
  <c r="EE38" i="5"/>
  <c r="BI40" i="5"/>
  <c r="V38" i="5"/>
  <c r="GL40" i="5"/>
  <c r="N38" i="5"/>
  <c r="GD41" i="5"/>
  <c r="FU39" i="5"/>
  <c r="W41" i="5"/>
  <c r="CX40" i="5"/>
  <c r="FH38" i="5"/>
  <c r="Y38" i="5"/>
  <c r="GR38" i="5"/>
  <c r="M40" i="5"/>
  <c r="AO39" i="5"/>
  <c r="CI40" i="5"/>
  <c r="CQ41" i="5"/>
  <c r="AL39" i="5"/>
  <c r="H38" i="5"/>
  <c r="BY38" i="5"/>
  <c r="DN38" i="5"/>
  <c r="AD39" i="5"/>
  <c r="BS40" i="5"/>
  <c r="BF40" i="5"/>
  <c r="DL38" i="5"/>
  <c r="CJ39" i="5"/>
  <c r="CN41" i="5"/>
  <c r="CW39" i="5"/>
  <c r="U38" i="5"/>
  <c r="FD41" i="5"/>
  <c r="CO40" i="5"/>
  <c r="DW41" i="5"/>
  <c r="DU41" i="5"/>
  <c r="BX38" i="5"/>
  <c r="BF41" i="5"/>
  <c r="DV41" i="5"/>
  <c r="GE38" i="5"/>
  <c r="GT39" i="5"/>
  <c r="FI40" i="5"/>
  <c r="BR38" i="5"/>
  <c r="DY39" i="5"/>
  <c r="DG39" i="5"/>
  <c r="FQ40" i="5"/>
  <c r="EU39" i="5"/>
  <c r="FY40" i="5"/>
  <c r="FP38" i="5"/>
  <c r="EZ41" i="5"/>
  <c r="GE41" i="5"/>
  <c r="CU40" i="5"/>
  <c r="AT40" i="5"/>
  <c r="W40" i="5"/>
  <c r="FX40" i="5"/>
  <c r="BP39" i="5"/>
  <c r="CD41" i="5"/>
  <c r="EF40" i="5"/>
  <c r="BO41" i="5"/>
  <c r="AG41" i="5"/>
  <c r="GA40" i="5"/>
  <c r="FG40" i="5"/>
  <c r="BF38" i="5"/>
  <c r="GO39" i="5"/>
  <c r="ER38" i="5"/>
  <c r="AP40" i="5"/>
  <c r="GH41" i="5"/>
  <c r="FH40" i="5"/>
  <c r="CO39" i="5"/>
  <c r="GK38" i="5"/>
  <c r="EQ39" i="5"/>
  <c r="V39" i="5"/>
  <c r="AO40" i="5"/>
  <c r="CR40" i="5"/>
  <c r="AN40" i="5"/>
  <c r="BR40" i="5"/>
  <c r="AA40" i="5"/>
  <c r="CJ41" i="5"/>
  <c r="CH41" i="5"/>
  <c r="AL38" i="5"/>
  <c r="CK40" i="5"/>
  <c r="F38" i="5"/>
  <c r="CD38" i="5"/>
  <c r="EN38" i="5"/>
  <c r="FT41" i="5"/>
  <c r="FJ40" i="5"/>
  <c r="AQ38" i="5"/>
  <c r="BR39" i="5"/>
  <c r="U40" i="5"/>
  <c r="EL41" i="5"/>
  <c r="FO38" i="5"/>
  <c r="GS38" i="5"/>
  <c r="GR40" i="5"/>
  <c r="AC39" i="5"/>
  <c r="BO39" i="5"/>
  <c r="EG40" i="5"/>
  <c r="CM39" i="5"/>
  <c r="CT39" i="5"/>
  <c r="FQ41" i="5"/>
  <c r="BQ40" i="5"/>
  <c r="CY41" i="5"/>
  <c r="FN41" i="5"/>
  <c r="BC41" i="5"/>
  <c r="BU41" i="5"/>
  <c r="DJ41" i="5"/>
  <c r="AN38" i="5"/>
  <c r="AY40" i="5"/>
  <c r="EV40" i="5"/>
  <c r="CE40" i="5"/>
  <c r="AF39" i="5"/>
  <c r="BT40" i="5"/>
  <c r="AE40" i="5"/>
  <c r="BL40" i="5"/>
  <c r="BW38" i="5"/>
  <c r="EV41" i="5"/>
  <c r="DS41" i="5"/>
  <c r="DC38" i="5"/>
  <c r="BA39" i="5"/>
  <c r="BK41" i="5"/>
  <c r="GG40" i="5"/>
  <c r="DN41" i="5"/>
  <c r="CH40" i="5"/>
  <c r="EN39" i="5"/>
  <c r="FW38" i="5"/>
  <c r="Y41" i="5"/>
  <c r="CI38" i="5"/>
  <c r="GM41" i="5"/>
  <c r="EM38" i="5"/>
  <c r="EB38" i="5"/>
  <c r="BX41" i="5"/>
  <c r="CS41" i="5"/>
  <c r="AK41" i="5"/>
  <c r="P38" i="5"/>
  <c r="AM38" i="5"/>
  <c r="FM38" i="5"/>
  <c r="EA41" i="5"/>
  <c r="GO40" i="5"/>
  <c r="CM41" i="5"/>
  <c r="EK39" i="5"/>
  <c r="AC40" i="5"/>
  <c r="FG39" i="5"/>
  <c r="BE40" i="5"/>
  <c r="BU38" i="5"/>
  <c r="FB41" i="5"/>
  <c r="CE39" i="5"/>
  <c r="R39" i="5"/>
  <c r="DA40" i="5"/>
  <c r="S39" i="5"/>
  <c r="CU39" i="5"/>
  <c r="AR38" i="5"/>
  <c r="GA41" i="5"/>
  <c r="CK41" i="5"/>
  <c r="EB39" i="5"/>
  <c r="DD41" i="5"/>
  <c r="FU38" i="5"/>
  <c r="AA39" i="5"/>
  <c r="AI38" i="5"/>
  <c r="EH41" i="5"/>
  <c r="AQ40" i="5"/>
  <c r="EF41" i="5"/>
  <c r="FY41" i="5"/>
  <c r="O40" i="5"/>
  <c r="DD39" i="5"/>
  <c r="X39" i="5"/>
  <c r="GN38" i="5"/>
  <c r="DU40" i="5"/>
  <c r="BO38" i="5"/>
  <c r="DB38" i="5"/>
  <c r="AM41" i="5"/>
  <c r="FT39" i="5"/>
  <c r="EG38" i="5"/>
  <c r="CA38" i="5"/>
  <c r="ED41" i="5"/>
  <c r="CR41" i="5"/>
  <c r="GL38" i="5"/>
  <c r="EB41" i="5"/>
  <c r="CZ38" i="5"/>
  <c r="CT41" i="5"/>
  <c r="DM41" i="5"/>
  <c r="DF41" i="5"/>
  <c r="EX38" i="5"/>
  <c r="BR41" i="5"/>
  <c r="CF38" i="5"/>
  <c r="AL41" i="5"/>
  <c r="ET38" i="5"/>
  <c r="CO38" i="5"/>
  <c r="GN39" i="5"/>
  <c r="EY41" i="5"/>
  <c r="AP41" i="5"/>
  <c r="EN41" i="5"/>
  <c r="GQ39" i="5"/>
  <c r="CB40" i="5"/>
  <c r="EQ40" i="5"/>
  <c r="GF38" i="5"/>
  <c r="EK38" i="5"/>
  <c r="O38" i="5"/>
  <c r="EL40" i="5"/>
  <c r="EI40" i="5"/>
  <c r="CL38" i="5"/>
  <c r="CG40" i="5"/>
  <c r="EM40" i="5"/>
  <c r="FC41" i="5"/>
  <c r="BM41" i="5"/>
  <c r="AL40" i="5"/>
  <c r="GE40" i="5"/>
  <c r="EZ39" i="5"/>
  <c r="CK39" i="5"/>
  <c r="DT40" i="5"/>
  <c r="FE40" i="5"/>
  <c r="FV41" i="5"/>
  <c r="Y40" i="5"/>
  <c r="DL40" i="5"/>
  <c r="CF40" i="5"/>
  <c r="CL39" i="5"/>
  <c r="FZ41" i="5"/>
  <c r="GP40" i="5"/>
  <c r="DO39" i="5"/>
  <c r="CQ39" i="5"/>
  <c r="X41" i="5"/>
  <c r="EM41" i="5"/>
  <c r="EJ39" i="5"/>
  <c r="AY39" i="5"/>
  <c r="EY39" i="5"/>
  <c r="GQ41" i="5"/>
  <c r="BJ38" i="5"/>
  <c r="DP38" i="5"/>
  <c r="EQ41" i="5"/>
  <c r="FA39" i="5"/>
  <c r="EX40" i="5"/>
  <c r="BQ39" i="5"/>
  <c r="GJ38" i="5"/>
  <c r="GN41" i="5"/>
  <c r="EP39" i="5"/>
  <c r="BY41" i="5"/>
  <c r="X40" i="5"/>
  <c r="DN39" i="5"/>
  <c r="FL41" i="5"/>
  <c r="CS40" i="5"/>
  <c r="FM39" i="5"/>
  <c r="DF39" i="5"/>
  <c r="FC38" i="5"/>
  <c r="GP38" i="5"/>
  <c r="AJ38" i="5"/>
  <c r="EG41" i="5"/>
  <c r="EF39" i="5"/>
  <c r="DB41" i="5"/>
  <c r="FX38" i="5"/>
  <c r="EJ38" i="5"/>
  <c r="AQ41" i="5"/>
  <c r="EF38" i="5"/>
  <c r="EO39" i="5"/>
  <c r="FE38" i="5"/>
  <c r="BM38" i="5"/>
  <c r="GJ39" i="5"/>
  <c r="CP38" i="5"/>
  <c r="CN38" i="5"/>
  <c r="AD41" i="5"/>
  <c r="CS39" i="5"/>
  <c r="GK41" i="5"/>
  <c r="FI39" i="5"/>
  <c r="DN40" i="5"/>
  <c r="DF38" i="5"/>
  <c r="DX39" i="5"/>
  <c r="FP39" i="5"/>
  <c r="DD38" i="5"/>
  <c r="FN39" i="5"/>
  <c r="FD39" i="5"/>
  <c r="ET40" i="5"/>
  <c r="CG38" i="5"/>
  <c r="EW40" i="5"/>
  <c r="ED38" i="5"/>
  <c r="L40" i="5"/>
  <c r="BG40" i="5"/>
  <c r="AZ41" i="5"/>
  <c r="AW40" i="5"/>
  <c r="DR38" i="5"/>
  <c r="FK39" i="5"/>
  <c r="DR39" i="5"/>
  <c r="AW41" i="5"/>
  <c r="BX40" i="5"/>
  <c r="EP38" i="5"/>
  <c r="CI39" i="5"/>
  <c r="Z38" i="5"/>
  <c r="EA39" i="5"/>
  <c r="DO38" i="5"/>
  <c r="AC41" i="5"/>
  <c r="FS38" i="5"/>
  <c r="BJ40" i="5"/>
  <c r="CJ40" i="5"/>
  <c r="FQ38" i="5"/>
  <c r="FY38" i="5"/>
  <c r="FM41" i="5"/>
  <c r="FS39" i="5"/>
  <c r="FU41" i="5"/>
  <c r="FP41" i="5"/>
  <c r="EO41" i="5"/>
  <c r="AI41" i="5"/>
  <c r="GU39" i="5"/>
  <c r="FQ39" i="5"/>
  <c r="GM40" i="5"/>
  <c r="FB38" i="5"/>
  <c r="DI39" i="5"/>
  <c r="BW39" i="5"/>
  <c r="AD38" i="5"/>
  <c r="BS39" i="5"/>
  <c r="ED40" i="5"/>
  <c r="DC40" i="5"/>
  <c r="GD40" i="5"/>
  <c r="GS39" i="5"/>
  <c r="BN38" i="5"/>
  <c r="ET39" i="5"/>
  <c r="S40" i="5"/>
  <c r="GA38" i="5"/>
  <c r="R38" i="5"/>
  <c r="DZ39" i="5"/>
  <c r="EC41" i="5"/>
  <c r="EC40" i="5"/>
  <c r="DZ40" i="5"/>
  <c r="BK39" i="5"/>
  <c r="BV38" i="5"/>
  <c r="GQ38" i="5"/>
  <c r="AX40" i="5"/>
  <c r="GO38" i="5"/>
  <c r="AF38" i="5"/>
  <c r="BB40" i="5"/>
  <c r="CR38" i="5"/>
  <c r="GT40" i="5"/>
  <c r="CF41" i="5"/>
  <c r="GU41" i="5"/>
  <c r="K39" i="5"/>
  <c r="CY40" i="5"/>
  <c r="GL39" i="5"/>
  <c r="CM40" i="5"/>
  <c r="EA38" i="5"/>
  <c r="CY39" i="5"/>
  <c r="FG41" i="5"/>
  <c r="FO41" i="5"/>
  <c r="AS39" i="5"/>
  <c r="CS38" i="5"/>
  <c r="BL38" i="5"/>
  <c r="GR39" i="5"/>
  <c r="AK39" i="5"/>
  <c r="GA39" i="5"/>
  <c r="BZ41" i="5"/>
  <c r="BP38" i="5"/>
  <c r="CE38" i="5"/>
  <c r="CN39" i="5"/>
  <c r="FY39" i="5"/>
  <c r="BG39" i="5"/>
  <c r="DI40" i="5"/>
  <c r="DG40" i="5"/>
  <c r="V40" i="5"/>
  <c r="EI39" i="5"/>
  <c r="AK38" i="5"/>
  <c r="DS39" i="5"/>
  <c r="BU40" i="5"/>
  <c r="EH38" i="5"/>
  <c r="DW39" i="5"/>
  <c r="CH38" i="5"/>
  <c r="DQ39" i="5"/>
  <c r="G38" i="5"/>
  <c r="BG38" i="5"/>
  <c r="EY38" i="5"/>
  <c r="EZ40" i="5"/>
  <c r="CX38" i="5"/>
  <c r="EW38" i="5"/>
  <c r="AJ41" i="5"/>
  <c r="CJ38" i="5"/>
  <c r="GR41" i="5"/>
  <c r="DZ41" i="5"/>
  <c r="BD40" i="5"/>
  <c r="AF40" i="5"/>
  <c r="AA38" i="5"/>
  <c r="W39" i="5"/>
  <c r="GT41" i="5"/>
  <c r="EB40" i="5"/>
  <c r="N40" i="5"/>
  <c r="FL40" i="5"/>
  <c r="EX39" i="5"/>
  <c r="AB39" i="5"/>
  <c r="BA40" i="5"/>
  <c r="X38" i="5"/>
  <c r="DC41" i="5"/>
  <c r="DH38" i="5"/>
  <c r="FW41" i="5"/>
  <c r="Z40" i="5"/>
  <c r="GQ40" i="5"/>
  <c r="FB39" i="5"/>
  <c r="CP40" i="5"/>
  <c r="DV38" i="5"/>
  <c r="F39" i="5"/>
  <c r="EG39" i="5"/>
  <c r="GP39" i="5"/>
  <c r="CC39" i="5"/>
  <c r="W38" i="5"/>
  <c r="BP41" i="5"/>
  <c r="BE39" i="5"/>
  <c r="CV40" i="5"/>
  <c r="EV39" i="5"/>
  <c r="AX39" i="5"/>
  <c r="AH38" i="5"/>
  <c r="CY38" i="5"/>
  <c r="EE41" i="5"/>
  <c r="FV38" i="5"/>
  <c r="DT41" i="5"/>
  <c r="DE39" i="5"/>
  <c r="BZ39" i="5"/>
  <c r="CE41" i="5"/>
  <c r="BG41" i="5"/>
  <c r="DM38" i="5"/>
  <c r="FL39" i="5"/>
  <c r="FN40" i="5"/>
  <c r="CF39" i="5"/>
  <c r="AR39" i="5"/>
  <c r="BV41" i="5"/>
  <c r="DK41" i="5"/>
  <c r="CV39" i="5"/>
  <c r="EU41" i="5"/>
  <c r="EK41" i="5"/>
  <c r="DU38" i="5"/>
  <c r="FN38" i="5"/>
  <c r="AE38" i="5"/>
  <c r="GD38" i="5"/>
  <c r="M39" i="5"/>
  <c r="J40" i="5"/>
  <c r="AY41" i="5"/>
  <c r="CR39" i="5"/>
  <c r="BH40" i="5"/>
  <c r="BZ38" i="5"/>
  <c r="CK38" i="5"/>
  <c r="FK38" i="5"/>
  <c r="GC41" i="5"/>
  <c r="T41" i="5"/>
  <c r="I39" i="5"/>
  <c r="CO41" i="5"/>
  <c r="BK40" i="5"/>
  <c r="AP38" i="5"/>
  <c r="BN40" i="5"/>
  <c r="EO40" i="5"/>
  <c r="BC39" i="5"/>
  <c r="AB38" i="5"/>
  <c r="GV41" i="5"/>
  <c r="DT38" i="5"/>
  <c r="AV39" i="5"/>
  <c r="DP39" i="5"/>
  <c r="BM39" i="5"/>
  <c r="AH41" i="5"/>
  <c r="BC38" i="5"/>
  <c r="DH39" i="5"/>
  <c r="FF38" i="5"/>
  <c r="FK41" i="5"/>
  <c r="L39" i="5"/>
  <c r="AI39" i="5"/>
  <c r="ET41" i="5"/>
  <c r="DS40" i="5"/>
  <c r="FI41" i="5"/>
  <c r="BL39" i="5"/>
  <c r="CW41" i="5"/>
  <c r="BY40" i="5"/>
  <c r="CL40" i="5"/>
  <c r="BE38" i="5"/>
  <c r="FR41" i="5"/>
  <c r="FZ39" i="5"/>
  <c r="FW40" i="5"/>
  <c r="GE39" i="5"/>
  <c r="BB38" i="5"/>
  <c r="CV41" i="5"/>
  <c r="EV38" i="5"/>
  <c r="AW39" i="5"/>
  <c r="CA41" i="5"/>
  <c r="Q40" i="5"/>
  <c r="GN40" i="5"/>
  <c r="DX40" i="5"/>
  <c r="AU38" i="5"/>
  <c r="EU38" i="5"/>
  <c r="BQ38" i="5"/>
  <c r="DB40" i="5"/>
  <c r="AS41" i="5"/>
  <c r="FF41" i="5"/>
  <c r="AF41" i="5"/>
  <c r="AX41" i="5"/>
  <c r="FJ39" i="5"/>
  <c r="H39" i="5"/>
  <c r="GP41" i="5"/>
  <c r="EW41" i="5"/>
  <c r="EH39" i="5"/>
  <c r="AR40" i="5"/>
  <c r="BU39" i="5"/>
  <c r="GV39" i="5"/>
  <c r="AH39" i="5"/>
  <c r="V41" i="5"/>
  <c r="BH38" i="5"/>
  <c r="GD39" i="5"/>
  <c r="J38" i="5"/>
  <c r="FO39" i="5"/>
  <c r="FM40" i="5"/>
  <c r="FZ38" i="5"/>
  <c r="BF39" i="5"/>
  <c r="Y39" i="5"/>
  <c r="GC40" i="5"/>
  <c r="FL38" i="5"/>
  <c r="DE38" i="5"/>
  <c r="BZ40" i="5"/>
  <c r="GM38" i="5"/>
  <c r="BD38" i="5"/>
  <c r="CT38" i="5"/>
  <c r="P40" i="5"/>
  <c r="FV40" i="5"/>
  <c r="AH40" i="5"/>
  <c r="GH40" i="5"/>
  <c r="DH41" i="5"/>
  <c r="DG41" i="5"/>
  <c r="CH39" i="5"/>
  <c r="Q38" i="5"/>
  <c r="CM38" i="5"/>
  <c r="DY40" i="5"/>
  <c r="FH39" i="5"/>
  <c r="AJ39" i="5"/>
  <c r="DP41" i="5"/>
  <c r="BI39" i="5"/>
  <c r="AA41" i="5"/>
  <c r="R41" i="5"/>
  <c r="BQ41" i="5"/>
  <c r="CB41" i="5"/>
  <c r="O39" i="5"/>
  <c r="FU40" i="5"/>
  <c r="DL39" i="5"/>
  <c r="BW41" i="5"/>
  <c r="DM39" i="5"/>
  <c r="GI39" i="5"/>
  <c r="EM39" i="5"/>
  <c r="DK40" i="5"/>
  <c r="CZ40" i="5"/>
  <c r="DV39" i="5"/>
  <c r="BJ41" i="5"/>
  <c r="DP40" i="5"/>
  <c r="BN41" i="5"/>
  <c r="GI40" i="5"/>
  <c r="EP40" i="5"/>
  <c r="DE40" i="5"/>
  <c r="EY40" i="5"/>
  <c r="AR41" i="5"/>
  <c r="DK39" i="5"/>
  <c r="FC40" i="5"/>
  <c r="ER40" i="5"/>
  <c r="FK40" i="5"/>
  <c r="AU41" i="5"/>
  <c r="CW40" i="5"/>
  <c r="FX39" i="5"/>
  <c r="GB41" i="5"/>
  <c r="CG39" i="5"/>
  <c r="Q39" i="5"/>
  <c r="AU39" i="5"/>
  <c r="GI38" i="5"/>
  <c r="FD40" i="5"/>
  <c r="AU40" i="5"/>
  <c r="DC39" i="5"/>
  <c r="AM39" i="5"/>
  <c r="DB39" i="5"/>
  <c r="AG38" i="5"/>
  <c r="CX41" i="5"/>
  <c r="DD40" i="5"/>
  <c r="G39" i="5"/>
  <c r="CQ38" i="5"/>
  <c r="AT38" i="5"/>
  <c r="AP39" i="5"/>
  <c r="EE40" i="5"/>
  <c r="AY38" i="5"/>
  <c r="DO40" i="5"/>
  <c r="BE41" i="5"/>
  <c r="AZ39" i="5"/>
  <c r="GL41" i="5"/>
  <c r="ES41" i="5"/>
  <c r="EK40" i="5"/>
  <c r="FJ38" i="5"/>
  <c r="AN39" i="5"/>
  <c r="GG41" i="5"/>
  <c r="DQ38" i="5"/>
  <c r="GH39" i="5"/>
  <c r="DU39" i="5"/>
  <c r="GO41" i="5"/>
  <c r="CC40" i="5"/>
  <c r="GC39" i="5"/>
  <c r="DQ41" i="5"/>
  <c r="S41" i="5"/>
  <c r="GB38" i="5"/>
  <c r="ES38" i="5"/>
  <c r="DH40" i="5"/>
  <c r="AE39" i="5"/>
  <c r="BC40" i="5"/>
  <c r="GK40" i="5"/>
  <c r="FR38" i="5"/>
  <c r="EU40" i="5"/>
  <c r="O41" i="5"/>
  <c r="I38" i="5"/>
  <c r="BD41" i="5"/>
  <c r="EE39" i="5"/>
  <c r="AE41" i="5"/>
  <c r="CB39" i="5"/>
  <c r="FJ41" i="5"/>
  <c r="BI41" i="5"/>
  <c r="AS40" i="5"/>
  <c r="GG38" i="5"/>
  <c r="U39" i="5"/>
  <c r="CP39" i="5"/>
  <c r="FP40" i="5"/>
  <c r="CP41" i="5"/>
  <c r="P39" i="5"/>
  <c r="CU38" i="5"/>
  <c r="GC38" i="5"/>
  <c r="BS38" i="5"/>
  <c r="AV41" i="5"/>
  <c r="AZ40" i="5"/>
  <c r="DW40" i="5"/>
  <c r="CL41" i="5"/>
  <c r="BJ39" i="5"/>
  <c r="FO40" i="5"/>
  <c r="CQ40" i="5"/>
  <c r="GF39" i="5"/>
  <c r="CN40" i="5"/>
  <c r="CV38" i="5"/>
  <c r="AV38" i="5"/>
  <c r="ER39" i="5"/>
  <c r="GB39" i="5"/>
  <c r="J39" i="5"/>
  <c r="EL39" i="5"/>
  <c r="GF41" i="5"/>
  <c r="DW38" i="5"/>
  <c r="BA41" i="5"/>
  <c r="K38" i="5"/>
  <c r="GI41" i="5"/>
  <c r="FA41" i="5"/>
  <c r="DK38" i="5"/>
  <c r="CU41" i="5"/>
  <c r="FC39" i="5"/>
  <c r="ER41" i="5"/>
  <c r="AT39" i="5"/>
  <c r="DR41" i="5"/>
  <c r="FG38" i="5"/>
  <c r="EO38" i="5"/>
  <c r="CI41" i="5"/>
  <c r="BS41" i="5"/>
  <c r="GG39" i="5"/>
  <c r="DJ40" i="5"/>
  <c r="EJ41" i="5"/>
  <c r="CZ41" i="5"/>
  <c r="BP40" i="5"/>
  <c r="AD40" i="5"/>
  <c r="N41" i="5"/>
  <c r="EP41" i="5"/>
  <c r="EX41" i="5"/>
  <c r="EI41" i="5"/>
  <c r="N39" i="5"/>
  <c r="U41" i="5"/>
  <c r="DA38" i="5"/>
  <c r="CA39" i="5"/>
  <c r="GS40" i="5"/>
  <c r="EL38" i="5"/>
  <c r="AK40" i="5"/>
  <c r="CC41" i="5"/>
  <c r="ES39" i="5"/>
  <c r="EW39" i="5"/>
  <c r="DY41" i="5"/>
  <c r="DS38" i="5"/>
  <c r="FB40" i="5"/>
  <c r="GS41" i="5"/>
  <c r="AW38" i="5"/>
  <c r="FF40" i="5"/>
  <c r="BT41" i="5"/>
  <c r="GK39" i="5"/>
  <c r="BV40" i="5"/>
  <c r="BY39" i="5"/>
  <c r="T40" i="5"/>
  <c r="EN40" i="5"/>
  <c r="GJ41" i="5"/>
  <c r="ED39" i="5"/>
  <c r="AO38" i="5"/>
  <c r="FW39" i="5"/>
  <c r="DF40" i="5"/>
  <c r="FX41" i="5"/>
  <c r="CG41" i="5"/>
  <c r="BL41" i="5"/>
  <c r="AS38" i="5"/>
  <c r="AX38" i="5"/>
  <c r="BK38" i="5"/>
  <c r="FT38" i="5"/>
  <c r="BI38" i="5"/>
  <c r="BH39" i="5"/>
  <c r="BM40" i="5"/>
  <c r="CZ39" i="5"/>
  <c r="EZ38" i="5"/>
  <c r="BX39" i="5"/>
  <c r="FR39" i="5"/>
  <c r="C70" i="5" l="1"/>
  <c r="D70" i="5"/>
  <c r="EZ45" i="5"/>
  <c r="EZ46" i="5" s="1"/>
  <c r="BI45" i="5"/>
  <c r="BI46" i="5" s="1"/>
  <c r="FT45" i="5"/>
  <c r="FT46" i="5" s="1"/>
  <c r="BK45" i="5"/>
  <c r="BK46" i="5" s="1"/>
  <c r="AX45" i="5"/>
  <c r="AX46" i="5" s="1"/>
  <c r="AS45" i="5"/>
  <c r="AS46" i="5" s="1"/>
  <c r="AO45" i="5"/>
  <c r="AO46" i="5" s="1"/>
  <c r="AW45" i="5"/>
  <c r="AW46" i="5" s="1"/>
  <c r="DS45" i="5"/>
  <c r="DS46" i="5" s="1"/>
  <c r="EL45" i="5"/>
  <c r="EL46" i="5" s="1"/>
  <c r="DA45" i="5"/>
  <c r="DA46" i="5" s="1"/>
  <c r="EO45" i="5"/>
  <c r="EO46" i="5" s="1"/>
  <c r="FG45" i="5"/>
  <c r="FG46" i="5" s="1"/>
  <c r="DK45" i="5"/>
  <c r="DK46" i="5" s="1"/>
  <c r="K45" i="5"/>
  <c r="K46" i="5" s="1"/>
  <c r="DW45" i="5"/>
  <c r="DW46" i="5" s="1"/>
  <c r="AV45" i="5"/>
  <c r="AV46" i="5" s="1"/>
  <c r="CV45" i="5"/>
  <c r="CV46" i="5" s="1"/>
  <c r="BS45" i="5"/>
  <c r="BS46" i="5" s="1"/>
  <c r="GC45" i="5"/>
  <c r="GC46" i="5" s="1"/>
  <c r="CU45" i="5"/>
  <c r="CU46" i="5" s="1"/>
  <c r="GG45" i="5"/>
  <c r="GG46" i="5" s="1"/>
  <c r="I45" i="5"/>
  <c r="I46" i="5" s="1"/>
  <c r="FR45" i="5"/>
  <c r="FR46" i="5" s="1"/>
  <c r="ES45" i="5"/>
  <c r="ES46" i="5" s="1"/>
  <c r="GB45" i="5"/>
  <c r="GB46" i="5" s="1"/>
  <c r="DQ45" i="5"/>
  <c r="DQ46" i="5" s="1"/>
  <c r="FJ45" i="5"/>
  <c r="FJ46" i="5" s="1"/>
  <c r="AY45" i="5"/>
  <c r="AY46" i="5" s="1"/>
  <c r="AT45" i="5"/>
  <c r="AT46" i="5" s="1"/>
  <c r="CQ45" i="5"/>
  <c r="CQ46" i="5" s="1"/>
  <c r="AG45" i="5"/>
  <c r="AG46" i="5" s="1"/>
  <c r="GI45" i="5"/>
  <c r="GI46" i="5" s="1"/>
  <c r="CM45" i="5"/>
  <c r="CM46" i="5" s="1"/>
  <c r="Q45" i="5"/>
  <c r="Q46" i="5" s="1"/>
  <c r="CT45" i="5"/>
  <c r="CT46" i="5" s="1"/>
  <c r="BD45" i="5"/>
  <c r="BD46" i="5" s="1"/>
  <c r="GM45" i="5"/>
  <c r="GM46" i="5" s="1"/>
  <c r="DE45" i="5"/>
  <c r="DE46" i="5" s="1"/>
  <c r="FL45" i="5"/>
  <c r="FL46" i="5" s="1"/>
  <c r="FZ45" i="5"/>
  <c r="FZ46" i="5" s="1"/>
  <c r="J45" i="5"/>
  <c r="J46" i="5" s="1"/>
  <c r="BH45" i="5"/>
  <c r="BH46" i="5" s="1"/>
  <c r="BQ45" i="5"/>
  <c r="BQ46" i="5" s="1"/>
  <c r="EU45" i="5"/>
  <c r="EU46" i="5" s="1"/>
  <c r="AU45" i="5"/>
  <c r="AU46" i="5" s="1"/>
  <c r="EV45" i="5"/>
  <c r="EV46" i="5" s="1"/>
  <c r="BB45" i="5"/>
  <c r="BB46" i="5" s="1"/>
  <c r="BE45" i="5"/>
  <c r="BE46" i="5" s="1"/>
  <c r="FF45" i="5"/>
  <c r="FF46" i="5" s="1"/>
  <c r="BC45" i="5"/>
  <c r="BC46" i="5" s="1"/>
  <c r="DT45" i="5"/>
  <c r="DT46" i="5" s="1"/>
  <c r="AB45" i="5"/>
  <c r="AB46" i="5" s="1"/>
  <c r="AP45" i="5"/>
  <c r="AP46" i="5" s="1"/>
  <c r="FK45" i="5"/>
  <c r="FK46" i="5" s="1"/>
  <c r="CK45" i="5"/>
  <c r="CK46" i="5" s="1"/>
  <c r="BZ45" i="5"/>
  <c r="BZ46" i="5" s="1"/>
  <c r="M45" i="5"/>
  <c r="M46" i="5" s="1"/>
  <c r="GD45" i="5"/>
  <c r="GD46" i="5" s="1"/>
  <c r="AE45" i="5"/>
  <c r="AE46" i="5" s="1"/>
  <c r="FN45" i="5"/>
  <c r="FN46" i="5" s="1"/>
  <c r="DU45" i="5"/>
  <c r="DU46" i="5" s="1"/>
  <c r="DM45" i="5"/>
  <c r="DM46" i="5" s="1"/>
  <c r="FV45" i="5"/>
  <c r="FV46" i="5" s="1"/>
  <c r="CY45" i="5"/>
  <c r="CY46" i="5" s="1"/>
  <c r="AH45" i="5"/>
  <c r="AH46" i="5" s="1"/>
  <c r="W45" i="5"/>
  <c r="W46" i="5" s="1"/>
  <c r="DV45" i="5"/>
  <c r="DV46" i="5" s="1"/>
  <c r="DH45" i="5"/>
  <c r="DH46" i="5" s="1"/>
  <c r="X45" i="5"/>
  <c r="X46" i="5" s="1"/>
  <c r="AA45" i="5"/>
  <c r="AA46" i="5" s="1"/>
  <c r="CJ45" i="5"/>
  <c r="CJ46" i="5" s="1"/>
  <c r="EW45" i="5"/>
  <c r="EW46" i="5" s="1"/>
  <c r="CX45" i="5"/>
  <c r="CX46" i="5" s="1"/>
  <c r="EY45" i="5"/>
  <c r="EY46" i="5" s="1"/>
  <c r="BG45" i="5"/>
  <c r="BG46" i="5" s="1"/>
  <c r="G45" i="5"/>
  <c r="G46" i="5" s="1"/>
  <c r="CH45" i="5"/>
  <c r="CH46" i="5" s="1"/>
  <c r="EH45" i="5"/>
  <c r="EH46" i="5" s="1"/>
  <c r="AK45" i="5"/>
  <c r="AK46" i="5" s="1"/>
  <c r="CE45" i="5"/>
  <c r="CE46" i="5" s="1"/>
  <c r="BP45" i="5"/>
  <c r="BP46" i="5" s="1"/>
  <c r="BL45" i="5"/>
  <c r="BL46" i="5" s="1"/>
  <c r="CS45" i="5"/>
  <c r="CS46" i="5" s="1"/>
  <c r="EA45" i="5"/>
  <c r="EA46" i="5" s="1"/>
  <c r="CR45" i="5"/>
  <c r="CR46" i="5" s="1"/>
  <c r="AF45" i="5"/>
  <c r="AF46" i="5" s="1"/>
  <c r="GO45" i="5"/>
  <c r="GO46" i="5" s="1"/>
  <c r="GQ45" i="5"/>
  <c r="GQ46" i="5" s="1"/>
  <c r="BV45" i="5"/>
  <c r="BV46" i="5" s="1"/>
  <c r="R45" i="5"/>
  <c r="R46" i="5" s="1"/>
  <c r="GA45" i="5"/>
  <c r="GA46" i="5" s="1"/>
  <c r="BN45" i="5"/>
  <c r="BN46" i="5" s="1"/>
  <c r="AD45" i="5"/>
  <c r="AD46" i="5" s="1"/>
  <c r="FB45" i="5"/>
  <c r="FB46" i="5" s="1"/>
  <c r="FY45" i="5"/>
  <c r="FY46" i="5" s="1"/>
  <c r="FQ45" i="5"/>
  <c r="FQ46" i="5" s="1"/>
  <c r="FS45" i="5"/>
  <c r="FS46" i="5" s="1"/>
  <c r="DO45" i="5"/>
  <c r="DO46" i="5" s="1"/>
  <c r="Z45" i="5"/>
  <c r="Z46" i="5" s="1"/>
  <c r="EP45" i="5"/>
  <c r="EP46" i="5" s="1"/>
  <c r="DR45" i="5"/>
  <c r="DR46" i="5" s="1"/>
  <c r="ED45" i="5"/>
  <c r="ED46" i="5" s="1"/>
  <c r="CG45" i="5"/>
  <c r="CG46" i="5" s="1"/>
  <c r="DD45" i="5"/>
  <c r="DD46" i="5" s="1"/>
  <c r="DF45" i="5"/>
  <c r="DF46" i="5" s="1"/>
  <c r="CN45" i="5"/>
  <c r="CN46" i="5" s="1"/>
  <c r="CP45" i="5"/>
  <c r="CP46" i="5" s="1"/>
  <c r="BM45" i="5"/>
  <c r="BM46" i="5" s="1"/>
  <c r="FE45" i="5"/>
  <c r="FE46" i="5" s="1"/>
  <c r="EF45" i="5"/>
  <c r="EF46" i="5" s="1"/>
  <c r="EJ45" i="5"/>
  <c r="EJ46" i="5" s="1"/>
  <c r="FX45" i="5"/>
  <c r="FX46" i="5" s="1"/>
  <c r="AJ45" i="5"/>
  <c r="AJ46" i="5" s="1"/>
  <c r="GP45" i="5"/>
  <c r="GP46" i="5" s="1"/>
  <c r="FC45" i="5"/>
  <c r="FC46" i="5" s="1"/>
  <c r="GJ45" i="5"/>
  <c r="GJ46" i="5" s="1"/>
  <c r="DP45" i="5"/>
  <c r="DP46" i="5" s="1"/>
  <c r="BJ45" i="5"/>
  <c r="BJ46" i="5" s="1"/>
  <c r="CL45" i="5"/>
  <c r="CL46" i="5" s="1"/>
  <c r="O45" i="5"/>
  <c r="O46" i="5" s="1"/>
  <c r="EK45" i="5"/>
  <c r="EK46" i="5" s="1"/>
  <c r="GF45" i="5"/>
  <c r="GF46" i="5" s="1"/>
  <c r="CO45" i="5"/>
  <c r="CO46" i="5" s="1"/>
  <c r="ET45" i="5"/>
  <c r="ET46" i="5" s="1"/>
  <c r="CF45" i="5"/>
  <c r="CF46" i="5" s="1"/>
  <c r="EX45" i="5"/>
  <c r="EX46" i="5" s="1"/>
  <c r="CZ45" i="5"/>
  <c r="CZ46" i="5" s="1"/>
  <c r="GL45" i="5"/>
  <c r="GL46" i="5" s="1"/>
  <c r="CA45" i="5"/>
  <c r="CA46" i="5" s="1"/>
  <c r="EG45" i="5"/>
  <c r="EG46" i="5" s="1"/>
  <c r="DB45" i="5"/>
  <c r="DB46" i="5" s="1"/>
  <c r="BO45" i="5"/>
  <c r="BO46" i="5" s="1"/>
  <c r="GN45" i="5"/>
  <c r="GN46" i="5" s="1"/>
  <c r="AI45" i="5"/>
  <c r="AI46" i="5" s="1"/>
  <c r="FU45" i="5"/>
  <c r="FU46" i="5" s="1"/>
  <c r="AR45" i="5"/>
  <c r="AR46" i="5" s="1"/>
  <c r="BU45" i="5"/>
  <c r="BU46" i="5" s="1"/>
  <c r="FM45" i="5"/>
  <c r="FM46" i="5" s="1"/>
  <c r="AM45" i="5"/>
  <c r="AM46" i="5" s="1"/>
  <c r="P45" i="5"/>
  <c r="P46" i="5" s="1"/>
  <c r="EB45" i="5"/>
  <c r="EB46" i="5" s="1"/>
  <c r="EM45" i="5"/>
  <c r="EM46" i="5" s="1"/>
  <c r="CI45" i="5"/>
  <c r="CI46" i="5" s="1"/>
  <c r="FW45" i="5"/>
  <c r="FW46" i="5" s="1"/>
  <c r="DC45" i="5"/>
  <c r="DC46" i="5" s="1"/>
  <c r="BW45" i="5"/>
  <c r="BW46" i="5" s="1"/>
  <c r="AN45" i="5"/>
  <c r="AN46" i="5" s="1"/>
  <c r="GS45" i="5"/>
  <c r="GS46" i="5" s="1"/>
  <c r="FO45" i="5"/>
  <c r="FO46" i="5" s="1"/>
  <c r="AQ45" i="5"/>
  <c r="AQ46" i="5" s="1"/>
  <c r="EN45" i="5"/>
  <c r="EN46" i="5" s="1"/>
  <c r="CD45" i="5"/>
  <c r="CD46" i="5" s="1"/>
  <c r="F45" i="5"/>
  <c r="F46" i="5" s="1"/>
  <c r="AL45" i="5"/>
  <c r="AL46" i="5" s="1"/>
  <c r="GK45" i="5"/>
  <c r="GK46" i="5" s="1"/>
  <c r="ER45" i="5"/>
  <c r="ER46" i="5" s="1"/>
  <c r="BF45" i="5"/>
  <c r="BF46" i="5" s="1"/>
  <c r="FP45" i="5"/>
  <c r="FP46" i="5" s="1"/>
  <c r="BR45" i="5"/>
  <c r="BR46" i="5" s="1"/>
  <c r="GE45" i="5"/>
  <c r="GE46" i="5" s="1"/>
  <c r="BX45" i="5"/>
  <c r="BX46" i="5" s="1"/>
  <c r="U45" i="5"/>
  <c r="U46" i="5" s="1"/>
  <c r="DL45" i="5"/>
  <c r="DL46" i="5" s="1"/>
  <c r="DN45" i="5"/>
  <c r="DN46" i="5" s="1"/>
  <c r="BY45" i="5"/>
  <c r="BY46" i="5" s="1"/>
  <c r="H45" i="5"/>
  <c r="H46" i="5" s="1"/>
  <c r="GR45" i="5"/>
  <c r="GR46" i="5" s="1"/>
  <c r="Y45" i="5"/>
  <c r="Y46" i="5" s="1"/>
  <c r="FH45" i="5"/>
  <c r="FH46" i="5" s="1"/>
  <c r="N45" i="5"/>
  <c r="N46" i="5" s="1"/>
  <c r="N47" i="5" s="1"/>
  <c r="V45" i="5"/>
  <c r="V46" i="5" s="1"/>
  <c r="EE45" i="5"/>
  <c r="EE46" i="5" s="1"/>
  <c r="GH45" i="5"/>
  <c r="GH46" i="5" s="1"/>
  <c r="CC45" i="5"/>
  <c r="CC46" i="5" s="1"/>
  <c r="T45" i="5"/>
  <c r="T46" i="5" s="1"/>
  <c r="FD45" i="5"/>
  <c r="FD46" i="5" s="1"/>
  <c r="AZ45" i="5"/>
  <c r="AZ46" i="5" s="1"/>
  <c r="DG45" i="5"/>
  <c r="DG46" i="5" s="1"/>
  <c r="DJ45" i="5"/>
  <c r="DJ46" i="5" s="1"/>
  <c r="CW45" i="5"/>
  <c r="CW46" i="5" s="1"/>
  <c r="BT45" i="5"/>
  <c r="BT46" i="5" s="1"/>
  <c r="EC45" i="5"/>
  <c r="EC46" i="5" s="1"/>
  <c r="DY45" i="5"/>
  <c r="DY46" i="5" s="1"/>
  <c r="DI45" i="5"/>
  <c r="DI46" i="5" s="1"/>
  <c r="EQ45" i="5"/>
  <c r="EQ46" i="5" s="1"/>
  <c r="EI45" i="5"/>
  <c r="EI46" i="5" s="1"/>
  <c r="DX45" i="5"/>
  <c r="DX46" i="5" s="1"/>
  <c r="L45" i="5"/>
  <c r="L46" i="5" s="1"/>
  <c r="DZ45" i="5"/>
  <c r="DZ46" i="5" s="1"/>
  <c r="FI45" i="5"/>
  <c r="FI46" i="5" s="1"/>
  <c r="S45" i="5"/>
  <c r="S46" i="5" s="1"/>
  <c r="FA45" i="5"/>
  <c r="FA46" i="5" s="1"/>
  <c r="BA45" i="5"/>
  <c r="BA46" i="5" s="1"/>
  <c r="CB45" i="5"/>
  <c r="CB46" i="5" s="1"/>
  <c r="AC45" i="5"/>
  <c r="AC46" i="5" s="1"/>
  <c r="DG47" i="5" l="1"/>
  <c r="AL47" i="5"/>
  <c r="EG47" i="5"/>
  <c r="CN47" i="5"/>
  <c r="BL47" i="5"/>
  <c r="GD47" i="5"/>
  <c r="Q47" i="5"/>
  <c r="DA47" i="5"/>
  <c r="EQ47" i="5"/>
  <c r="FH47" i="5"/>
  <c r="DC47" i="5"/>
  <c r="EK47" i="5"/>
  <c r="FS47" i="5"/>
  <c r="CX47" i="5"/>
  <c r="M47" i="5"/>
  <c r="CM47" i="5"/>
  <c r="EL47" i="5"/>
  <c r="DI47" i="5"/>
  <c r="FI47" i="5"/>
  <c r="FI51" i="5" s="1"/>
  <c r="FI52" i="5" s="1"/>
  <c r="FI58" i="5" s="1"/>
  <c r="G44" i="20" s="1"/>
  <c r="EC47" i="5"/>
  <c r="CC47" i="5"/>
  <c r="FP47" i="5"/>
  <c r="EM47" i="5"/>
  <c r="EM51" i="5" s="1"/>
  <c r="EM52" i="5" s="1"/>
  <c r="EM58" i="5" s="1"/>
  <c r="EM85" i="5" s="1"/>
  <c r="EM86" i="5" s="1"/>
  <c r="EX47" i="5"/>
  <c r="EF47" i="5"/>
  <c r="FB47" i="5"/>
  <c r="AF47" i="5"/>
  <c r="AA47" i="5"/>
  <c r="DM47" i="5"/>
  <c r="DM51" i="5" s="1"/>
  <c r="DM52" i="5" s="1"/>
  <c r="DM58" i="5" s="1"/>
  <c r="FK47" i="5"/>
  <c r="EV47" i="5"/>
  <c r="DE47" i="5"/>
  <c r="CQ47" i="5"/>
  <c r="K47" i="5"/>
  <c r="DZ47" i="5"/>
  <c r="GH47" i="5"/>
  <c r="BF47" i="5"/>
  <c r="EB47" i="5"/>
  <c r="CF47" i="5"/>
  <c r="FE47" i="5"/>
  <c r="AD47" i="5"/>
  <c r="CH47" i="5"/>
  <c r="DU47" i="5"/>
  <c r="GM47" i="5"/>
  <c r="DK47" i="5"/>
  <c r="DL51" i="5" s="1"/>
  <c r="DL52" i="5" s="1"/>
  <c r="DL58" i="5" s="1"/>
  <c r="L47" i="5"/>
  <c r="CW47" i="5"/>
  <c r="EE47" i="5"/>
  <c r="DN47" i="5"/>
  <c r="ER47" i="5"/>
  <c r="GS47" i="5"/>
  <c r="P47" i="5"/>
  <c r="BO47" i="5"/>
  <c r="ET47" i="5"/>
  <c r="GJ47" i="5"/>
  <c r="BM47" i="5"/>
  <c r="EP47" i="5"/>
  <c r="EQ51" i="5" s="1"/>
  <c r="EQ52" i="5" s="1"/>
  <c r="EQ58" i="5" s="1"/>
  <c r="BN47" i="5"/>
  <c r="EA47" i="5"/>
  <c r="G47" i="5"/>
  <c r="DH47" i="5"/>
  <c r="DH51" i="5" s="1"/>
  <c r="DH52" i="5" s="1"/>
  <c r="DH58" i="5" s="1"/>
  <c r="FN47" i="5"/>
  <c r="AB47" i="5"/>
  <c r="AC51" i="5" s="1"/>
  <c r="AC52" i="5" s="1"/>
  <c r="AC58" i="5" s="1"/>
  <c r="EU47" i="5"/>
  <c r="BD47" i="5"/>
  <c r="AY47" i="5"/>
  <c r="CU47" i="5"/>
  <c r="FG47" i="5"/>
  <c r="AX47" i="5"/>
  <c r="CB47" i="5"/>
  <c r="CC51" i="5" s="1"/>
  <c r="CC52" i="5" s="1"/>
  <c r="CC58" i="5" s="1"/>
  <c r="O51" i="5"/>
  <c r="O52" i="5" s="1"/>
  <c r="O58" i="5" s="1"/>
  <c r="BW47" i="5"/>
  <c r="GF47" i="5"/>
  <c r="DO47" i="5"/>
  <c r="EY47" i="5"/>
  <c r="BC47" i="5"/>
  <c r="DQ47" i="5"/>
  <c r="BS47" i="5"/>
  <c r="F47" i="5"/>
  <c r="F51" i="5" s="1"/>
  <c r="F52" i="5" s="1"/>
  <c r="F58" i="5" s="1"/>
  <c r="F85" i="5" s="1"/>
  <c r="F86" i="5" s="1"/>
  <c r="CA47" i="5"/>
  <c r="DF47" i="5"/>
  <c r="BV47" i="5"/>
  <c r="AH47" i="5"/>
  <c r="FF47" i="5"/>
  <c r="GB47" i="5"/>
  <c r="BI47" i="5"/>
  <c r="FD47" i="5"/>
  <c r="H47" i="5"/>
  <c r="H51" i="5" s="1"/>
  <c r="H52" i="5" s="1"/>
  <c r="H58" i="5" s="1"/>
  <c r="H85" i="5" s="1"/>
  <c r="H86" i="5" s="1"/>
  <c r="AQ47" i="5"/>
  <c r="AI47" i="5"/>
  <c r="BJ47" i="5"/>
  <c r="ED47" i="5"/>
  <c r="ED51" i="5" s="1"/>
  <c r="ED52" i="5" s="1"/>
  <c r="ED58" i="5" s="1"/>
  <c r="EH47" i="5"/>
  <c r="I47" i="5"/>
  <c r="AO47" i="5"/>
  <c r="AO51" i="5" s="1"/>
  <c r="AO52" i="5" s="1"/>
  <c r="AO58" i="5" s="1"/>
  <c r="BT47" i="5"/>
  <c r="BY47" i="5"/>
  <c r="FO47" i="5"/>
  <c r="GN47" i="5"/>
  <c r="DP47" i="5"/>
  <c r="DR47" i="5"/>
  <c r="CR47" i="5"/>
  <c r="CR51" i="5" s="1"/>
  <c r="CR52" i="5" s="1"/>
  <c r="CR58" i="5" s="1"/>
  <c r="X47" i="5"/>
  <c r="AP47" i="5"/>
  <c r="AU47" i="5"/>
  <c r="AT47" i="5"/>
  <c r="GG47" i="5"/>
  <c r="AS47" i="5"/>
  <c r="AC47" i="5"/>
  <c r="AD51" i="5" s="1"/>
  <c r="AD52" i="5" s="1"/>
  <c r="AD58" i="5" s="1"/>
  <c r="DX47" i="5"/>
  <c r="DJ47" i="5"/>
  <c r="DJ51" i="5" s="1"/>
  <c r="DJ52" i="5" s="1"/>
  <c r="DJ58" i="5" s="1"/>
  <c r="V47" i="5"/>
  <c r="DL47" i="5"/>
  <c r="GK47" i="5"/>
  <c r="AN47" i="5"/>
  <c r="AM47" i="5"/>
  <c r="DB47" i="5"/>
  <c r="CO47" i="5"/>
  <c r="FC47" i="5"/>
  <c r="FC51" i="5" s="1"/>
  <c r="FC52" i="5" s="1"/>
  <c r="FC58" i="5" s="1"/>
  <c r="CP47" i="5"/>
  <c r="Z47" i="5"/>
  <c r="GA47" i="5"/>
  <c r="CS47" i="5"/>
  <c r="BG47" i="5"/>
  <c r="DV47" i="5"/>
  <c r="AE47" i="5"/>
  <c r="AE51" i="5" s="1"/>
  <c r="AE52" i="5" s="1"/>
  <c r="AE58" i="5" s="1"/>
  <c r="DT47" i="5"/>
  <c r="BQ47" i="5"/>
  <c r="CT47" i="5"/>
  <c r="FJ47" i="5"/>
  <c r="GC47" i="5"/>
  <c r="EO47" i="5"/>
  <c r="BK47" i="5"/>
  <c r="BL51" i="5" s="1"/>
  <c r="BL52" i="5" s="1"/>
  <c r="BL58" i="5" s="1"/>
  <c r="EI47" i="5"/>
  <c r="U47" i="5"/>
  <c r="FM47" i="5"/>
  <c r="GP47" i="5"/>
  <c r="R47" i="5"/>
  <c r="W47" i="5"/>
  <c r="BH47" i="5"/>
  <c r="FT47" i="5"/>
  <c r="FT51" i="5" s="1"/>
  <c r="FT52" i="5" s="1"/>
  <c r="FT58" i="5" s="1"/>
  <c r="BA47" i="5"/>
  <c r="AZ47" i="5"/>
  <c r="BX47" i="5"/>
  <c r="BU47" i="5"/>
  <c r="AJ47" i="5"/>
  <c r="BP47" i="5"/>
  <c r="J47" i="5"/>
  <c r="CV47" i="5"/>
  <c r="FA47" i="5"/>
  <c r="Y47" i="5"/>
  <c r="Y51" i="5" s="1"/>
  <c r="Y52" i="5" s="1"/>
  <c r="Y58" i="5" s="1"/>
  <c r="GE47" i="5"/>
  <c r="CD47" i="5"/>
  <c r="FW47" i="5"/>
  <c r="AR47" i="5"/>
  <c r="GL47" i="5"/>
  <c r="O47" i="5"/>
  <c r="FX47" i="5"/>
  <c r="FX51" i="5" s="1"/>
  <c r="FX52" i="5" s="1"/>
  <c r="FX58" i="5" s="1"/>
  <c r="DD47" i="5"/>
  <c r="DD51" i="5" s="1"/>
  <c r="DD52" i="5" s="1"/>
  <c r="DD58" i="5" s="1"/>
  <c r="FQ47" i="5"/>
  <c r="GQ47" i="5"/>
  <c r="GQ51" i="5" s="1"/>
  <c r="GQ52" i="5" s="1"/>
  <c r="GQ58" i="5" s="1"/>
  <c r="CE47" i="5"/>
  <c r="EW47" i="5"/>
  <c r="CY47" i="5"/>
  <c r="BZ47" i="5"/>
  <c r="BE47" i="5"/>
  <c r="BF51" i="5" s="1"/>
  <c r="BF52" i="5" s="1"/>
  <c r="BF58" i="5" s="1"/>
  <c r="FZ47" i="5"/>
  <c r="GI47" i="5"/>
  <c r="GI51" i="5" s="1"/>
  <c r="GI52" i="5" s="1"/>
  <c r="GI58" i="5" s="1"/>
  <c r="ES47" i="5"/>
  <c r="AV47" i="5"/>
  <c r="DS47" i="5"/>
  <c r="EZ47" i="5"/>
  <c r="S47" i="5"/>
  <c r="DY47" i="5"/>
  <c r="DY51" i="5" s="1"/>
  <c r="DY52" i="5" s="1"/>
  <c r="DY58" i="5" s="1"/>
  <c r="T47" i="5"/>
  <c r="T51" i="5" s="1"/>
  <c r="T52" i="5" s="1"/>
  <c r="T58" i="5" s="1"/>
  <c r="GR47" i="5"/>
  <c r="GR51" i="5" s="1"/>
  <c r="GR52" i="5" s="1"/>
  <c r="GR58" i="5" s="1"/>
  <c r="BR47" i="5"/>
  <c r="EN47" i="5"/>
  <c r="CI47" i="5"/>
  <c r="CI51" i="5" s="1"/>
  <c r="CI52" i="5" s="1"/>
  <c r="CI58" i="5" s="1"/>
  <c r="FU47" i="5"/>
  <c r="CZ47" i="5"/>
  <c r="CL47" i="5"/>
  <c r="EJ47" i="5"/>
  <c r="EJ51" i="5" s="1"/>
  <c r="EJ52" i="5" s="1"/>
  <c r="EJ58" i="5" s="1"/>
  <c r="CG47" i="5"/>
  <c r="FY47" i="5"/>
  <c r="GO47" i="5"/>
  <c r="AK47" i="5"/>
  <c r="AK51" i="5" s="1"/>
  <c r="AK52" i="5" s="1"/>
  <c r="AK58" i="5" s="1"/>
  <c r="AK59" i="5" s="1"/>
  <c r="AK70" i="5" s="1"/>
  <c r="CJ47" i="5"/>
  <c r="FV47" i="5"/>
  <c r="CK47" i="5"/>
  <c r="BB47" i="5"/>
  <c r="BB51" i="5" s="1"/>
  <c r="BB52" i="5" s="1"/>
  <c r="BB58" i="5" s="1"/>
  <c r="BB85" i="5" s="1"/>
  <c r="BB86" i="5" s="1"/>
  <c r="FL47" i="5"/>
  <c r="AG47" i="5"/>
  <c r="FR47" i="5"/>
  <c r="DW47" i="5"/>
  <c r="AW47" i="5"/>
  <c r="DG51" i="5"/>
  <c r="DG52" i="5" s="1"/>
  <c r="DG58" i="5" s="1"/>
  <c r="L51" i="5"/>
  <c r="L52" i="5" s="1"/>
  <c r="L58" i="5" s="1"/>
  <c r="DN51" i="5"/>
  <c r="DN52" i="5" s="1"/>
  <c r="DN58" i="5" s="1"/>
  <c r="FP51" i="5"/>
  <c r="FP52" i="5" s="1"/>
  <c r="FP58" i="5" s="1"/>
  <c r="CE51" i="5"/>
  <c r="CE52" i="5" s="1"/>
  <c r="CE58" i="5" s="1"/>
  <c r="BD51" i="5" l="1"/>
  <c r="BD52" i="5" s="1"/>
  <c r="BD58" i="5" s="1"/>
  <c r="DI51" i="5"/>
  <c r="DI52" i="5" s="1"/>
  <c r="DI58" i="5" s="1"/>
  <c r="FD51" i="5"/>
  <c r="FD52" i="5" s="1"/>
  <c r="FD58" i="5" s="1"/>
  <c r="G39" i="20" s="1"/>
  <c r="P51" i="5"/>
  <c r="P52" i="5" s="1"/>
  <c r="P58" i="5" s="1"/>
  <c r="P85" i="5" s="1"/>
  <c r="P86" i="5" s="1"/>
  <c r="DW51" i="5"/>
  <c r="DW52" i="5" s="1"/>
  <c r="DW58" i="5" s="1"/>
  <c r="EW51" i="5"/>
  <c r="EW52" i="5" s="1"/>
  <c r="EW58" i="5" s="1"/>
  <c r="CS51" i="5"/>
  <c r="CS52" i="5" s="1"/>
  <c r="CS58" i="5" s="1"/>
  <c r="CS59" i="5" s="1"/>
  <c r="CS70" i="5" s="1"/>
  <c r="BJ51" i="5"/>
  <c r="BJ52" i="5" s="1"/>
  <c r="BJ58" i="5" s="1"/>
  <c r="BJ85" i="5" s="1"/>
  <c r="BJ86" i="5" s="1"/>
  <c r="CU51" i="5"/>
  <c r="CU52" i="5" s="1"/>
  <c r="CU58" i="5" s="1"/>
  <c r="CU59" i="5" s="1"/>
  <c r="CU70" i="5" s="1"/>
  <c r="EB51" i="5"/>
  <c r="EB52" i="5" s="1"/>
  <c r="EB58" i="5" s="1"/>
  <c r="DZ51" i="5"/>
  <c r="DZ52" i="5" s="1"/>
  <c r="DZ58" i="5" s="1"/>
  <c r="DZ85" i="5" s="1"/>
  <c r="DZ86" i="5" s="1"/>
  <c r="AF51" i="5"/>
  <c r="AF52" i="5" s="1"/>
  <c r="AF58" i="5" s="1"/>
  <c r="DC51" i="5"/>
  <c r="DC52" i="5" s="1"/>
  <c r="DC58" i="5" s="1"/>
  <c r="DC59" i="5" s="1"/>
  <c r="FU51" i="5"/>
  <c r="FU52" i="5" s="1"/>
  <c r="FU58" i="5" s="1"/>
  <c r="BG51" i="5"/>
  <c r="BG52" i="5" s="1"/>
  <c r="BG58" i="5" s="1"/>
  <c r="BG85" i="5" s="1"/>
  <c r="BG86" i="5" s="1"/>
  <c r="FF51" i="5"/>
  <c r="FF52" i="5" s="1"/>
  <c r="FF58" i="5" s="1"/>
  <c r="FF85" i="5" s="1"/>
  <c r="FF86" i="5" s="1"/>
  <c r="DS51" i="5"/>
  <c r="DS52" i="5" s="1"/>
  <c r="DS58" i="5" s="1"/>
  <c r="DS59" i="5" s="1"/>
  <c r="FS51" i="5"/>
  <c r="FS52" i="5" s="1"/>
  <c r="FS58" i="5" s="1"/>
  <c r="FS85" i="5" s="1"/>
  <c r="FS86" i="5" s="1"/>
  <c r="AV51" i="5"/>
  <c r="AV52" i="5" s="1"/>
  <c r="AV58" i="5" s="1"/>
  <c r="AV59" i="5" s="1"/>
  <c r="FK51" i="5"/>
  <c r="FK52" i="5" s="1"/>
  <c r="FK58" i="5" s="1"/>
  <c r="GB51" i="5"/>
  <c r="GB52" i="5" s="1"/>
  <c r="GB58" i="5" s="1"/>
  <c r="G63" i="20" s="1"/>
  <c r="FO51" i="5"/>
  <c r="FO52" i="5" s="1"/>
  <c r="FO58" i="5" s="1"/>
  <c r="BV51" i="5"/>
  <c r="BV52" i="5" s="1"/>
  <c r="BV58" i="5" s="1"/>
  <c r="BV59" i="5" s="1"/>
  <c r="BV70" i="5" s="1"/>
  <c r="DO51" i="5"/>
  <c r="DO52" i="5" s="1"/>
  <c r="DO58" i="5" s="1"/>
  <c r="DO59" i="5" s="1"/>
  <c r="CD51" i="5"/>
  <c r="CD52" i="5" s="1"/>
  <c r="CD58" i="5" s="1"/>
  <c r="BT51" i="5"/>
  <c r="BT52" i="5" s="1"/>
  <c r="BT58" i="5" s="1"/>
  <c r="BT59" i="5" s="1"/>
  <c r="BT70" i="5" s="1"/>
  <c r="BW51" i="5"/>
  <c r="BW52" i="5" s="1"/>
  <c r="BW58" i="5" s="1"/>
  <c r="BW59" i="5" s="1"/>
  <c r="BW70" i="5" s="1"/>
  <c r="EU51" i="5"/>
  <c r="EU52" i="5" s="1"/>
  <c r="EU58" i="5" s="1"/>
  <c r="EU85" i="5" s="1"/>
  <c r="EU86" i="5" s="1"/>
  <c r="G51" i="5"/>
  <c r="G52" i="5" s="1"/>
  <c r="G58" i="5" s="1"/>
  <c r="G85" i="5" s="1"/>
  <c r="G86" i="5" s="1"/>
  <c r="BN51" i="5"/>
  <c r="BN52" i="5" s="1"/>
  <c r="BN58" i="5" s="1"/>
  <c r="BN59" i="5" s="1"/>
  <c r="AW51" i="5"/>
  <c r="AW52" i="5" s="1"/>
  <c r="AW58" i="5" s="1"/>
  <c r="AW59" i="5" s="1"/>
  <c r="AW70" i="5" s="1"/>
  <c r="FL51" i="5"/>
  <c r="FL52" i="5" s="1"/>
  <c r="FL58" i="5" s="1"/>
  <c r="G47" i="20" s="1"/>
  <c r="CJ51" i="5"/>
  <c r="CJ52" i="5" s="1"/>
  <c r="CJ58" i="5" s="1"/>
  <c r="CJ85" i="5" s="1"/>
  <c r="CJ86" i="5" s="1"/>
  <c r="EZ51" i="5"/>
  <c r="EZ52" i="5" s="1"/>
  <c r="EZ58" i="5" s="1"/>
  <c r="G35" i="20" s="1"/>
  <c r="FQ51" i="5"/>
  <c r="FQ52" i="5" s="1"/>
  <c r="FQ58" i="5" s="1"/>
  <c r="FQ85" i="5" s="1"/>
  <c r="FQ86" i="5" s="1"/>
  <c r="GL51" i="5"/>
  <c r="GL52" i="5" s="1"/>
  <c r="GL58" i="5" s="1"/>
  <c r="GL85" i="5" s="1"/>
  <c r="GL86" i="5" s="1"/>
  <c r="K51" i="5"/>
  <c r="K52" i="5" s="1"/>
  <c r="K58" i="5" s="1"/>
  <c r="K59" i="5" s="1"/>
  <c r="K70" i="5" s="1"/>
  <c r="BY51" i="5"/>
  <c r="BY52" i="5" s="1"/>
  <c r="BY58" i="5" s="1"/>
  <c r="BY59" i="5" s="1"/>
  <c r="BY70" i="5" s="1"/>
  <c r="BI51" i="5"/>
  <c r="BI52" i="5" s="1"/>
  <c r="BI58" i="5" s="1"/>
  <c r="BI59" i="5" s="1"/>
  <c r="EO51" i="5"/>
  <c r="EO52" i="5" s="1"/>
  <c r="EO58" i="5" s="1"/>
  <c r="EO59" i="5" s="1"/>
  <c r="BQ51" i="5"/>
  <c r="BQ52" i="5" s="1"/>
  <c r="BQ58" i="5" s="1"/>
  <c r="BQ59" i="5" s="1"/>
  <c r="BQ70" i="5" s="1"/>
  <c r="AM51" i="5"/>
  <c r="AM52" i="5" s="1"/>
  <c r="AM58" i="5" s="1"/>
  <c r="AM59" i="5" s="1"/>
  <c r="AM70" i="5" s="1"/>
  <c r="V51" i="5"/>
  <c r="V52" i="5" s="1"/>
  <c r="V58" i="5" s="1"/>
  <c r="V85" i="5" s="1"/>
  <c r="V86" i="5" s="1"/>
  <c r="AS51" i="5"/>
  <c r="AS52" i="5" s="1"/>
  <c r="AS58" i="5" s="1"/>
  <c r="AS85" i="5" s="1"/>
  <c r="AS86" i="5" s="1"/>
  <c r="AP51" i="5"/>
  <c r="AP52" i="5" s="1"/>
  <c r="AP58" i="5" s="1"/>
  <c r="AP59" i="5" s="1"/>
  <c r="AP70" i="5" s="1"/>
  <c r="FE51" i="5"/>
  <c r="FE52" i="5" s="1"/>
  <c r="FE58" i="5" s="1"/>
  <c r="FE59" i="5" s="1"/>
  <c r="GH51" i="5"/>
  <c r="GH52" i="5" s="1"/>
  <c r="GH58" i="5" s="1"/>
  <c r="GH59" i="5" s="1"/>
  <c r="DE51" i="5"/>
  <c r="DE52" i="5" s="1"/>
  <c r="DE58" i="5" s="1"/>
  <c r="DE59" i="5" s="1"/>
  <c r="DE70" i="5" s="1"/>
  <c r="EX51" i="5"/>
  <c r="EX52" i="5" s="1"/>
  <c r="EX58" i="5" s="1"/>
  <c r="EC51" i="5"/>
  <c r="EC52" i="5" s="1"/>
  <c r="EC58" i="5" s="1"/>
  <c r="CM51" i="5"/>
  <c r="CM52" i="5" s="1"/>
  <c r="CM58" i="5" s="1"/>
  <c r="CM59" i="5" s="1"/>
  <c r="CM70" i="5" s="1"/>
  <c r="EL51" i="5"/>
  <c r="EL52" i="5" s="1"/>
  <c r="EL58" i="5" s="1"/>
  <c r="EL59" i="5" s="1"/>
  <c r="AG51" i="5"/>
  <c r="AG52" i="5" s="1"/>
  <c r="AG58" i="5" s="1"/>
  <c r="AG59" i="5" s="1"/>
  <c r="AG70" i="5" s="1"/>
  <c r="FW51" i="5"/>
  <c r="FW52" i="5" s="1"/>
  <c r="FW58" i="5" s="1"/>
  <c r="FW85" i="5" s="1"/>
  <c r="FW86" i="5" s="1"/>
  <c r="FY51" i="5"/>
  <c r="FY52" i="5" s="1"/>
  <c r="FY58" i="5" s="1"/>
  <c r="FY85" i="5" s="1"/>
  <c r="FY86" i="5" s="1"/>
  <c r="ES51" i="5"/>
  <c r="ES52" i="5" s="1"/>
  <c r="ES58" i="5" s="1"/>
  <c r="ES85" i="5" s="1"/>
  <c r="ES86" i="5" s="1"/>
  <c r="BZ51" i="5"/>
  <c r="BZ52" i="5" s="1"/>
  <c r="BZ58" i="5" s="1"/>
  <c r="BZ59" i="5" s="1"/>
  <c r="BZ70" i="5" s="1"/>
  <c r="FZ51" i="5"/>
  <c r="FZ52" i="5" s="1"/>
  <c r="FZ58" i="5" s="1"/>
  <c r="FZ59" i="5" s="1"/>
  <c r="AH51" i="5"/>
  <c r="AH52" i="5" s="1"/>
  <c r="AH58" i="5" s="1"/>
  <c r="AH85" i="5" s="1"/>
  <c r="AH86" i="5" s="1"/>
  <c r="ET51" i="5"/>
  <c r="ET52" i="5" s="1"/>
  <c r="ET58" i="5" s="1"/>
  <c r="G29" i="20" s="1"/>
  <c r="AR51" i="5"/>
  <c r="AR52" i="5" s="1"/>
  <c r="AR58" i="5" s="1"/>
  <c r="AR85" i="5" s="1"/>
  <c r="AR86" i="5" s="1"/>
  <c r="BP51" i="5"/>
  <c r="BP52" i="5" s="1"/>
  <c r="BP58" i="5" s="1"/>
  <c r="BP59" i="5" s="1"/>
  <c r="AZ51" i="5"/>
  <c r="AZ52" i="5" s="1"/>
  <c r="AZ58" i="5" s="1"/>
  <c r="AZ59" i="5" s="1"/>
  <c r="GC51" i="5"/>
  <c r="GC52" i="5" s="1"/>
  <c r="GC58" i="5" s="1"/>
  <c r="GG51" i="5"/>
  <c r="GG52" i="5" s="1"/>
  <c r="GG58" i="5" s="1"/>
  <c r="GG85" i="5" s="1"/>
  <c r="GG86" i="5" s="1"/>
  <c r="CW51" i="5"/>
  <c r="CW52" i="5" s="1"/>
  <c r="CW58" i="5" s="1"/>
  <c r="CF51" i="5"/>
  <c r="CF52" i="5" s="1"/>
  <c r="CF58" i="5" s="1"/>
  <c r="CF85" i="5" s="1"/>
  <c r="CF86" i="5" s="1"/>
  <c r="M51" i="5"/>
  <c r="M52" i="5" s="1"/>
  <c r="M58" i="5" s="1"/>
  <c r="M59" i="5" s="1"/>
  <c r="P67" i="5" s="1"/>
  <c r="P69" i="5" s="1"/>
  <c r="EG51" i="5"/>
  <c r="EG52" i="5" s="1"/>
  <c r="EG58" i="5" s="1"/>
  <c r="EG59" i="5" s="1"/>
  <c r="EA51" i="5"/>
  <c r="EA52" i="5" s="1"/>
  <c r="EA58" i="5" s="1"/>
  <c r="BE51" i="5"/>
  <c r="BE52" i="5" s="1"/>
  <c r="BE58" i="5" s="1"/>
  <c r="BE85" i="5" s="1"/>
  <c r="BE86" i="5" s="1"/>
  <c r="AJ51" i="5"/>
  <c r="AJ52" i="5" s="1"/>
  <c r="AJ58" i="5" s="1"/>
  <c r="AJ85" i="5" s="1"/>
  <c r="AJ86" i="5" s="1"/>
  <c r="S51" i="5"/>
  <c r="S52" i="5" s="1"/>
  <c r="S58" i="5" s="1"/>
  <c r="S59" i="5" s="1"/>
  <c r="S70" i="5" s="1"/>
  <c r="EI51" i="5"/>
  <c r="EI52" i="5" s="1"/>
  <c r="EI58" i="5" s="1"/>
  <c r="AU51" i="5"/>
  <c r="AU52" i="5" s="1"/>
  <c r="AU58" i="5" s="1"/>
  <c r="AU59" i="5" s="1"/>
  <c r="AU70" i="5" s="1"/>
  <c r="DR51" i="5"/>
  <c r="DR52" i="5" s="1"/>
  <c r="DR58" i="5" s="1"/>
  <c r="DR59" i="5" s="1"/>
  <c r="DR70" i="5" s="1"/>
  <c r="G22" i="20"/>
  <c r="GD51" i="5"/>
  <c r="GD52" i="5" s="1"/>
  <c r="GD58" i="5" s="1"/>
  <c r="FJ51" i="5"/>
  <c r="FJ52" i="5" s="1"/>
  <c r="FJ58" i="5" s="1"/>
  <c r="G45" i="20" s="1"/>
  <c r="N51" i="5"/>
  <c r="N52" i="5" s="1"/>
  <c r="N58" i="5" s="1"/>
  <c r="N85" i="5" s="1"/>
  <c r="N86" i="5" s="1"/>
  <c r="FM51" i="5"/>
  <c r="FM52" i="5" s="1"/>
  <c r="FM58" i="5" s="1"/>
  <c r="FM85" i="5" s="1"/>
  <c r="FM86" i="5" s="1"/>
  <c r="DT51" i="5"/>
  <c r="DT52" i="5" s="1"/>
  <c r="DT58" i="5" s="1"/>
  <c r="DU51" i="5"/>
  <c r="DU52" i="5" s="1"/>
  <c r="DU58" i="5" s="1"/>
  <c r="DU59" i="5" s="1"/>
  <c r="AL51" i="5"/>
  <c r="AL52" i="5" s="1"/>
  <c r="AL58" i="5" s="1"/>
  <c r="AL59" i="5" s="1"/>
  <c r="AL70" i="5" s="1"/>
  <c r="BX51" i="5"/>
  <c r="BX52" i="5" s="1"/>
  <c r="BX58" i="5" s="1"/>
  <c r="BX85" i="5" s="1"/>
  <c r="BX86" i="5" s="1"/>
  <c r="BS51" i="5"/>
  <c r="BS52" i="5" s="1"/>
  <c r="BS58" i="5" s="1"/>
  <c r="BS85" i="5" s="1"/>
  <c r="BS86" i="5" s="1"/>
  <c r="AY51" i="5"/>
  <c r="AY52" i="5" s="1"/>
  <c r="AY58" i="5" s="1"/>
  <c r="DX51" i="5"/>
  <c r="DX52" i="5" s="1"/>
  <c r="DX58" i="5" s="1"/>
  <c r="DX59" i="5" s="1"/>
  <c r="U51" i="5"/>
  <c r="U52" i="5" s="1"/>
  <c r="U58" i="5" s="1"/>
  <c r="U59" i="5" s="1"/>
  <c r="X51" i="5"/>
  <c r="X52" i="5" s="1"/>
  <c r="X58" i="5" s="1"/>
  <c r="X59" i="5" s="1"/>
  <c r="DK51" i="5"/>
  <c r="DK52" i="5" s="1"/>
  <c r="DK58" i="5" s="1"/>
  <c r="DK85" i="5" s="1"/>
  <c r="DK86" i="5" s="1"/>
  <c r="EN51" i="5"/>
  <c r="EN52" i="5" s="1"/>
  <c r="EN58" i="5" s="1"/>
  <c r="EN85" i="5" s="1"/>
  <c r="EN86" i="5" s="1"/>
  <c r="GA51" i="5"/>
  <c r="GA52" i="5" s="1"/>
  <c r="GA58" i="5" s="1"/>
  <c r="GA85" i="5" s="1"/>
  <c r="GA86" i="5" s="1"/>
  <c r="EH51" i="5"/>
  <c r="EH52" i="5" s="1"/>
  <c r="EH58" i="5" s="1"/>
  <c r="BK51" i="5"/>
  <c r="BK52" i="5" s="1"/>
  <c r="BK58" i="5" s="1"/>
  <c r="BK59" i="5" s="1"/>
  <c r="Z51" i="5"/>
  <c r="Z52" i="5" s="1"/>
  <c r="Z58" i="5" s="1"/>
  <c r="Z59" i="5" s="1"/>
  <c r="Z70" i="5" s="1"/>
  <c r="CV51" i="5"/>
  <c r="CV52" i="5" s="1"/>
  <c r="CV58" i="5" s="1"/>
  <c r="CV59" i="5" s="1"/>
  <c r="CV70" i="5" s="1"/>
  <c r="GP51" i="5"/>
  <c r="GP52" i="5" s="1"/>
  <c r="GP58" i="5" s="1"/>
  <c r="GP59" i="5" s="1"/>
  <c r="GS67" i="5" s="1"/>
  <c r="GS69" i="5" s="1"/>
  <c r="DV51" i="5"/>
  <c r="DV52" i="5" s="1"/>
  <c r="DV58" i="5" s="1"/>
  <c r="FU59" i="5"/>
  <c r="G56" i="20"/>
  <c r="CZ51" i="5"/>
  <c r="CZ52" i="5" s="1"/>
  <c r="CZ58" i="5" s="1"/>
  <c r="CZ59" i="5" s="1"/>
  <c r="CZ70" i="5" s="1"/>
  <c r="CY51" i="5"/>
  <c r="CY52" i="5" s="1"/>
  <c r="CY58" i="5" s="1"/>
  <c r="CY85" i="5" s="1"/>
  <c r="CY86" i="5" s="1"/>
  <c r="GF51" i="5"/>
  <c r="GF52" i="5" s="1"/>
  <c r="GF58" i="5" s="1"/>
  <c r="GE51" i="5"/>
  <c r="GE52" i="5" s="1"/>
  <c r="GE58" i="5" s="1"/>
  <c r="CQ51" i="5"/>
  <c r="CQ52" i="5" s="1"/>
  <c r="CQ58" i="5" s="1"/>
  <c r="CQ59" i="5" s="1"/>
  <c r="CQ70" i="5" s="1"/>
  <c r="CP51" i="5"/>
  <c r="CP52" i="5" s="1"/>
  <c r="CP58" i="5" s="1"/>
  <c r="CP59" i="5" s="1"/>
  <c r="CP70" i="5" s="1"/>
  <c r="GM51" i="5"/>
  <c r="GM52" i="5" s="1"/>
  <c r="GM58" i="5" s="1"/>
  <c r="DA51" i="5"/>
  <c r="DA52" i="5" s="1"/>
  <c r="DA58" i="5" s="1"/>
  <c r="DA59" i="5" s="1"/>
  <c r="DA70" i="5" s="1"/>
  <c r="DB51" i="5"/>
  <c r="DB52" i="5" s="1"/>
  <c r="DB58" i="5" s="1"/>
  <c r="DB85" i="5" s="1"/>
  <c r="DB86" i="5" s="1"/>
  <c r="EY51" i="5"/>
  <c r="EY52" i="5" s="1"/>
  <c r="EY58" i="5" s="1"/>
  <c r="EY59" i="5" s="1"/>
  <c r="GS51" i="5"/>
  <c r="GS52" i="5" s="1"/>
  <c r="GS58" i="5" s="1"/>
  <c r="GS59" i="5" s="1"/>
  <c r="GS70" i="5" s="1"/>
  <c r="EV51" i="5"/>
  <c r="EV52" i="5" s="1"/>
  <c r="EV58" i="5" s="1"/>
  <c r="EV85" i="5" s="1"/>
  <c r="EV86" i="5" s="1"/>
  <c r="I51" i="5"/>
  <c r="I52" i="5" s="1"/>
  <c r="I58" i="5" s="1"/>
  <c r="I85" i="5" s="1"/>
  <c r="I86" i="5" s="1"/>
  <c r="FN51" i="5"/>
  <c r="FN52" i="5" s="1"/>
  <c r="FN58" i="5" s="1"/>
  <c r="BC51" i="5"/>
  <c r="BC52" i="5" s="1"/>
  <c r="BC58" i="5" s="1"/>
  <c r="BC59" i="5" s="1"/>
  <c r="FV51" i="5"/>
  <c r="FV52" i="5" s="1"/>
  <c r="FV58" i="5" s="1"/>
  <c r="FV59" i="5" s="1"/>
  <c r="BR51" i="5"/>
  <c r="BR52" i="5" s="1"/>
  <c r="BR58" i="5" s="1"/>
  <c r="BR85" i="5" s="1"/>
  <c r="BR86" i="5" s="1"/>
  <c r="AQ51" i="5"/>
  <c r="AQ52" i="5" s="1"/>
  <c r="AQ58" i="5" s="1"/>
  <c r="AQ59" i="5" s="1"/>
  <c r="AQ70" i="5" s="1"/>
  <c r="AX51" i="5"/>
  <c r="AX52" i="5" s="1"/>
  <c r="AX58" i="5" s="1"/>
  <c r="AX59" i="5" s="1"/>
  <c r="CH51" i="5"/>
  <c r="CH52" i="5" s="1"/>
  <c r="CH58" i="5" s="1"/>
  <c r="CH59" i="5" s="1"/>
  <c r="CH70" i="5" s="1"/>
  <c r="CG51" i="5"/>
  <c r="CG52" i="5" s="1"/>
  <c r="CG58" i="5" s="1"/>
  <c r="CG85" i="5" s="1"/>
  <c r="CG86" i="5" s="1"/>
  <c r="DQ51" i="5"/>
  <c r="DQ52" i="5" s="1"/>
  <c r="DQ58" i="5" s="1"/>
  <c r="DQ59" i="5" s="1"/>
  <c r="DQ70" i="5" s="1"/>
  <c r="DP51" i="5"/>
  <c r="DP52" i="5" s="1"/>
  <c r="DP58" i="5" s="1"/>
  <c r="DP59" i="5" s="1"/>
  <c r="DP70" i="5" s="1"/>
  <c r="CA51" i="5"/>
  <c r="CA52" i="5" s="1"/>
  <c r="CA58" i="5" s="1"/>
  <c r="CA85" i="5" s="1"/>
  <c r="CA86" i="5" s="1"/>
  <c r="CB51" i="5"/>
  <c r="CB52" i="5" s="1"/>
  <c r="CB58" i="5" s="1"/>
  <c r="CB59" i="5" s="1"/>
  <c r="CB70" i="5" s="1"/>
  <c r="FG51" i="5"/>
  <c r="FG52" i="5" s="1"/>
  <c r="FG58" i="5" s="1"/>
  <c r="FG59" i="5" s="1"/>
  <c r="FH51" i="5"/>
  <c r="FH52" i="5" s="1"/>
  <c r="FH58" i="5" s="1"/>
  <c r="J51" i="5"/>
  <c r="J52" i="5" s="1"/>
  <c r="J58" i="5" s="1"/>
  <c r="J59" i="5" s="1"/>
  <c r="M67" i="5" s="1"/>
  <c r="M69" i="5" s="1"/>
  <c r="EE51" i="5"/>
  <c r="EE52" i="5" s="1"/>
  <c r="EE58" i="5" s="1"/>
  <c r="EF51" i="5"/>
  <c r="EF52" i="5" s="1"/>
  <c r="EF58" i="5" s="1"/>
  <c r="AA51" i="5"/>
  <c r="AA52" i="5" s="1"/>
  <c r="AA58" i="5" s="1"/>
  <c r="AA85" i="5" s="1"/>
  <c r="AA86" i="5" s="1"/>
  <c r="AB51" i="5"/>
  <c r="AB52" i="5" s="1"/>
  <c r="AB58" i="5" s="1"/>
  <c r="AB59" i="5" s="1"/>
  <c r="AB70" i="5" s="1"/>
  <c r="CN51" i="5"/>
  <c r="CN52" i="5" s="1"/>
  <c r="CN58" i="5" s="1"/>
  <c r="CN59" i="5" s="1"/>
  <c r="CN70" i="5" s="1"/>
  <c r="BM51" i="5"/>
  <c r="BM52" i="5" s="1"/>
  <c r="BM58" i="5" s="1"/>
  <c r="BM59" i="5" s="1"/>
  <c r="BM70" i="5" s="1"/>
  <c r="W51" i="5"/>
  <c r="W52" i="5" s="1"/>
  <c r="W58" i="5" s="1"/>
  <c r="W59" i="5" s="1"/>
  <c r="W70" i="5" s="1"/>
  <c r="GJ51" i="5"/>
  <c r="GJ52" i="5" s="1"/>
  <c r="GJ58" i="5" s="1"/>
  <c r="G71" i="20" s="1"/>
  <c r="Q51" i="5"/>
  <c r="Q52" i="5" s="1"/>
  <c r="Q58" i="5" s="1"/>
  <c r="Q85" i="5" s="1"/>
  <c r="Q86" i="5" s="1"/>
  <c r="CO51" i="5"/>
  <c r="CO52" i="5" s="1"/>
  <c r="CO58" i="5" s="1"/>
  <c r="CO59" i="5" s="1"/>
  <c r="CO70" i="5" s="1"/>
  <c r="CK51" i="5"/>
  <c r="CK52" i="5" s="1"/>
  <c r="CK58" i="5" s="1"/>
  <c r="CK59" i="5" s="1"/>
  <c r="CK70" i="5" s="1"/>
  <c r="DF51" i="5"/>
  <c r="DF52" i="5" s="1"/>
  <c r="DF58" i="5" s="1"/>
  <c r="DF59" i="5" s="1"/>
  <c r="BH51" i="5"/>
  <c r="BH52" i="5" s="1"/>
  <c r="BH58" i="5" s="1"/>
  <c r="BH59" i="5" s="1"/>
  <c r="EK51" i="5"/>
  <c r="EK52" i="5" s="1"/>
  <c r="EK58" i="5" s="1"/>
  <c r="EK59" i="5" s="1"/>
  <c r="BU51" i="5"/>
  <c r="BU52" i="5" s="1"/>
  <c r="BU58" i="5" s="1"/>
  <c r="BU85" i="5" s="1"/>
  <c r="BU86" i="5" s="1"/>
  <c r="GN51" i="5"/>
  <c r="GN52" i="5" s="1"/>
  <c r="GN58" i="5" s="1"/>
  <c r="EM59" i="5"/>
  <c r="CL51" i="5"/>
  <c r="CL52" i="5" s="1"/>
  <c r="CL58" i="5" s="1"/>
  <c r="FA51" i="5"/>
  <c r="FA52" i="5" s="1"/>
  <c r="FA58" i="5" s="1"/>
  <c r="BA51" i="5"/>
  <c r="BA52" i="5" s="1"/>
  <c r="BA58" i="5" s="1"/>
  <c r="R51" i="5"/>
  <c r="R52" i="5" s="1"/>
  <c r="R58" i="5" s="1"/>
  <c r="AT51" i="5"/>
  <c r="AT52" i="5" s="1"/>
  <c r="AT58" i="5" s="1"/>
  <c r="AI51" i="5"/>
  <c r="AI52" i="5" s="1"/>
  <c r="AI58" i="5" s="1"/>
  <c r="FR51" i="5"/>
  <c r="FR52" i="5" s="1"/>
  <c r="FR58" i="5" s="1"/>
  <c r="G53" i="20" s="1"/>
  <c r="ER51" i="5"/>
  <c r="ER52" i="5" s="1"/>
  <c r="ER58" i="5" s="1"/>
  <c r="AN51" i="5"/>
  <c r="AN52" i="5" s="1"/>
  <c r="AN58" i="5" s="1"/>
  <c r="GK51" i="5"/>
  <c r="GK52" i="5" s="1"/>
  <c r="GK58" i="5" s="1"/>
  <c r="F59" i="5"/>
  <c r="F70" i="5" s="1"/>
  <c r="CX51" i="5"/>
  <c r="CX52" i="5" s="1"/>
  <c r="CX58" i="5" s="1"/>
  <c r="CX59" i="5" s="1"/>
  <c r="CX70" i="5" s="1"/>
  <c r="CT51" i="5"/>
  <c r="CT52" i="5" s="1"/>
  <c r="CT58" i="5" s="1"/>
  <c r="CT85" i="5" s="1"/>
  <c r="CT86" i="5" s="1"/>
  <c r="GO51" i="5"/>
  <c r="GO52" i="5" s="1"/>
  <c r="GO58" i="5" s="1"/>
  <c r="GO59" i="5" s="1"/>
  <c r="GO70" i="5" s="1"/>
  <c r="GT51" i="5"/>
  <c r="GT52" i="5" s="1"/>
  <c r="GT58" i="5" s="1"/>
  <c r="GT59" i="5" s="1"/>
  <c r="GT70" i="5" s="1"/>
  <c r="FB51" i="5"/>
  <c r="FB52" i="5" s="1"/>
  <c r="FB58" i="5" s="1"/>
  <c r="EP51" i="5"/>
  <c r="EP52" i="5" s="1"/>
  <c r="EP58" i="5" s="1"/>
  <c r="BO51" i="5"/>
  <c r="BO52" i="5" s="1"/>
  <c r="BO58" i="5" s="1"/>
  <c r="DY85" i="5"/>
  <c r="DY86" i="5" s="1"/>
  <c r="FE85" i="5"/>
  <c r="FE86" i="5" s="1"/>
  <c r="EW85" i="5"/>
  <c r="EW86" i="5" s="1"/>
  <c r="FT85" i="5"/>
  <c r="FT86" i="5" s="1"/>
  <c r="FU85" i="5"/>
  <c r="FU86" i="5" s="1"/>
  <c r="ED85" i="5"/>
  <c r="ED86" i="5" s="1"/>
  <c r="GI85" i="5"/>
  <c r="GI86" i="5" s="1"/>
  <c r="FD85" i="5"/>
  <c r="FD86" i="5" s="1"/>
  <c r="EB85" i="5"/>
  <c r="EB86" i="5" s="1"/>
  <c r="EQ85" i="5"/>
  <c r="EQ86" i="5" s="1"/>
  <c r="FO85" i="5"/>
  <c r="FO86" i="5" s="1"/>
  <c r="EJ85" i="5"/>
  <c r="EJ86" i="5" s="1"/>
  <c r="FI85" i="5"/>
  <c r="FI86" i="5" s="1"/>
  <c r="FX85" i="5"/>
  <c r="FX86" i="5" s="1"/>
  <c r="FC85" i="5"/>
  <c r="FC86" i="5" s="1"/>
  <c r="BB59" i="5"/>
  <c r="BB70" i="5" s="1"/>
  <c r="AK85" i="5"/>
  <c r="AK86" i="5" s="1"/>
  <c r="FI59" i="5"/>
  <c r="G19" i="20"/>
  <c r="EJ59" i="5"/>
  <c r="EJ70" i="5" s="1"/>
  <c r="DY59" i="5"/>
  <c r="G8" i="20"/>
  <c r="AO59" i="5"/>
  <c r="AO85" i="5"/>
  <c r="AO86" i="5" s="1"/>
  <c r="DN59" i="5"/>
  <c r="DN70" i="5" s="1"/>
  <c r="DN85" i="5"/>
  <c r="DN86" i="5" s="1"/>
  <c r="EE59" i="5"/>
  <c r="DL59" i="5"/>
  <c r="DL70" i="5" s="1"/>
  <c r="DL85" i="5"/>
  <c r="DL86" i="5" s="1"/>
  <c r="CE59" i="5"/>
  <c r="CE70" i="5" s="1"/>
  <c r="CE85" i="5"/>
  <c r="CE86" i="5" s="1"/>
  <c r="AC59" i="5"/>
  <c r="AC70" i="5" s="1"/>
  <c r="AC85" i="5"/>
  <c r="AC86" i="5" s="1"/>
  <c r="T59" i="5"/>
  <c r="T70" i="5" s="1"/>
  <c r="T85" i="5"/>
  <c r="T86" i="5" s="1"/>
  <c r="AD59" i="5"/>
  <c r="AD70" i="5" s="1"/>
  <c r="AD85" i="5"/>
  <c r="AD86" i="5" s="1"/>
  <c r="BG59" i="5"/>
  <c r="BG70" i="5" s="1"/>
  <c r="CI59" i="5"/>
  <c r="CI70" i="5" s="1"/>
  <c r="CI85" i="5"/>
  <c r="CI86" i="5" s="1"/>
  <c r="DM59" i="5"/>
  <c r="DM70" i="5" s="1"/>
  <c r="DM85" i="5"/>
  <c r="DM86" i="5" s="1"/>
  <c r="BF59" i="5"/>
  <c r="BF70" i="5" s="1"/>
  <c r="BF85" i="5"/>
  <c r="BF86" i="5" s="1"/>
  <c r="DD59" i="5"/>
  <c r="DD70" i="5" s="1"/>
  <c r="DD85" i="5"/>
  <c r="DD86" i="5" s="1"/>
  <c r="DH59" i="5"/>
  <c r="DH70" i="5" s="1"/>
  <c r="DH85" i="5"/>
  <c r="DH86" i="5" s="1"/>
  <c r="AF59" i="5"/>
  <c r="AF70" i="5" s="1"/>
  <c r="AF85" i="5"/>
  <c r="AF86" i="5" s="1"/>
  <c r="BV85" i="5"/>
  <c r="BV86" i="5" s="1"/>
  <c r="BL59" i="5"/>
  <c r="BL85" i="5"/>
  <c r="BL86" i="5" s="1"/>
  <c r="H59" i="5"/>
  <c r="H70" i="5" s="1"/>
  <c r="DW85" i="5"/>
  <c r="DW86" i="5" s="1"/>
  <c r="DG59" i="5"/>
  <c r="DG70" i="5" s="1"/>
  <c r="DG85" i="5"/>
  <c r="DG86" i="5" s="1"/>
  <c r="P59" i="5"/>
  <c r="P70" i="5" s="1"/>
  <c r="GR59" i="5"/>
  <c r="GR85" i="5"/>
  <c r="GR86" i="5" s="1"/>
  <c r="AE59" i="5"/>
  <c r="AE70" i="5" s="1"/>
  <c r="AE85" i="5"/>
  <c r="AE86" i="5" s="1"/>
  <c r="L59" i="5"/>
  <c r="O67" i="5" s="1"/>
  <c r="O69" i="5" s="1"/>
  <c r="L85" i="5"/>
  <c r="L86" i="5" s="1"/>
  <c r="DJ59" i="5"/>
  <c r="DJ70" i="5" s="1"/>
  <c r="DJ85" i="5"/>
  <c r="DJ86" i="5" s="1"/>
  <c r="AV85" i="5"/>
  <c r="AV86" i="5" s="1"/>
  <c r="M85" i="5"/>
  <c r="M86" i="5" s="1"/>
  <c r="CR59" i="5"/>
  <c r="CR85" i="5"/>
  <c r="CR86" i="5" s="1"/>
  <c r="V59" i="5"/>
  <c r="V70" i="5" s="1"/>
  <c r="GQ59" i="5"/>
  <c r="GQ70" i="5" s="1"/>
  <c r="GQ85" i="5"/>
  <c r="GQ86" i="5" s="1"/>
  <c r="CD59" i="5"/>
  <c r="CD70" i="5" s="1"/>
  <c r="CD85" i="5"/>
  <c r="CD86" i="5" s="1"/>
  <c r="BD59" i="5"/>
  <c r="BD70" i="5" s="1"/>
  <c r="BD85" i="5"/>
  <c r="BD86" i="5" s="1"/>
  <c r="Y59" i="5"/>
  <c r="Y70" i="5" s="1"/>
  <c r="Y85" i="5"/>
  <c r="Y86" i="5" s="1"/>
  <c r="G46" i="20"/>
  <c r="BW85" i="5"/>
  <c r="BW86" i="5" s="1"/>
  <c r="DI59" i="5"/>
  <c r="DI85" i="5"/>
  <c r="DI86" i="5" s="1"/>
  <c r="FP59" i="5"/>
  <c r="FP85" i="5"/>
  <c r="FP86" i="5" s="1"/>
  <c r="O59" i="5"/>
  <c r="O70" i="5" s="1"/>
  <c r="O85" i="5"/>
  <c r="O86" i="5" s="1"/>
  <c r="CM85" i="5"/>
  <c r="CM86" i="5" s="1"/>
  <c r="CC59" i="5"/>
  <c r="CC70" i="5" s="1"/>
  <c r="CC85" i="5"/>
  <c r="CC86" i="5" s="1"/>
  <c r="FK59" i="5"/>
  <c r="G51" i="20"/>
  <c r="FO59" i="5"/>
  <c r="G50" i="20"/>
  <c r="G9" i="20"/>
  <c r="DZ59" i="5"/>
  <c r="EZ59" i="5"/>
  <c r="FD59" i="5"/>
  <c r="EW59" i="5"/>
  <c r="G32" i="20"/>
  <c r="D56" i="20"/>
  <c r="Q56" i="20" s="1"/>
  <c r="GB59" i="5"/>
  <c r="G26" i="20"/>
  <c r="EQ59" i="5"/>
  <c r="FW59" i="5"/>
  <c r="G13" i="20"/>
  <c r="ED59" i="5"/>
  <c r="G73" i="20"/>
  <c r="G59" i="20"/>
  <c r="FX59" i="5"/>
  <c r="G70" i="20"/>
  <c r="GI59" i="5"/>
  <c r="FQ59" i="5"/>
  <c r="G52" i="20"/>
  <c r="FC59" i="5"/>
  <c r="G38" i="20"/>
  <c r="G55" i="20"/>
  <c r="FT59" i="5"/>
  <c r="EU59" i="5" l="1"/>
  <c r="DW59" i="5"/>
  <c r="DZ67" i="5" s="1"/>
  <c r="GB85" i="5"/>
  <c r="GB86" i="5" s="1"/>
  <c r="EL85" i="5"/>
  <c r="EL86" i="5" s="1"/>
  <c r="GL59" i="5"/>
  <c r="G24" i="20"/>
  <c r="CA59" i="5"/>
  <c r="CA70" i="5" s="1"/>
  <c r="ET85" i="5"/>
  <c r="ET86" i="5" s="1"/>
  <c r="G6" i="20"/>
  <c r="DC85" i="5"/>
  <c r="DC86" i="5" s="1"/>
  <c r="ET59" i="5"/>
  <c r="AH59" i="5"/>
  <c r="AH70" i="5" s="1"/>
  <c r="FK85" i="5"/>
  <c r="FK86" i="5" s="1"/>
  <c r="CF59" i="5"/>
  <c r="CF70" i="5" s="1"/>
  <c r="G3" i="20"/>
  <c r="G54" i="20"/>
  <c r="AM85" i="5"/>
  <c r="AM86" i="5" s="1"/>
  <c r="DT59" i="5"/>
  <c r="D3" i="20" s="1"/>
  <c r="Q3" i="20" s="1"/>
  <c r="EI85" i="5"/>
  <c r="EI86" i="5" s="1"/>
  <c r="FF59" i="5"/>
  <c r="G18" i="20"/>
  <c r="EB59" i="5"/>
  <c r="G2" i="20"/>
  <c r="BU59" i="5"/>
  <c r="BU70" i="5" s="1"/>
  <c r="DO85" i="5"/>
  <c r="DO86" i="5" s="1"/>
  <c r="CS85" i="5"/>
  <c r="CS86" i="5" s="1"/>
  <c r="BT85" i="5"/>
  <c r="BT86" i="5" s="1"/>
  <c r="EC59" i="5"/>
  <c r="FZ85" i="5"/>
  <c r="FZ86" i="5" s="1"/>
  <c r="BJ59" i="5"/>
  <c r="BJ70" i="5" s="1"/>
  <c r="DS85" i="5"/>
  <c r="DS86" i="5" s="1"/>
  <c r="G41" i="20"/>
  <c r="EI59" i="5"/>
  <c r="G61" i="20"/>
  <c r="CH85" i="5"/>
  <c r="CH86" i="5" s="1"/>
  <c r="DE85" i="5"/>
  <c r="DE86" i="5" s="1"/>
  <c r="EO85" i="5"/>
  <c r="EO86" i="5" s="1"/>
  <c r="FS59" i="5"/>
  <c r="CX85" i="5"/>
  <c r="CX86" i="5" s="1"/>
  <c r="CT59" i="5"/>
  <c r="CT70" i="5" s="1"/>
  <c r="EZ85" i="5"/>
  <c r="EZ86" i="5" s="1"/>
  <c r="G31" i="20"/>
  <c r="G12" i="20"/>
  <c r="G11" i="20"/>
  <c r="EC85" i="5"/>
  <c r="EC86" i="5" s="1"/>
  <c r="EX59" i="5"/>
  <c r="EX70" i="5" s="1"/>
  <c r="GE85" i="5"/>
  <c r="GE86" i="5" s="1"/>
  <c r="CV85" i="5"/>
  <c r="CV86" i="5" s="1"/>
  <c r="AW85" i="5"/>
  <c r="AW86" i="5" s="1"/>
  <c r="CU85" i="5"/>
  <c r="CU86" i="5" s="1"/>
  <c r="BQ85" i="5"/>
  <c r="BQ86" i="5" s="1"/>
  <c r="ES59" i="5"/>
  <c r="GM85" i="5"/>
  <c r="GM86" i="5" s="1"/>
  <c r="BZ85" i="5"/>
  <c r="BZ86" i="5" s="1"/>
  <c r="G28" i="20"/>
  <c r="CJ59" i="5"/>
  <c r="CJ70" i="5" s="1"/>
  <c r="G33" i="20"/>
  <c r="FL59" i="5"/>
  <c r="FL85" i="5"/>
  <c r="FL86" i="5" s="1"/>
  <c r="GA59" i="5"/>
  <c r="D62" i="20" s="1"/>
  <c r="Q62" i="20" s="1"/>
  <c r="EX85" i="5"/>
  <c r="EX86" i="5" s="1"/>
  <c r="G60" i="20"/>
  <c r="EA85" i="5"/>
  <c r="EA86" i="5" s="1"/>
  <c r="FY59" i="5"/>
  <c r="GM59" i="5"/>
  <c r="G65" i="20"/>
  <c r="BY85" i="5"/>
  <c r="BY86" i="5" s="1"/>
  <c r="AP85" i="5"/>
  <c r="AP86" i="5" s="1"/>
  <c r="G59" i="5"/>
  <c r="J67" i="5" s="1"/>
  <c r="J69" i="5" s="1"/>
  <c r="AS59" i="5"/>
  <c r="AS70" i="5" s="1"/>
  <c r="AG85" i="5"/>
  <c r="AG86" i="5" s="1"/>
  <c r="G23" i="20"/>
  <c r="G74" i="20"/>
  <c r="GD59" i="5"/>
  <c r="G58" i="20"/>
  <c r="G62" i="20"/>
  <c r="GH85" i="5"/>
  <c r="GH86" i="5" s="1"/>
  <c r="EA59" i="5"/>
  <c r="GD85" i="5"/>
  <c r="GD86" i="5" s="1"/>
  <c r="G69" i="20"/>
  <c r="K85" i="5"/>
  <c r="K86" i="5" s="1"/>
  <c r="DA85" i="5"/>
  <c r="DA86" i="5" s="1"/>
  <c r="BI85" i="5"/>
  <c r="BI86" i="5" s="1"/>
  <c r="G40" i="20"/>
  <c r="G30" i="20"/>
  <c r="G21" i="20"/>
  <c r="BP85" i="5"/>
  <c r="BP86" i="5" s="1"/>
  <c r="AZ85" i="5"/>
  <c r="AZ86" i="5" s="1"/>
  <c r="G10" i="20"/>
  <c r="BN85" i="5"/>
  <c r="BN86" i="5" s="1"/>
  <c r="G16" i="20"/>
  <c r="G57" i="20"/>
  <c r="AR59" i="5"/>
  <c r="AR70" i="5" s="1"/>
  <c r="BX59" i="5"/>
  <c r="BX70" i="5" s="1"/>
  <c r="DR85" i="5"/>
  <c r="DR86" i="5" s="1"/>
  <c r="GG59" i="5"/>
  <c r="GC85" i="5"/>
  <c r="GC86" i="5" s="1"/>
  <c r="AJ59" i="5"/>
  <c r="AM67" i="5" s="1"/>
  <c r="AM69" i="5" s="1"/>
  <c r="FH85" i="5"/>
  <c r="FH86" i="5" s="1"/>
  <c r="G68" i="20"/>
  <c r="FU70" i="5"/>
  <c r="BS59" i="5"/>
  <c r="BS70" i="5" s="1"/>
  <c r="Z85" i="5"/>
  <c r="Z86" i="5" s="1"/>
  <c r="CK85" i="5"/>
  <c r="CK86" i="5" s="1"/>
  <c r="FB85" i="5"/>
  <c r="FB86" i="5" s="1"/>
  <c r="EG85" i="5"/>
  <c r="EG86" i="5" s="1"/>
  <c r="DU85" i="5"/>
  <c r="DU86" i="5" s="1"/>
  <c r="GK85" i="5"/>
  <c r="GK86" i="5" s="1"/>
  <c r="G37" i="20"/>
  <c r="S85" i="5"/>
  <c r="S86" i="5" s="1"/>
  <c r="AU85" i="5"/>
  <c r="AU86" i="5" s="1"/>
  <c r="GC59" i="5"/>
  <c r="D64" i="20" s="1"/>
  <c r="Q64" i="20" s="1"/>
  <c r="AA59" i="5"/>
  <c r="AA70" i="5" s="1"/>
  <c r="G64" i="20"/>
  <c r="N59" i="5"/>
  <c r="N70" i="5" s="1"/>
  <c r="CO85" i="5"/>
  <c r="CO86" i="5" s="1"/>
  <c r="EH85" i="5"/>
  <c r="EH86" i="5" s="1"/>
  <c r="CW59" i="5"/>
  <c r="CW70" i="5" s="1"/>
  <c r="CW85" i="5"/>
  <c r="CW86" i="5" s="1"/>
  <c r="CY59" i="5"/>
  <c r="CY70" i="5" s="1"/>
  <c r="FJ59" i="5"/>
  <c r="Q59" i="5"/>
  <c r="Q70" i="5" s="1"/>
  <c r="BE59" i="5"/>
  <c r="BH67" i="5" s="1"/>
  <c r="BH69" i="5" s="1"/>
  <c r="FJ85" i="5"/>
  <c r="FJ86" i="5" s="1"/>
  <c r="DB59" i="5"/>
  <c r="DB70" i="5" s="1"/>
  <c r="CG59" i="5"/>
  <c r="CG70" i="5" s="1"/>
  <c r="G17" i="20"/>
  <c r="CB85" i="5"/>
  <c r="CB86" i="5" s="1"/>
  <c r="FV85" i="5"/>
  <c r="FV86" i="5" s="1"/>
  <c r="DK59" i="5"/>
  <c r="DN67" i="5" s="1"/>
  <c r="DN69" i="5" s="1"/>
  <c r="G4" i="20"/>
  <c r="GP85" i="5"/>
  <c r="GP86" i="5" s="1"/>
  <c r="G7" i="20"/>
  <c r="FH59" i="5"/>
  <c r="DT85" i="5"/>
  <c r="DT86" i="5" s="1"/>
  <c r="DX85" i="5"/>
  <c r="DX86" i="5" s="1"/>
  <c r="EF85" i="5"/>
  <c r="EF86" i="5" s="1"/>
  <c r="G43" i="20"/>
  <c r="FM59" i="5"/>
  <c r="X85" i="5"/>
  <c r="X86" i="5" s="1"/>
  <c r="CN85" i="5"/>
  <c r="CN86" i="5" s="1"/>
  <c r="GS85" i="5"/>
  <c r="GS86" i="5" s="1"/>
  <c r="EV59" i="5"/>
  <c r="G48" i="20"/>
  <c r="GE59" i="5"/>
  <c r="U85" i="5"/>
  <c r="U86" i="5" s="1"/>
  <c r="AL85" i="5"/>
  <c r="AL86" i="5" s="1"/>
  <c r="G14" i="20"/>
  <c r="DV59" i="5"/>
  <c r="DV70" i="5" s="1"/>
  <c r="EE85" i="5"/>
  <c r="EE86" i="5" s="1"/>
  <c r="DP85" i="5"/>
  <c r="DP86" i="5" s="1"/>
  <c r="FG85" i="5"/>
  <c r="FG86" i="5" s="1"/>
  <c r="EN59" i="5"/>
  <c r="EN70" i="5" s="1"/>
  <c r="EH59" i="5"/>
  <c r="EH70" i="5" s="1"/>
  <c r="DV85" i="5"/>
  <c r="DV86" i="5" s="1"/>
  <c r="AQ85" i="5"/>
  <c r="AQ86" i="5" s="1"/>
  <c r="AY85" i="5"/>
  <c r="AY86" i="5" s="1"/>
  <c r="AY59" i="5"/>
  <c r="AY70" i="5" s="1"/>
  <c r="D22" i="20"/>
  <c r="Q22" i="20" s="1"/>
  <c r="G34" i="20"/>
  <c r="G5" i="20"/>
  <c r="GT85" i="5"/>
  <c r="GT86" i="5" s="1"/>
  <c r="W85" i="5"/>
  <c r="W86" i="5" s="1"/>
  <c r="CZ85" i="5"/>
  <c r="CZ86" i="5" s="1"/>
  <c r="I67" i="5"/>
  <c r="I69" i="5" s="1"/>
  <c r="BC85" i="5"/>
  <c r="BC86" i="5" s="1"/>
  <c r="GO85" i="5"/>
  <c r="GO86" i="5" s="1"/>
  <c r="FR85" i="5"/>
  <c r="FR86" i="5" s="1"/>
  <c r="EY85" i="5"/>
  <c r="EY86" i="5" s="1"/>
  <c r="BK85" i="5"/>
  <c r="BK86" i="5" s="1"/>
  <c r="FR59" i="5"/>
  <c r="FR70" i="5" s="1"/>
  <c r="EM70" i="5"/>
  <c r="BR59" i="5"/>
  <c r="BR70" i="5" s="1"/>
  <c r="G42" i="20"/>
  <c r="R59" i="5"/>
  <c r="R70" i="5" s="1"/>
  <c r="R85" i="5"/>
  <c r="R86" i="5" s="1"/>
  <c r="BA85" i="5"/>
  <c r="BA86" i="5" s="1"/>
  <c r="BA59" i="5"/>
  <c r="BA70" i="5" s="1"/>
  <c r="EF59" i="5"/>
  <c r="BH85" i="5"/>
  <c r="BH86" i="5" s="1"/>
  <c r="BM85" i="5"/>
  <c r="BM86" i="5" s="1"/>
  <c r="AN59" i="5"/>
  <c r="AN70" i="5" s="1"/>
  <c r="AN85" i="5"/>
  <c r="AN86" i="5" s="1"/>
  <c r="G36" i="20"/>
  <c r="FA85" i="5"/>
  <c r="FA86" i="5" s="1"/>
  <c r="FA59" i="5"/>
  <c r="FA67" i="5" s="1"/>
  <c r="G15" i="20"/>
  <c r="G66" i="20"/>
  <c r="G27" i="20"/>
  <c r="ER59" i="5"/>
  <c r="ER85" i="5"/>
  <c r="ER86" i="5" s="1"/>
  <c r="CL85" i="5"/>
  <c r="CL86" i="5" s="1"/>
  <c r="CL59" i="5"/>
  <c r="CL70" i="5" s="1"/>
  <c r="D69" i="20"/>
  <c r="Q69" i="20" s="1"/>
  <c r="FB59" i="5"/>
  <c r="DQ85" i="5"/>
  <c r="DQ86" i="5" s="1"/>
  <c r="FN85" i="5"/>
  <c r="FN86" i="5" s="1"/>
  <c r="J85" i="5"/>
  <c r="J86" i="5" s="1"/>
  <c r="AX85" i="5"/>
  <c r="AX86" i="5" s="1"/>
  <c r="GH70" i="5"/>
  <c r="G49" i="20"/>
  <c r="G67" i="20"/>
  <c r="FN59" i="5"/>
  <c r="FN70" i="5" s="1"/>
  <c r="GJ85" i="5"/>
  <c r="GJ86" i="5" s="1"/>
  <c r="BO59" i="5"/>
  <c r="BO70" i="5" s="1"/>
  <c r="BO85" i="5"/>
  <c r="BO86" i="5" s="1"/>
  <c r="CP85" i="5"/>
  <c r="CP86" i="5" s="1"/>
  <c r="EP59" i="5"/>
  <c r="EP85" i="5"/>
  <c r="EP86" i="5" s="1"/>
  <c r="G25" i="20"/>
  <c r="GK59" i="5"/>
  <c r="G20" i="20"/>
  <c r="AB85" i="5"/>
  <c r="AB86" i="5" s="1"/>
  <c r="GF85" i="5"/>
  <c r="GF86" i="5" s="1"/>
  <c r="CQ85" i="5"/>
  <c r="CQ86" i="5" s="1"/>
  <c r="DF85" i="5"/>
  <c r="DF86" i="5" s="1"/>
  <c r="EK85" i="5"/>
  <c r="EK86" i="5" s="1"/>
  <c r="AI59" i="5"/>
  <c r="AI70" i="5" s="1"/>
  <c r="AI85" i="5"/>
  <c r="AI86" i="5" s="1"/>
  <c r="GN59" i="5"/>
  <c r="GQ67" i="5" s="1"/>
  <c r="GQ69" i="5" s="1"/>
  <c r="GN85" i="5"/>
  <c r="GN86" i="5" s="1"/>
  <c r="G75" i="20"/>
  <c r="G72" i="20"/>
  <c r="GJ59" i="5"/>
  <c r="GF59" i="5"/>
  <c r="I59" i="5"/>
  <c r="L67" i="5" s="1"/>
  <c r="L69" i="5" s="1"/>
  <c r="AT59" i="5"/>
  <c r="AT70" i="5" s="1"/>
  <c r="AT85" i="5"/>
  <c r="AT86" i="5" s="1"/>
  <c r="D51" i="20"/>
  <c r="Q51" i="20" s="1"/>
  <c r="FI70" i="5"/>
  <c r="D29" i="20"/>
  <c r="Q29" i="20" s="1"/>
  <c r="EE70" i="5"/>
  <c r="D47" i="20"/>
  <c r="Q47" i="20" s="1"/>
  <c r="D46" i="20"/>
  <c r="Q46" i="20" s="1"/>
  <c r="D42" i="20"/>
  <c r="Q42" i="20" s="1"/>
  <c r="DY70" i="5"/>
  <c r="D60" i="20"/>
  <c r="Q60" i="20" s="1"/>
  <c r="D33" i="20"/>
  <c r="Q33" i="20" s="1"/>
  <c r="D19" i="20"/>
  <c r="Q19" i="20" s="1"/>
  <c r="D44" i="20"/>
  <c r="Q44" i="20" s="1"/>
  <c r="D14" i="20"/>
  <c r="Q14" i="20" s="1"/>
  <c r="D8" i="20"/>
  <c r="Q8" i="20" s="1"/>
  <c r="FL70" i="5"/>
  <c r="GV67" i="5"/>
  <c r="GV69" i="5" s="1"/>
  <c r="FP70" i="5"/>
  <c r="FY70" i="5"/>
  <c r="DF67" i="5"/>
  <c r="DF69" i="5" s="1"/>
  <c r="FG70" i="5"/>
  <c r="DD67" i="5"/>
  <c r="DD69" i="5" s="1"/>
  <c r="DT70" i="5"/>
  <c r="BE70" i="5"/>
  <c r="BK67" i="5"/>
  <c r="BK69" i="5" s="1"/>
  <c r="DW70" i="5"/>
  <c r="DR67" i="5"/>
  <c r="DR69" i="5" s="1"/>
  <c r="BM67" i="5"/>
  <c r="BM69" i="5" s="1"/>
  <c r="DI67" i="5"/>
  <c r="DI69" i="5" s="1"/>
  <c r="BV67" i="5"/>
  <c r="BV69" i="5" s="1"/>
  <c r="DT67" i="5"/>
  <c r="DP67" i="5"/>
  <c r="DP69" i="5" s="1"/>
  <c r="BH70" i="5"/>
  <c r="BP70" i="5"/>
  <c r="K67" i="5"/>
  <c r="K69" i="5" s="1"/>
  <c r="DL67" i="5"/>
  <c r="DL69" i="5" s="1"/>
  <c r="DC70" i="5"/>
  <c r="AF67" i="5"/>
  <c r="AF69" i="5" s="1"/>
  <c r="ET70" i="5"/>
  <c r="BJ67" i="5"/>
  <c r="BJ69" i="5" s="1"/>
  <c r="Z67" i="5"/>
  <c r="Z69" i="5" s="1"/>
  <c r="N67" i="5"/>
  <c r="N69" i="5" s="1"/>
  <c r="V67" i="5"/>
  <c r="V69" i="5" s="1"/>
  <c r="M70" i="5"/>
  <c r="BL67" i="5"/>
  <c r="BL69" i="5" s="1"/>
  <c r="CF67" i="5"/>
  <c r="CF69" i="5" s="1"/>
  <c r="CP67" i="5"/>
  <c r="CP69" i="5" s="1"/>
  <c r="W67" i="5"/>
  <c r="W69" i="5" s="1"/>
  <c r="AG67" i="5"/>
  <c r="AG69" i="5" s="1"/>
  <c r="AO70" i="5"/>
  <c r="X67" i="5"/>
  <c r="X69" i="5" s="1"/>
  <c r="AA67" i="5"/>
  <c r="AA69" i="5" s="1"/>
  <c r="DG67" i="5"/>
  <c r="DG69" i="5" s="1"/>
  <c r="BN67" i="5"/>
  <c r="BN69" i="5" s="1"/>
  <c r="J70" i="5"/>
  <c r="AZ70" i="5"/>
  <c r="CR70" i="5"/>
  <c r="DQ67" i="5"/>
  <c r="DQ69" i="5" s="1"/>
  <c r="BL70" i="5"/>
  <c r="GP70" i="5"/>
  <c r="DI70" i="5"/>
  <c r="BI67" i="5"/>
  <c r="BI69" i="5" s="1"/>
  <c r="CR67" i="5"/>
  <c r="CR69" i="5" s="1"/>
  <c r="CQ67" i="5"/>
  <c r="CQ69" i="5" s="1"/>
  <c r="AX70" i="5"/>
  <c r="DF70" i="5"/>
  <c r="CS67" i="5"/>
  <c r="CS69" i="5" s="1"/>
  <c r="BC70" i="5"/>
  <c r="DO70" i="5"/>
  <c r="BI70" i="5"/>
  <c r="CE67" i="5"/>
  <c r="CE69" i="5" s="1"/>
  <c r="DO67" i="5"/>
  <c r="DO69" i="5" s="1"/>
  <c r="GR67" i="5"/>
  <c r="GR69" i="5" s="1"/>
  <c r="GU67" i="5"/>
  <c r="GU69" i="5" s="1"/>
  <c r="GR70" i="5"/>
  <c r="AH67" i="5"/>
  <c r="AH69" i="5" s="1"/>
  <c r="AX67" i="5"/>
  <c r="AX69" i="5" s="1"/>
  <c r="GT67" i="5"/>
  <c r="GT69" i="5" s="1"/>
  <c r="AV70" i="5"/>
  <c r="BN70" i="5"/>
  <c r="U70" i="5"/>
  <c r="X70" i="5"/>
  <c r="Q67" i="5"/>
  <c r="Q69" i="5" s="1"/>
  <c r="BK70" i="5"/>
  <c r="DJ67" i="5"/>
  <c r="DJ69" i="5" s="1"/>
  <c r="DH67" i="5"/>
  <c r="DH69" i="5" s="1"/>
  <c r="BF67" i="5"/>
  <c r="BF69" i="5" s="1"/>
  <c r="BY67" i="5"/>
  <c r="BY69" i="5" s="1"/>
  <c r="Y67" i="5"/>
  <c r="Y69" i="5" s="1"/>
  <c r="AE67" i="5"/>
  <c r="AE69" i="5" s="1"/>
  <c r="L70" i="5"/>
  <c r="DS67" i="5"/>
  <c r="FK70" i="5"/>
  <c r="EM67" i="5"/>
  <c r="D18" i="20"/>
  <c r="Q18" i="20" s="1"/>
  <c r="D40" i="20"/>
  <c r="Q40" i="20" s="1"/>
  <c r="FE70" i="5"/>
  <c r="FV70" i="5"/>
  <c r="D57" i="20"/>
  <c r="Q57" i="20" s="1"/>
  <c r="EW70" i="5"/>
  <c r="D32" i="20"/>
  <c r="Q32" i="20" s="1"/>
  <c r="D39" i="20"/>
  <c r="Q39" i="20" s="1"/>
  <c r="FD70" i="5"/>
  <c r="EO67" i="5"/>
  <c r="EL70" i="5"/>
  <c r="D21" i="20"/>
  <c r="Q21" i="20" s="1"/>
  <c r="FW67" i="5"/>
  <c r="D55" i="20"/>
  <c r="Q55" i="20" s="1"/>
  <c r="FT70" i="5"/>
  <c r="D61" i="20"/>
  <c r="Q61" i="20" s="1"/>
  <c r="FZ70" i="5"/>
  <c r="FX67" i="5"/>
  <c r="DS70" i="5"/>
  <c r="D2" i="20"/>
  <c r="Q2" i="20" s="1"/>
  <c r="D4" i="20"/>
  <c r="Q4" i="20" s="1"/>
  <c r="DU70" i="5"/>
  <c r="EZ70" i="5"/>
  <c r="D35" i="20"/>
  <c r="Q35" i="20" s="1"/>
  <c r="DZ70" i="5"/>
  <c r="D9" i="20"/>
  <c r="Q9" i="20" s="1"/>
  <c r="D38" i="20"/>
  <c r="Q38" i="20" s="1"/>
  <c r="FC70" i="5"/>
  <c r="EU70" i="5"/>
  <c r="D30" i="20"/>
  <c r="Q30" i="20" s="1"/>
  <c r="DX70" i="5"/>
  <c r="D7" i="20"/>
  <c r="Q7" i="20" s="1"/>
  <c r="D13" i="20"/>
  <c r="Q13" i="20" s="1"/>
  <c r="ED70" i="5"/>
  <c r="D34" i="20"/>
  <c r="Q34" i="20" s="1"/>
  <c r="EY70" i="5"/>
  <c r="D70" i="20"/>
  <c r="Q70" i="20" s="1"/>
  <c r="GI70" i="5"/>
  <c r="D24" i="20"/>
  <c r="Q24" i="20" s="1"/>
  <c r="EO70" i="5"/>
  <c r="D20" i="20"/>
  <c r="Q20" i="20" s="1"/>
  <c r="EK70" i="5"/>
  <c r="EB70" i="5"/>
  <c r="D11" i="20"/>
  <c r="Q11" i="20" s="1"/>
  <c r="D52" i="20"/>
  <c r="Q52" i="20" s="1"/>
  <c r="FQ70" i="5"/>
  <c r="FX70" i="5"/>
  <c r="D59" i="20"/>
  <c r="Q59" i="20" s="1"/>
  <c r="ES70" i="5"/>
  <c r="D63" i="20"/>
  <c r="Q63" i="20" s="1"/>
  <c r="GB70" i="5"/>
  <c r="FW70" i="5"/>
  <c r="D58" i="20"/>
  <c r="Q58" i="20" s="1"/>
  <c r="D16" i="20"/>
  <c r="Q16" i="20" s="1"/>
  <c r="EG70" i="5"/>
  <c r="FS70" i="5"/>
  <c r="D26" i="20"/>
  <c r="Q26" i="20" s="1"/>
  <c r="EQ70" i="5"/>
  <c r="FO70" i="5"/>
  <c r="D50" i="20"/>
  <c r="Q50" i="20" s="1"/>
  <c r="EY67" i="5" l="1"/>
  <c r="D54" i="20"/>
  <c r="Q54" i="20" s="1"/>
  <c r="D28" i="20"/>
  <c r="Q28" i="20" s="1"/>
  <c r="D73" i="20"/>
  <c r="Q73" i="20" s="1"/>
  <c r="D6" i="20"/>
  <c r="Q6" i="20" s="1"/>
  <c r="GA67" i="5"/>
  <c r="EI70" i="5"/>
  <c r="CC67" i="5"/>
  <c r="CC69" i="5" s="1"/>
  <c r="GL70" i="5"/>
  <c r="DU67" i="5"/>
  <c r="G70" i="5"/>
  <c r="CA67" i="5"/>
  <c r="CA69" i="5" s="1"/>
  <c r="CD67" i="5"/>
  <c r="CD69" i="5" s="1"/>
  <c r="D12" i="20"/>
  <c r="Q12" i="20" s="1"/>
  <c r="CB67" i="5"/>
  <c r="CB69" i="5" s="1"/>
  <c r="FF70" i="5"/>
  <c r="EC67" i="5"/>
  <c r="FV67" i="5"/>
  <c r="EL67" i="5"/>
  <c r="AD67" i="5"/>
  <c r="AD69" i="5" s="1"/>
  <c r="BW67" i="5"/>
  <c r="BW69" i="5" s="1"/>
  <c r="EC70" i="5"/>
  <c r="EZ67" i="5"/>
  <c r="EE67" i="5"/>
  <c r="FG67" i="5"/>
  <c r="ED67" i="5"/>
  <c r="ET67" i="5"/>
  <c r="DW67" i="5"/>
  <c r="DW69" i="5" s="1"/>
  <c r="CU67" i="5"/>
  <c r="CU69" i="5" s="1"/>
  <c r="CT67" i="5"/>
  <c r="CT69" i="5" s="1"/>
  <c r="FZ67" i="5"/>
  <c r="FF67" i="5"/>
  <c r="D41" i="20"/>
  <c r="Q41" i="20" s="1"/>
  <c r="FH70" i="5"/>
  <c r="EB67" i="5"/>
  <c r="B11" i="20" s="1"/>
  <c r="CV67" i="5"/>
  <c r="CV69" i="5" s="1"/>
  <c r="GF70" i="5"/>
  <c r="EJ67" i="5"/>
  <c r="GD70" i="5"/>
  <c r="U67" i="5"/>
  <c r="U69" i="5" s="1"/>
  <c r="CK67" i="5"/>
  <c r="CK69" i="5" s="1"/>
  <c r="DK70" i="5"/>
  <c r="DM67" i="5"/>
  <c r="DM69" i="5" s="1"/>
  <c r="GA70" i="5"/>
  <c r="AL67" i="5"/>
  <c r="AL69" i="5" s="1"/>
  <c r="GC67" i="5"/>
  <c r="D65" i="20"/>
  <c r="Q65" i="20" s="1"/>
  <c r="FM70" i="5"/>
  <c r="EA70" i="5"/>
  <c r="BE67" i="5"/>
  <c r="BE69" i="5" s="1"/>
  <c r="BX67" i="5"/>
  <c r="BX69" i="5" s="1"/>
  <c r="BG67" i="5"/>
  <c r="BG69" i="5" s="1"/>
  <c r="GD67" i="5"/>
  <c r="GD69" i="5" s="1"/>
  <c r="DK67" i="5"/>
  <c r="DK69" i="5" s="1"/>
  <c r="EN67" i="5"/>
  <c r="EQ67" i="5"/>
  <c r="EA67" i="5"/>
  <c r="D48" i="20"/>
  <c r="Q48" i="20" s="1"/>
  <c r="D10" i="20"/>
  <c r="Q10" i="20" s="1"/>
  <c r="AI67" i="5"/>
  <c r="AI69" i="5" s="1"/>
  <c r="BZ67" i="5"/>
  <c r="BZ69" i="5" s="1"/>
  <c r="AS67" i="5"/>
  <c r="AS69" i="5" s="1"/>
  <c r="GB67" i="5"/>
  <c r="AJ70" i="5"/>
  <c r="GG70" i="5"/>
  <c r="D74" i="20"/>
  <c r="Q74" i="20" s="1"/>
  <c r="FY67" i="5"/>
  <c r="DC67" i="5"/>
  <c r="DC69" i="5" s="1"/>
  <c r="D68" i="20"/>
  <c r="Q68" i="20" s="1"/>
  <c r="GM70" i="5"/>
  <c r="GC70" i="5"/>
  <c r="CG67" i="5"/>
  <c r="CG69" i="5" s="1"/>
  <c r="DA67" i="5"/>
  <c r="DA69" i="5" s="1"/>
  <c r="AB67" i="5"/>
  <c r="AB69" i="5" s="1"/>
  <c r="CI67" i="5"/>
  <c r="CI69" i="5" s="1"/>
  <c r="AR67" i="5"/>
  <c r="AR69" i="5" s="1"/>
  <c r="D67" i="20"/>
  <c r="Q67" i="20" s="1"/>
  <c r="D43" i="20"/>
  <c r="Q43" i="20" s="1"/>
  <c r="FH67" i="5"/>
  <c r="EU67" i="5"/>
  <c r="EU69" i="5" s="1"/>
  <c r="D17" i="20"/>
  <c r="Q17" i="20" s="1"/>
  <c r="GF67" i="5"/>
  <c r="ER67" i="5"/>
  <c r="D45" i="20"/>
  <c r="Q45" i="20" s="1"/>
  <c r="DV67" i="5"/>
  <c r="GI67" i="5"/>
  <c r="B70" i="20" s="1"/>
  <c r="I70" i="5"/>
  <c r="AJ67" i="5"/>
  <c r="AJ69" i="5" s="1"/>
  <c r="EK67" i="5"/>
  <c r="AK67" i="5"/>
  <c r="AK69" i="5" s="1"/>
  <c r="CH67" i="5"/>
  <c r="CH69" i="5" s="1"/>
  <c r="CJ67" i="5"/>
  <c r="CJ69" i="5" s="1"/>
  <c r="S67" i="5"/>
  <c r="S69" i="5" s="1"/>
  <c r="R67" i="5"/>
  <c r="R69" i="5" s="1"/>
  <c r="AC67" i="5"/>
  <c r="AC69" i="5" s="1"/>
  <c r="AW67" i="5"/>
  <c r="AW69" i="5" s="1"/>
  <c r="CY67" i="5"/>
  <c r="CY69" i="5" s="1"/>
  <c r="DE67" i="5"/>
  <c r="DE69" i="5" s="1"/>
  <c r="FB67" i="5"/>
  <c r="FJ70" i="5"/>
  <c r="GP67" i="5"/>
  <c r="GP69" i="5" s="1"/>
  <c r="DB67" i="5"/>
  <c r="DB69" i="5" s="1"/>
  <c r="CW67" i="5"/>
  <c r="CW69" i="5" s="1"/>
  <c r="T67" i="5"/>
  <c r="T69" i="5" s="1"/>
  <c r="CZ67" i="5"/>
  <c r="CZ69" i="5" s="1"/>
  <c r="FM67" i="5"/>
  <c r="FL67" i="5"/>
  <c r="FL69" i="5" s="1"/>
  <c r="CX67" i="5"/>
  <c r="CX69" i="5" s="1"/>
  <c r="GE67" i="5"/>
  <c r="EV70" i="5"/>
  <c r="BT67" i="5"/>
  <c r="BT69" i="5" s="1"/>
  <c r="EV67" i="5"/>
  <c r="FI67" i="5"/>
  <c r="D31" i="20"/>
  <c r="Q31" i="20" s="1"/>
  <c r="FN67" i="5"/>
  <c r="B49" i="20" s="1"/>
  <c r="GE70" i="5"/>
  <c r="FE67" i="5"/>
  <c r="GG67" i="5"/>
  <c r="FJ67" i="5"/>
  <c r="FJ69" i="5" s="1"/>
  <c r="GH67" i="5"/>
  <c r="DY67" i="5"/>
  <c r="B8" i="20" s="1"/>
  <c r="D5" i="20"/>
  <c r="Q5" i="20" s="1"/>
  <c r="BS67" i="5"/>
  <c r="BS69" i="5" s="1"/>
  <c r="EX67" i="5"/>
  <c r="EW67" i="5"/>
  <c r="ES67" i="5"/>
  <c r="ES69" i="5" s="1"/>
  <c r="DX67" i="5"/>
  <c r="D66" i="20"/>
  <c r="Q66" i="20" s="1"/>
  <c r="BU67" i="5"/>
  <c r="BU69" i="5" s="1"/>
  <c r="FK67" i="5"/>
  <c r="D15" i="20"/>
  <c r="Q15" i="20" s="1"/>
  <c r="GO67" i="5"/>
  <c r="GO69" i="5" s="1"/>
  <c r="GK70" i="5"/>
  <c r="AT67" i="5"/>
  <c r="AT69" i="5" s="1"/>
  <c r="CL67" i="5"/>
  <c r="CL69" i="5" s="1"/>
  <c r="BP67" i="5"/>
  <c r="BP69" i="5" s="1"/>
  <c r="BO67" i="5"/>
  <c r="BO69" i="5" s="1"/>
  <c r="CO67" i="5"/>
  <c r="CO69" i="5" s="1"/>
  <c r="AV67" i="5"/>
  <c r="AV69" i="5" s="1"/>
  <c r="BQ67" i="5"/>
  <c r="BQ69" i="5" s="1"/>
  <c r="GL67" i="5"/>
  <c r="D23" i="20"/>
  <c r="Q23" i="20" s="1"/>
  <c r="EG67" i="5"/>
  <c r="EF70" i="5"/>
  <c r="CM67" i="5"/>
  <c r="CM69" i="5" s="1"/>
  <c r="D72" i="20"/>
  <c r="Q72" i="20" s="1"/>
  <c r="FS67" i="5"/>
  <c r="FT67" i="5"/>
  <c r="GN67" i="5"/>
  <c r="AU67" i="5"/>
  <c r="AU69" i="5" s="1"/>
  <c r="AY67" i="5"/>
  <c r="AY69" i="5" s="1"/>
  <c r="BD67" i="5"/>
  <c r="BD69" i="5" s="1"/>
  <c r="BR67" i="5"/>
  <c r="BR69" i="5" s="1"/>
  <c r="EI67" i="5"/>
  <c r="D53" i="20"/>
  <c r="Q53" i="20" s="1"/>
  <c r="FR67" i="5"/>
  <c r="FU67" i="5"/>
  <c r="AZ67" i="5"/>
  <c r="AZ69" i="5" s="1"/>
  <c r="AO67" i="5"/>
  <c r="AO69" i="5" s="1"/>
  <c r="AP67" i="5"/>
  <c r="AP69" i="5" s="1"/>
  <c r="EP67" i="5"/>
  <c r="FD67" i="5"/>
  <c r="FQ67" i="5"/>
  <c r="B52" i="20" s="1"/>
  <c r="D49" i="20"/>
  <c r="Q49" i="20" s="1"/>
  <c r="GJ67" i="5"/>
  <c r="FP67" i="5"/>
  <c r="D71" i="20"/>
  <c r="Q71" i="20" s="1"/>
  <c r="GJ70" i="5"/>
  <c r="EF67" i="5"/>
  <c r="B15" i="20" s="1"/>
  <c r="CN67" i="5"/>
  <c r="CN69" i="5" s="1"/>
  <c r="BA67" i="5"/>
  <c r="BA69" i="5" s="1"/>
  <c r="BC67" i="5"/>
  <c r="BC69" i="5" s="1"/>
  <c r="D75" i="20"/>
  <c r="Q75" i="20" s="1"/>
  <c r="GN70" i="5"/>
  <c r="GM67" i="5"/>
  <c r="D36" i="20"/>
  <c r="Q36" i="20" s="1"/>
  <c r="FA70" i="5"/>
  <c r="GK67" i="5"/>
  <c r="EH67" i="5"/>
  <c r="EH69" i="5" s="1"/>
  <c r="FB70" i="5"/>
  <c r="D37" i="20"/>
  <c r="Q37" i="20" s="1"/>
  <c r="BB67" i="5"/>
  <c r="BB69" i="5" s="1"/>
  <c r="ER70" i="5"/>
  <c r="D27" i="20"/>
  <c r="Q27" i="20" s="1"/>
  <c r="AN67" i="5"/>
  <c r="AN69" i="5" s="1"/>
  <c r="D25" i="20"/>
  <c r="Q25" i="20" s="1"/>
  <c r="EP70" i="5"/>
  <c r="AQ67" i="5"/>
  <c r="AQ69" i="5" s="1"/>
  <c r="FC67" i="5"/>
  <c r="FO67" i="5"/>
  <c r="B50" i="20" s="1"/>
  <c r="ED69" i="5"/>
  <c r="B2" i="20"/>
  <c r="B3" i="20"/>
  <c r="B6" i="20"/>
  <c r="B9" i="20"/>
  <c r="FA69" i="5"/>
  <c r="EM69" i="5"/>
  <c r="DT69" i="5"/>
  <c r="B36" i="20"/>
  <c r="B22" i="20"/>
  <c r="DS69" i="5"/>
  <c r="B26" i="20"/>
  <c r="B30" i="20"/>
  <c r="B13" i="20"/>
  <c r="DZ69" i="5"/>
  <c r="B63" i="20"/>
  <c r="GB69" i="5"/>
  <c r="B21" i="20"/>
  <c r="FV69" i="5"/>
  <c r="B57" i="20"/>
  <c r="B23" i="20"/>
  <c r="EN69" i="5"/>
  <c r="B73" i="20"/>
  <c r="B68" i="20"/>
  <c r="EO69" i="5"/>
  <c r="B24" i="20"/>
  <c r="B59" i="20"/>
  <c r="FX69" i="5"/>
  <c r="B66" i="20"/>
  <c r="GE69" i="5"/>
  <c r="B58" i="20"/>
  <c r="FW69" i="5"/>
  <c r="FG69" i="5"/>
  <c r="B42" i="20"/>
  <c r="FD69" i="5"/>
  <c r="B41" i="20"/>
  <c r="FF69" i="5"/>
  <c r="B12" i="20"/>
  <c r="EC69" i="5"/>
  <c r="B4" i="20"/>
  <c r="DU69" i="5"/>
  <c r="B29" i="20"/>
  <c r="ET69" i="5"/>
  <c r="B34" i="20"/>
  <c r="EY69" i="5"/>
  <c r="FU69" i="5" l="1"/>
  <c r="B62" i="20"/>
  <c r="EL69" i="5"/>
  <c r="EB69" i="5"/>
  <c r="EJ69" i="5"/>
  <c r="FE69" i="5"/>
  <c r="B64" i="20"/>
  <c r="B19" i="20"/>
  <c r="GA69" i="5"/>
  <c r="GC69" i="5"/>
  <c r="B32" i="20"/>
  <c r="DV69" i="5"/>
  <c r="B65" i="20"/>
  <c r="FZ69" i="5"/>
  <c r="B14" i="20"/>
  <c r="B5" i="20"/>
  <c r="EZ69" i="5"/>
  <c r="FI69" i="5"/>
  <c r="B61" i="20"/>
  <c r="B35" i="20"/>
  <c r="EE69" i="5"/>
  <c r="B75" i="20"/>
  <c r="EI69" i="5"/>
  <c r="B43" i="20"/>
  <c r="EW69" i="5"/>
  <c r="EQ69" i="5"/>
  <c r="FT69" i="5"/>
  <c r="GM69" i="5"/>
  <c r="B10" i="20"/>
  <c r="B20" i="20"/>
  <c r="B60" i="20"/>
  <c r="FH69" i="5"/>
  <c r="EA69" i="5"/>
  <c r="EV69" i="5"/>
  <c r="B44" i="20"/>
  <c r="B74" i="20"/>
  <c r="GH69" i="5"/>
  <c r="B69" i="20"/>
  <c r="B67" i="20"/>
  <c r="B31" i="20"/>
  <c r="FK69" i="5"/>
  <c r="GF69" i="5"/>
  <c r="GL69" i="5"/>
  <c r="GI69" i="5"/>
  <c r="FY69" i="5"/>
  <c r="B55" i="20"/>
  <c r="B45" i="20"/>
  <c r="FS69" i="5"/>
  <c r="B18" i="20"/>
  <c r="GG69" i="5"/>
  <c r="B54" i="20"/>
  <c r="EK69" i="5"/>
  <c r="B46" i="20"/>
  <c r="B39" i="20"/>
  <c r="B27" i="20"/>
  <c r="EX69" i="5"/>
  <c r="FC69" i="5"/>
  <c r="B33" i="20"/>
  <c r="B56" i="20"/>
  <c r="FM69" i="5"/>
  <c r="ER69" i="5"/>
  <c r="EF69" i="5"/>
  <c r="B25" i="20"/>
  <c r="B38" i="20"/>
  <c r="B47" i="20"/>
  <c r="FN69" i="5"/>
  <c r="B40" i="20"/>
  <c r="B48" i="20"/>
  <c r="FQ69" i="5"/>
  <c r="EP69" i="5"/>
  <c r="FB69" i="5"/>
  <c r="B37" i="20"/>
  <c r="GN69" i="5"/>
  <c r="B28" i="20"/>
  <c r="DY69" i="5"/>
  <c r="DX69" i="5"/>
  <c r="B7" i="20"/>
  <c r="B53" i="20"/>
  <c r="B16" i="20"/>
  <c r="FR69" i="5"/>
  <c r="B72" i="20"/>
  <c r="FP69" i="5"/>
  <c r="B51" i="20"/>
  <c r="EG69" i="5"/>
  <c r="GK69" i="5"/>
  <c r="GJ69" i="5"/>
  <c r="B71" i="20"/>
  <c r="FO69" i="5"/>
  <c r="B17" i="20"/>
</calcChain>
</file>

<file path=xl/sharedStrings.xml><?xml version="1.0" encoding="utf-8"?>
<sst xmlns="http://schemas.openxmlformats.org/spreadsheetml/2006/main" count="1738" uniqueCount="634">
  <si>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</si>
  <si>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</si>
  <si>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</si>
  <si>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</si>
  <si>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</si>
  <si>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</si>
  <si>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</si>
  <si>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</si>
  <si>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</si>
  <si>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</si>
  <si>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</si>
  <si>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</si>
  <si>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</si>
  <si>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</si>
  <si>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</si>
  <si>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</si>
  <si>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</si>
  <si>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</si>
  <si>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</si>
  <si>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</si>
  <si>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</si>
  <si>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</si>
  <si>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</si>
  <si>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</si>
  <si>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</si>
  <si>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</si>
  <si>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</si>
  <si>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</si>
  <si>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</si>
  <si>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</si>
  <si>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</si>
  <si>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</si>
  <si>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</si>
  <si>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</si>
  <si>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</si>
  <si>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</si>
  <si>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</si>
  <si>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</si>
  <si>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</si>
  <si>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</si>
  <si>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</si>
  <si>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</si>
  <si>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</si>
  <si>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</si>
  <si>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</si>
  <si>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</si>
  <si>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</si>
  <si>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</si>
  <si>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</si>
  <si>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</si>
  <si>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</si>
  <si>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</si>
  <si>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</si>
  <si>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</si>
  <si>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</si>
  <si>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</si>
  <si>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</si>
  <si>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</si>
  <si>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</si>
  <si>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</si>
  <si>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</si>
  <si>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.excel_last</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</si>
  <si>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</si>
  <si>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</si>
  <si>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</si>
  <si>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</si>
  <si>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</si>
  <si>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</si>
  <si>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</si>
  <si>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</si>
  <si>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</si>
  <si>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</si>
  <si>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</si>
  <si>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</si>
  <si>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</si>
  <si>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</si>
  <si>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</si>
  <si>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</si>
  <si>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</si>
  <si>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</si>
  <si>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</si>
  <si>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</si>
  <si>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</si>
  <si>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</si>
  <si>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</si>
  <si>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</si>
  <si>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</si>
  <si>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</si>
  <si>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</si>
  <si>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</si>
  <si>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</si>
  <si>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</si>
  <si>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</si>
  <si>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</si>
  <si>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</si>
  <si>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</si>
  <si>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</si>
  <si>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</si>
  <si>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</si>
  <si>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</si>
  <si>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</si>
  <si>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</si>
  <si>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</si>
  <si>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</si>
  <si>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</si>
  <si>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</si>
  <si>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</si>
  <si>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</si>
  <si>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</si>
  <si>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</si>
  <si>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</si>
  <si>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</si>
  <si>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</si>
  <si>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</si>
  <si>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</si>
  <si>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</si>
  <si>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</si>
  <si>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</si>
  <si>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</si>
  <si>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</si>
  <si>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</si>
  <si>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</si>
  <si>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</si>
  <si>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</si>
  <si>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</si>
  <si>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</si>
  <si>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</si>
  <si>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</si>
  <si>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</si>
  <si>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</si>
  <si>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</si>
  <si>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</si>
  <si>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</si>
  <si>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</si>
  <si>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</si>
  <si>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</si>
  <si>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</si>
  <si>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</si>
  <si>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</si>
  <si>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</si>
  <si>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</si>
  <si>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</si>
  <si>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</si>
  <si>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</si>
  <si>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</si>
  <si>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</si>
  <si>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</si>
  <si>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</si>
  <si>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</si>
  <si>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</si>
  <si>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</si>
  <si>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</si>
  <si>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</si>
  <si>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</si>
  <si>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</si>
  <si>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</si>
  <si>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</si>
  <si>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</si>
  <si>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</si>
  <si>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</si>
  <si>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Calculations</t>
  </si>
  <si>
    <t>Category Totals:</t>
  </si>
  <si>
    <t>mpc3</t>
  </si>
  <si>
    <t>mpc2</t>
  </si>
  <si>
    <t>mpc1</t>
  </si>
  <si>
    <t>mpc0</t>
  </si>
  <si>
    <t>Contribution to %Ch in Real GDP from "G"</t>
  </si>
  <si>
    <t>Category Totals * MPCs:</t>
  </si>
  <si>
    <t>Health Outlays * MPCs</t>
  </si>
  <si>
    <t>Social Benefits * MPCs</t>
  </si>
  <si>
    <t>Non-Corporate Taxes * MPCs</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</si>
  <si>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</si>
  <si>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</si>
  <si>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</si>
  <si>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</si>
  <si>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</si>
  <si>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</si>
  <si>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</si>
  <si>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</si>
  <si>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</si>
  <si>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</si>
  <si>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</si>
  <si>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</si>
  <si>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</si>
  <si>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</si>
  <si>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</si>
  <si>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</si>
  <si>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</si>
  <si>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</si>
  <si>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</si>
  <si>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</si>
  <si>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</si>
  <si>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</si>
  <si>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</si>
  <si>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</si>
  <si>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</si>
  <si>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</si>
  <si>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</si>
  <si>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</si>
  <si>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[4a]</t>
  </si>
  <si>
    <t>Gov Purchaes, Nominal</t>
  </si>
  <si>
    <t>Row 50</t>
  </si>
  <si>
    <t>Row 49</t>
  </si>
  <si>
    <t>[9a]</t>
  </si>
  <si>
    <t>G@USNA</t>
  </si>
  <si>
    <t>Table 1.1.5, Line 22</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</si>
  <si>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</si>
  <si>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</si>
  <si>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</si>
  <si>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</si>
  <si>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</si>
  <si>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</si>
  <si>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</si>
  <si>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</si>
  <si>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</si>
  <si>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</si>
  <si>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</si>
  <si>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</si>
  <si>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</si>
  <si>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</si>
  <si>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</si>
  <si>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</si>
  <si>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</si>
  <si>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</si>
  <si>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</si>
  <si>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</si>
  <si>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</si>
  <si>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</si>
  <si>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</si>
  <si>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</si>
  <si>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</si>
  <si>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</si>
  <si>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</si>
  <si>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</si>
  <si>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</si>
  <si>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</si>
  <si>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</si>
  <si>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</si>
  <si>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</si>
  <si>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</si>
  <si>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</si>
  <si>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</si>
  <si>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</si>
  <si>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</si>
  <si>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</si>
  <si>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</si>
  <si>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</si>
  <si>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</si>
  <si>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</si>
  <si>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</si>
  <si>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</si>
  <si>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</si>
  <si>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</si>
  <si>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</si>
  <si>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</si>
  <si>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</si>
  <si>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</si>
  <si>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</si>
  <si>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</si>
  <si>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</si>
  <si>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</si>
  <si>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</si>
  <si>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</si>
  <si>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</si>
  <si>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</si>
  <si>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</si>
  <si>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</si>
  <si>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</si>
  <si>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</si>
  <si>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</si>
  <si>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</si>
  <si>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</si>
  <si>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</si>
  <si>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</si>
  <si>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</si>
  <si>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</si>
  <si>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</si>
  <si>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</si>
  <si>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</si>
  <si>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</si>
  <si>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</si>
  <si>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</si>
  <si>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</si>
  <si>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</si>
  <si>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</si>
  <si>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</si>
  <si>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</si>
  <si>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</si>
  <si>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</si>
  <si>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</si>
  <si>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</si>
  <si>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</si>
  <si>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</si>
  <si>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</si>
  <si>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</si>
  <si>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</si>
  <si>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</si>
  <si>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</si>
  <si>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</si>
  <si>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</si>
  <si>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</si>
  <si>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</si>
  <si>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</si>
  <si>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</si>
  <si>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</si>
  <si>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</si>
  <si>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</si>
  <si>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</si>
  <si>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</si>
  <si>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</si>
  <si>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</si>
  <si>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</si>
  <si>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</si>
  <si>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n/a</t>
  </si>
  <si>
    <t>Q1-1970 *Q</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</si>
  <si>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</si>
  <si>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</si>
  <si>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</si>
  <si>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</si>
  <si>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</si>
  <si>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</si>
  <si>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</si>
  <si>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</si>
  <si>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</si>
  <si>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</si>
  <si>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</si>
  <si>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</si>
  <si>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</si>
  <si>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</si>
  <si>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</si>
  <si>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</si>
  <si>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</si>
  <si>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</si>
  <si>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</si>
  <si>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</si>
  <si>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</si>
  <si>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[29] Fi - Neutral</t>
  </si>
  <si>
    <t>[28] FI - Neutral, Smoothed</t>
  </si>
  <si>
    <t>FI ex neutral, Four-Quarter Moving Average</t>
  </si>
  <si>
    <t xml:space="preserve">FI ex neutral, </t>
  </si>
  <si>
    <t>Neutral FI as a Share of Potential Real GDP</t>
  </si>
  <si>
    <t>RecessionDummy</t>
  </si>
  <si>
    <t>Fiscal_impact</t>
  </si>
  <si>
    <t>Key for the CSV File</t>
  </si>
  <si>
    <t>date</t>
  </si>
  <si>
    <t>Error</t>
  </si>
  <si>
    <t>RecessionDummy3</t>
  </si>
  <si>
    <t>[24c] = [24b] + [9], Total Fiscal Contribution to Real GDP</t>
  </si>
  <si>
    <t>Fiscal_impact_bars</t>
  </si>
  <si>
    <t>RecessionDummy2</t>
  </si>
  <si>
    <t>Q3-2014</t>
  </si>
  <si>
    <t>RecessQ2@USECON</t>
  </si>
  <si>
    <t>Q4-2014</t>
  </si>
  <si>
    <t>Q1-2015</t>
  </si>
  <si>
    <t>[22] = Growth Rate of [4a]</t>
  </si>
  <si>
    <t>[23] = Growth Rate of [4]</t>
  </si>
  <si>
    <t>[24a] = [6]/[8]</t>
  </si>
  <si>
    <t>Q2-2015</t>
  </si>
  <si>
    <t>PTGFH@USECON</t>
  </si>
  <si>
    <t>PTGSH@USECON</t>
  </si>
  <si>
    <t>Contribution to %Ch in Real GDP from "Federal G"</t>
  </si>
  <si>
    <t>Contribution to %Ch in Real GDP from "S+L G"</t>
  </si>
  <si>
    <t>Q3-2015</t>
  </si>
  <si>
    <t>Q4-2015</t>
  </si>
  <si>
    <t>Q3-1966</t>
  </si>
  <si>
    <t>BEA</t>
  </si>
  <si>
    <t>Government Social Benefit Payments to Persons: Medicare (SAAR, Bil.$)</t>
  </si>
  <si>
    <t>Q1-1966</t>
  </si>
  <si>
    <t>Government Social Benefit Payments to Persons: Medicaid (SAAR, Bil.$)</t>
  </si>
  <si>
    <t>Q1-1947</t>
  </si>
  <si>
    <t>Government Social Benefit Payments to Persons (SAAR, Bil.$)</t>
  </si>
  <si>
    <t>Personal Current Taxes (SAAR, Bil.$)</t>
  </si>
  <si>
    <t>Government Tax Receipts on Production &amp; Imports (SAAR, Bil.$)</t>
  </si>
  <si>
    <t>Government Tax Receipts on Corporate Income (SAAR, Bil.$)</t>
  </si>
  <si>
    <t>Federal Govt Tax Rcpts on Corporate Income: Federal Reserve Banks (SAAR, Bil.$)</t>
  </si>
  <si>
    <t>Contributions for Government Social Insurance (SAAR, Bil.$)</t>
  </si>
  <si>
    <t>Personal Consumption Expenditures (SAAR, Bil.$)</t>
  </si>
  <si>
    <t>Gross Domestic Product (SAAR, Bil.$)</t>
  </si>
  <si>
    <t>Q2-1947</t>
  </si>
  <si>
    <t>Govt Consumption Expenditures &amp; Gross Invest: Contrib to Real GDP %Chg(SAAR,%Pt)</t>
  </si>
  <si>
    <t>Q1-1949</t>
  </si>
  <si>
    <t>CBO</t>
  </si>
  <si>
    <t>Real Potential Gross Domestic Product [CBO] (SAAR, Bil.Chn.2009$)</t>
  </si>
  <si>
    <t>Government Consumption Expenditures &amp; Gross Investment (SAAR, Bil.$)</t>
  </si>
  <si>
    <t>Q1-1920</t>
  </si>
  <si>
    <t>NBER</t>
  </si>
  <si>
    <t>Quarterly NBER Recession/Expansion (+1 or 0)</t>
  </si>
  <si>
    <t>Federal Consumption Expend &amp; Gross Invest: Contrib to Real GDP %Chg (SAAR, %Pt)</t>
  </si>
  <si>
    <t>State &amp; Local Govt Consumption Exp &amp; Gross Inv: Contr to Real GDP %Chg(SAAR,%Pt)</t>
  </si>
  <si>
    <t>Q1-2016</t>
  </si>
  <si>
    <t>Q2-2016</t>
  </si>
  <si>
    <t>Q3-2016</t>
  </si>
  <si>
    <t>Q4-2016</t>
  </si>
  <si>
    <t>impact</t>
  </si>
  <si>
    <t>recession</t>
  </si>
  <si>
    <t>total</t>
  </si>
  <si>
    <t>federal</t>
  </si>
  <si>
    <t>state_local</t>
  </si>
  <si>
    <t>For more on the methodology, see here.</t>
  </si>
  <si>
    <t>For the Hutchins Center Fiscal Impact Measure, see here.</t>
  </si>
  <si>
    <t>Q1-2017</t>
  </si>
  <si>
    <t>LASGOVA@USECON</t>
  </si>
  <si>
    <t>LALGOVA@USECON</t>
  </si>
  <si>
    <t>LAFGVXA@USECON</t>
  </si>
  <si>
    <t>LAFGT@USECON</t>
  </si>
  <si>
    <t>RecessM2@USECON</t>
  </si>
  <si>
    <t xml:space="preserve"> </t>
  </si>
  <si>
    <t>2008:Jan !M</t>
  </si>
  <si>
    <t>2008:Jan</t>
  </si>
  <si>
    <t>.FRQ</t>
  </si>
  <si>
    <t>.AGG</t>
  </si>
  <si>
    <t>.TN</t>
  </si>
  <si>
    <t>Monthly</t>
  </si>
  <si>
    <t>Average</t>
  </si>
  <si>
    <t>Jan-1955</t>
  </si>
  <si>
    <t>All Employees: State Government (SA, Thous)</t>
  </si>
  <si>
    <t>2008:Feb</t>
  </si>
  <si>
    <t>2008:Mar</t>
  </si>
  <si>
    <t>2008:Apr</t>
  </si>
  <si>
    <t>2008:May</t>
  </si>
  <si>
    <t>2008:Jun</t>
  </si>
  <si>
    <t>2008:Jul</t>
  </si>
  <si>
    <t>2008:Aug</t>
  </si>
  <si>
    <t>2008:Sep</t>
  </si>
  <si>
    <t>2008:Oct</t>
  </si>
  <si>
    <t>2008:Nov</t>
  </si>
  <si>
    <t>2008:Dec</t>
  </si>
  <si>
    <t>2009:Jan</t>
  </si>
  <si>
    <t>2009:Feb</t>
  </si>
  <si>
    <t>2009:Mar</t>
  </si>
  <si>
    <t>2009:Apr</t>
  </si>
  <si>
    <t>2009:May</t>
  </si>
  <si>
    <t>2009:Jun</t>
  </si>
  <si>
    <t>2009:Jul</t>
  </si>
  <si>
    <t>2009:Aug</t>
  </si>
  <si>
    <t>2009:Sep</t>
  </si>
  <si>
    <t>2009:Oct</t>
  </si>
  <si>
    <t>2009:Nov</t>
  </si>
  <si>
    <t>2009:Dec</t>
  </si>
  <si>
    <t>2010:Jan</t>
  </si>
  <si>
    <t>2010:Feb</t>
  </si>
  <si>
    <t>2010:Mar</t>
  </si>
  <si>
    <t>2010:Apr</t>
  </si>
  <si>
    <t>2010:May</t>
  </si>
  <si>
    <t>2010:Jun</t>
  </si>
  <si>
    <t>2010:Jul</t>
  </si>
  <si>
    <t>2010:Aug</t>
  </si>
  <si>
    <t>2010:Sep</t>
  </si>
  <si>
    <t>2010:Oct</t>
  </si>
  <si>
    <t>2010:Nov</t>
  </si>
  <si>
    <t>2010:Dec</t>
  </si>
  <si>
    <t>2011:Jan</t>
  </si>
  <si>
    <t>2011:Feb</t>
  </si>
  <si>
    <t>2011:Mar</t>
  </si>
  <si>
    <t>2011:Apr</t>
  </si>
  <si>
    <t>2011:May</t>
  </si>
  <si>
    <t>2011:Jun</t>
  </si>
  <si>
    <t>2011:Jul</t>
  </si>
  <si>
    <t>2011:Aug</t>
  </si>
  <si>
    <t>2011:Sep</t>
  </si>
  <si>
    <t>2011:Oct</t>
  </si>
  <si>
    <t>2011:Nov</t>
  </si>
  <si>
    <t>2011:Dec</t>
  </si>
  <si>
    <t>2012:Jan</t>
  </si>
  <si>
    <t>2012:Feb</t>
  </si>
  <si>
    <t>2012:Mar</t>
  </si>
  <si>
    <t>2012:Apr</t>
  </si>
  <si>
    <t>2012:May</t>
  </si>
  <si>
    <t>2012:Jun</t>
  </si>
  <si>
    <t>2012:Jul</t>
  </si>
  <si>
    <t>2012:Aug</t>
  </si>
  <si>
    <t>2012:Sep</t>
  </si>
  <si>
    <t>2012:Oct</t>
  </si>
  <si>
    <t>2012:Nov</t>
  </si>
  <si>
    <t>2012:Dec</t>
  </si>
  <si>
    <t>2013:Jan</t>
  </si>
  <si>
    <t>2013:Feb</t>
  </si>
  <si>
    <t>2013:Mar</t>
  </si>
  <si>
    <t>2013:Apr</t>
  </si>
  <si>
    <t>2013:May</t>
  </si>
  <si>
    <t>2013:Jun</t>
  </si>
  <si>
    <t>2013:Jul</t>
  </si>
  <si>
    <t>2013:Aug</t>
  </si>
  <si>
    <t>2013:Sep</t>
  </si>
  <si>
    <t>2013:Oct</t>
  </si>
  <si>
    <t>2013:Nov</t>
  </si>
  <si>
    <t>2013:Dec</t>
  </si>
  <si>
    <t>2014:Jan</t>
  </si>
  <si>
    <t>2014:Feb</t>
  </si>
  <si>
    <t>2014:Mar</t>
  </si>
  <si>
    <t>2014:Apr</t>
  </si>
  <si>
    <t>2014:May</t>
  </si>
  <si>
    <t>2014:Jun</t>
  </si>
  <si>
    <t>2014:Jul</t>
  </si>
  <si>
    <t>2014:Aug</t>
  </si>
  <si>
    <t>2014:Sep</t>
  </si>
  <si>
    <t>2014:Oct</t>
  </si>
  <si>
    <t>2014:Nov</t>
  </si>
  <si>
    <t>2014:Dec</t>
  </si>
  <si>
    <t>2015:Jan</t>
  </si>
  <si>
    <t>2015:Feb</t>
  </si>
  <si>
    <t>2015:Mar</t>
  </si>
  <si>
    <t>2015:Apr</t>
  </si>
  <si>
    <t>2015:May</t>
  </si>
  <si>
    <t>2015:Jun</t>
  </si>
  <si>
    <t>2015:Jul</t>
  </si>
  <si>
    <t>2015:Aug</t>
  </si>
  <si>
    <t>2015:Sep</t>
  </si>
  <si>
    <t>2015:Oct</t>
  </si>
  <si>
    <t>2015:Nov</t>
  </si>
  <si>
    <t>2015:Dec</t>
  </si>
  <si>
    <t>2016:Jan</t>
  </si>
  <si>
    <t>2016:Feb</t>
  </si>
  <si>
    <t>2016:Mar</t>
  </si>
  <si>
    <t>2016:Apr</t>
  </si>
  <si>
    <t>2016:May</t>
  </si>
  <si>
    <t>2016:Jun</t>
  </si>
  <si>
    <t>2016:Jul</t>
  </si>
  <si>
    <t>2016:Aug</t>
  </si>
  <si>
    <t>2016:Sep</t>
  </si>
  <si>
    <t>2016:Oct</t>
  </si>
  <si>
    <t>2016:Nov</t>
  </si>
  <si>
    <t>2016:Dec</t>
  </si>
  <si>
    <t>2017:Jan</t>
  </si>
  <si>
    <t>2017:Feb</t>
  </si>
  <si>
    <t>2017:Mar</t>
  </si>
  <si>
    <t>2017:Apr</t>
  </si>
  <si>
    <t>2017:May</t>
  </si>
  <si>
    <t>2017:Jun</t>
  </si>
  <si>
    <t>All Employees: Local Government (SA, Thous)</t>
  </si>
  <si>
    <t>Jan-1939</t>
  </si>
  <si>
    <t>All Employees: Federal Govt Except Postal Service (SA, Thous)</t>
  </si>
  <si>
    <t>Jan-1990</t>
  </si>
  <si>
    <t>All Employees: Fed Gov Decennial Census Temp &amp; Intermittent Workers(NSA,Thous)</t>
  </si>
  <si>
    <t>Not Allowed</t>
  </si>
  <si>
    <t>Jan-1921</t>
  </si>
  <si>
    <t>Monthly NBER Recession/Expansion (+1 or 0)</t>
  </si>
  <si>
    <t>State &amp; local, monthly change</t>
  </si>
  <si>
    <t>State &amp; local, 3-month moving average</t>
  </si>
  <si>
    <t>Federal, monthly change</t>
  </si>
  <si>
    <t>Federal, 3-month moving average</t>
  </si>
  <si>
    <t>GSISH@USNA</t>
  </si>
  <si>
    <t>Quarterly</t>
  </si>
  <si>
    <t>Real State &amp; Local Gross Investment: Structures (SAAR, Bil.Ch.2009$)</t>
  </si>
  <si>
    <t>2008:Q1 !Q</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</si>
  <si>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</si>
  <si>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</si>
  <si>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</si>
  <si>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</si>
  <si>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</si>
  <si>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</si>
  <si>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</si>
  <si>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</si>
  <si>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</si>
  <si>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</si>
  <si>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</si>
  <si>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</si>
  <si>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</si>
  <si>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</si>
  <si>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</si>
  <si>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</si>
  <si>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</si>
  <si>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</si>
  <si>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</si>
  <si>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</si>
  <si>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</si>
  <si>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</si>
  <si>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</si>
  <si>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</si>
  <si>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</si>
  <si>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</si>
  <si>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</si>
  <si>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</si>
  <si>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</si>
  <si>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</si>
  <si>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</si>
  <si>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</si>
  <si>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</si>
  <si>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</si>
  <si>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</si>
  <si>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</si>
  <si>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</si>
  <si>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Q2-2017</t>
  </si>
  <si>
    <t>2017:Q2</t>
  </si>
  <si>
    <t>2017:Jul</t>
  </si>
  <si>
    <t>2017:Aug</t>
  </si>
  <si>
    <t>2017:Sep</t>
  </si>
  <si>
    <t>Q3-2017</t>
  </si>
  <si>
    <t>2017:Q3</t>
  </si>
  <si>
    <t>2017:Oct</t>
  </si>
  <si>
    <t>2017:Nov</t>
  </si>
  <si>
    <r>
      <rPr>
        <sz val="7.5"/>
        <color theme="1"/>
        <rFont val="Helvetica"/>
      </rPr>
      <t xml:space="preserve">The fiscal impact measure shows how much federal, state, and local government taxes and spending added to or subtracted from the overall pace of economic growth. Between 2008 and 2011, fiscal impact was positive, indicating that government policy was stimulative. For several subsequent years, the fiscal impact was negative, indicating a restraint on growth. For the past couple of years, government spending and taxes were close to neutral, neither stimulating nor restraining growth.   </t>
    </r>
    <r>
      <rPr>
        <sz val="7"/>
        <color theme="1"/>
        <rFont val="Helvetica"/>
      </rPr>
      <t xml:space="preserve"> </t>
    </r>
  </si>
  <si>
    <t>2017:Dec</t>
  </si>
  <si>
    <t>Q4-2017</t>
  </si>
  <si>
    <t>2017:Q4</t>
  </si>
  <si>
    <t>2018:Jan</t>
  </si>
  <si>
    <t>2018:Feb</t>
  </si>
  <si>
    <t>Apr-06-2018 08:30</t>
  </si>
  <si>
    <t>Mar-2018</t>
  </si>
  <si>
    <t>2018:Mar</t>
  </si>
  <si>
    <t>Apr-06-2018 08:31</t>
  </si>
  <si>
    <t>Apr-02-2018 08:31</t>
  </si>
  <si>
    <t>Q1-2018</t>
  </si>
  <si>
    <t>Apr-27-2018 08:38</t>
  </si>
  <si>
    <t>2018:Q1</t>
  </si>
  <si>
    <t>Annual Growth Rate</t>
  </si>
  <si>
    <t>4-Quarter MA</t>
  </si>
  <si>
    <t>State &amp; local, level</t>
  </si>
  <si>
    <t>State &amp; local, percent change from Q1 2008</t>
  </si>
  <si>
    <t>This quarter's level as % of Q1 2008 level</t>
  </si>
  <si>
    <t>YOY</t>
  </si>
  <si>
    <t>Q2-2018</t>
  </si>
  <si>
    <t>Jun-29-2018 08:38</t>
  </si>
  <si>
    <t>Real Gross Domestic Product (SAAR, Bil.Chn.2012$)</t>
  </si>
  <si>
    <t>Real Personal Consumption Expenditures (SAAR, Bil.Chn.2012$)</t>
  </si>
  <si>
    <t>Personal Consumption Expenditures: Implicit Price Deflator (SA, 2012=100)</t>
  </si>
  <si>
    <t>Aug-13-2018 14:08</t>
  </si>
  <si>
    <t>Jul-02-2018 08:33</t>
  </si>
  <si>
    <t>Sep-27-2018 08:40</t>
  </si>
  <si>
    <t>Sep-27-2018 08:30</t>
  </si>
  <si>
    <t>MA total</t>
  </si>
  <si>
    <t>MA federal g</t>
  </si>
  <si>
    <t>MA consumption (federal + state_local)</t>
  </si>
  <si>
    <t>MA state_local g</t>
  </si>
  <si>
    <t>Hutchins consumption</t>
  </si>
  <si>
    <t>MA consumption  (state_local)</t>
  </si>
  <si>
    <t>MA consumption  (federal)</t>
  </si>
  <si>
    <t>MA state total</t>
  </si>
  <si>
    <t>MA federal total</t>
  </si>
  <si>
    <t>Social Benefits  + Health Outlays Neutral</t>
  </si>
  <si>
    <t>Taxes neutral</t>
  </si>
  <si>
    <t>Gross consumption effect (transfers gross only)</t>
  </si>
  <si>
    <t xml:space="preserve">Gross consumption effect </t>
  </si>
  <si>
    <t>MA taxes + transfers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</si>
</sst>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mmm&quot;-&quot;yyyy"/>
    <numFmt numFmtId="165" formatCode="0.0"/>
    <numFmt numFmtId="166" formatCode="0.00000"/>
    <numFmt numFmtId="167" formatCode="mm/dd/yy"/>
    <numFmt numFmtId="168" formatCode="0.000"/>
    <numFmt numFmtId="169" formatCode="yyyy&quot;:&quot;mmm"/>
  </numFmts>
  <fonts count="17"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
      <sz val="11"/>
      <name val="Calibri"/>
      <family val="2"/>
      <scheme val="minor"/>
    </font>
    <font>
      <sz val="7"/>
      <color theme="1"/>
      <name val="Helvetica"/>
    </font>
    <font>
      <sz val="15"/>
      <color rgb="FF000000"/>
      <name val="Helvetica"/>
    </font>
    <font>
      <sz val="7.5"/>
      <color theme="1"/>
      <name val="Helvetica"/>
    </font>
    <font>
      <u/>
      <sz val="7.5"/>
      <color theme="10"/>
      <name val="Helvetica"/>
    </font>
  </fonts>
  <fills count="9">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theme="6" tint="0.79998168889431442"/>
        <bgColor indexed="64"/>
      </patternFill>
    </fill>
    <fill>
      <patternFill patternType="solid">
        <fgColor theme="2"/>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0" fontId="1" fillId="0" borderId="0" applyNumberFormat="0" applyFill="0" applyBorder="0" applyAlignment="0" applyProtection="0"/>
    <xf numFmtId="0" fontId="3" fillId="0" borderId="0"/>
    <xf numFmtId="0" fontId="5" fillId="0" borderId="0"/>
    <xf numFmtId="0" fontId="5" fillId="0" borderId="0"/>
  </cellStyleXfs>
  <cellXfs count="102">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166" fontId="0" fillId="0" borderId="0" xfId="0" applyNumberFormat="1"/>
    <xf numFmtId="0" fontId="0" fillId="0" borderId="0" xfId="0" applyAlignment="1">
      <alignment horizontal="left"/>
    </xf>
    <xf numFmtId="0" fontId="0" fillId="0" borderId="0" xfId="0" applyFill="1"/>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3" fontId="4" fillId="0" borderId="0" xfId="2" applyNumberFormat="1" applyFont="1" applyFill="1" applyAlignment="1">
      <alignment horizontal="center"/>
    </xf>
    <xf numFmtId="3" fontId="4" fillId="0" borderId="0" xfId="2" applyNumberFormat="1" applyFont="1" applyFill="1" applyBorder="1" applyAlignment="1">
      <alignment horizontal="center"/>
    </xf>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6" fillId="0" borderId="0" xfId="0" applyFont="1" applyAlignment="1">
      <alignment horizontal="left"/>
    </xf>
    <xf numFmtId="0" fontId="2" fillId="0" borderId="0" xfId="0" applyFont="1"/>
    <xf numFmtId="0" fontId="2" fillId="0" borderId="0" xfId="0" applyNumberFormat="1" applyFont="1"/>
    <xf numFmtId="0" fontId="3" fillId="0" borderId="0" xfId="0" applyFont="1" applyFill="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0" fontId="1" fillId="0" borderId="0" xfId="1" applyAlignment="1">
      <alignment horizontal="left" vertical="center" readingOrder="1"/>
    </xf>
    <xf numFmtId="0" fontId="0" fillId="0" borderId="0" xfId="0" applyFont="1"/>
    <xf numFmtId="0" fontId="1" fillId="0" borderId="0" xfId="1" applyFont="1"/>
    <xf numFmtId="0" fontId="12" fillId="0" borderId="0" xfId="0" applyFont="1" applyFill="1" applyAlignment="1">
      <alignment horizontal="left"/>
    </xf>
    <xf numFmtId="2" fontId="12" fillId="0" borderId="0" xfId="0" applyNumberFormat="1" applyFont="1" applyFill="1" applyAlignment="1">
      <alignment horizontal="left"/>
    </xf>
    <xf numFmtId="0" fontId="12" fillId="0" borderId="0" xfId="0" applyFont="1" applyFill="1" applyBorder="1" applyAlignment="1">
      <alignment horizontal="left"/>
    </xf>
    <xf numFmtId="0" fontId="12" fillId="0" borderId="9" xfId="0" applyFont="1" applyBorder="1"/>
    <xf numFmtId="4" fontId="4" fillId="0" borderId="0" xfId="2" applyNumberFormat="1" applyFont="1" applyFill="1" applyAlignment="1">
      <alignment horizontal="center"/>
    </xf>
    <xf numFmtId="167" fontId="0" fillId="0" borderId="0" xfId="0" applyNumberFormat="1" applyAlignment="1">
      <alignment horizontal="right"/>
    </xf>
    <xf numFmtId="2" fontId="0" fillId="0" borderId="0" xfId="0" applyNumberFormat="1" applyAlignment="1">
      <alignment horizontal="right"/>
    </xf>
    <xf numFmtId="0" fontId="0" fillId="0" borderId="0" xfId="0" applyAlignment="1">
      <alignment horizontal="right"/>
    </xf>
    <xf numFmtId="0" fontId="0" fillId="5" borderId="0" xfId="0" applyFill="1" applyBorder="1"/>
    <xf numFmtId="0" fontId="0" fillId="5" borderId="0" xfId="0" applyFill="1" applyBorder="1" applyAlignment="1">
      <alignment vertical="center" wrapText="1"/>
    </xf>
    <xf numFmtId="0" fontId="13" fillId="5" borderId="0" xfId="0" applyFont="1" applyFill="1" applyBorder="1" applyAlignment="1">
      <alignment wrapText="1"/>
    </xf>
    <xf numFmtId="168" fontId="0" fillId="0" borderId="0" xfId="0" applyNumberFormat="1" applyAlignment="1">
      <alignment horizontal="right"/>
    </xf>
    <xf numFmtId="169" fontId="0" fillId="0" borderId="0" xfId="0" applyNumberFormat="1"/>
    <xf numFmtId="0" fontId="0" fillId="6" borderId="0" xfId="0" applyFill="1"/>
    <xf numFmtId="0" fontId="12" fillId="0" borderId="0" xfId="0" applyFont="1"/>
    <xf numFmtId="169" fontId="12" fillId="0" borderId="0" xfId="0" applyNumberFormat="1" applyFont="1"/>
    <xf numFmtId="1" fontId="12" fillId="0" borderId="0" xfId="0" applyNumberFormat="1" applyFont="1"/>
    <xf numFmtId="165" fontId="12" fillId="0" borderId="0" xfId="0" applyNumberFormat="1" applyFont="1"/>
    <xf numFmtId="0" fontId="12" fillId="3" borderId="0" xfId="0" applyFont="1" applyFill="1"/>
    <xf numFmtId="0" fontId="0" fillId="3" borderId="0" xfId="0" applyFill="1" applyAlignment="1">
      <alignment vertical="center" wrapText="1"/>
    </xf>
    <xf numFmtId="1" fontId="0" fillId="3" borderId="0" xfId="0" applyNumberFormat="1" applyFill="1"/>
    <xf numFmtId="1" fontId="0" fillId="6" borderId="0" xfId="0" applyNumberFormat="1" applyFill="1"/>
    <xf numFmtId="2" fontId="0" fillId="7" borderId="0" xfId="0" applyNumberFormat="1" applyFill="1"/>
    <xf numFmtId="2" fontId="0" fillId="0" borderId="0" xfId="0" applyNumberFormat="1" applyBorder="1"/>
    <xf numFmtId="2" fontId="0" fillId="0" borderId="0" xfId="0" applyNumberFormat="1" applyFill="1" applyBorder="1"/>
    <xf numFmtId="2" fontId="0" fillId="4" borderId="0" xfId="0" applyNumberFormat="1" applyFill="1" applyBorder="1"/>
    <xf numFmtId="2" fontId="0" fillId="0" borderId="7" xfId="0" applyNumberFormat="1" applyBorder="1"/>
    <xf numFmtId="0" fontId="0" fillId="0" borderId="0" xfId="0" applyFill="1" applyAlignment="1">
      <alignment wrapText="1"/>
    </xf>
    <xf numFmtId="2" fontId="0" fillId="8" borderId="0" xfId="0" applyNumberFormat="1" applyFill="1" applyBorder="1"/>
    <xf numFmtId="2" fontId="0" fillId="0" borderId="0" xfId="0" applyNumberFormat="1" applyFill="1"/>
    <xf numFmtId="2" fontId="0" fillId="0" borderId="7" xfId="0" applyNumberFormat="1" applyFill="1" applyBorder="1"/>
    <xf numFmtId="0" fontId="9" fillId="5" borderId="0" xfId="0" applyFont="1" applyFill="1" applyAlignment="1">
      <alignment horizontal="center" vertical="center"/>
    </xf>
    <xf numFmtId="0" fontId="13" fillId="5" borderId="10" xfId="0" applyFont="1" applyFill="1" applyBorder="1" applyAlignment="1">
      <alignment horizontal="center" vertical="center" wrapText="1"/>
    </xf>
    <xf numFmtId="0" fontId="13" fillId="5" borderId="11" xfId="0" applyFont="1" applyFill="1" applyBorder="1" applyAlignment="1">
      <alignment horizontal="center" vertical="center" wrapText="1"/>
    </xf>
    <xf numFmtId="0" fontId="13" fillId="5" borderId="12" xfId="0" applyFont="1" applyFill="1" applyBorder="1" applyAlignment="1">
      <alignment horizontal="center" vertical="center" wrapText="1"/>
    </xf>
    <xf numFmtId="0" fontId="13" fillId="5" borderId="13" xfId="0" applyFont="1" applyFill="1" applyBorder="1" applyAlignment="1">
      <alignment horizontal="center" vertical="center" wrapText="1"/>
    </xf>
    <xf numFmtId="0" fontId="13" fillId="5" borderId="0" xfId="0" applyFont="1" applyFill="1" applyBorder="1" applyAlignment="1">
      <alignment horizontal="center" vertical="center" wrapText="1"/>
    </xf>
    <xf numFmtId="0" fontId="13" fillId="5" borderId="14" xfId="0" applyFont="1" applyFill="1" applyBorder="1" applyAlignment="1">
      <alignment horizontal="center" vertical="center" wrapText="1"/>
    </xf>
    <xf numFmtId="0" fontId="16" fillId="5" borderId="15" xfId="1" applyFont="1" applyFill="1" applyBorder="1" applyAlignment="1">
      <alignment horizontal="right"/>
    </xf>
    <xf numFmtId="0" fontId="16" fillId="5" borderId="9" xfId="1" applyFont="1" applyFill="1" applyBorder="1" applyAlignment="1">
      <alignment horizontal="right"/>
    </xf>
    <xf numFmtId="0" fontId="16" fillId="5" borderId="9" xfId="1" applyFont="1" applyFill="1" applyBorder="1" applyAlignment="1">
      <alignment horizontal="left"/>
    </xf>
    <xf numFmtId="0" fontId="16" fillId="5" borderId="16" xfId="1" applyFont="1" applyFill="1" applyBorder="1" applyAlignment="1">
      <alignment horizontal="left"/>
    </xf>
    <xf numFmtId="0" fontId="0" fillId="3" borderId="0" xfId="0" applyFill="1" applyAlignment="1">
      <alignment horizontal="center" vertical="center" wrapText="1"/>
    </xf>
    <xf numFmtId="0" fontId="0" fillId="6" borderId="0" xfId="0" applyFill="1" applyAlignment="1">
      <alignment horizontal="center" vertical="center" wrapText="1"/>
    </xf>
  </cellXfs>
  <cellStyles count="5">
    <cellStyle name="Hyperlink" xfId="1" builtinId="8"/>
    <cellStyle name="Normal" xfId="0" builtinId="0"/>
    <cellStyle name="Normal 2" xfId="3"/>
    <cellStyle name="Normal 3" xfId="2"/>
    <cellStyle name="Normal 4" xfId="4"/>
  </cellStyles>
  <dxfs count="0"/>
  <tableStyles count="0" defaultTableStyle="TableStyleMedium2" defaultPivotStyle="PivotStyleLight16"/>
  <colors>
    <mruColors>
      <color rgb="FFE7619F"/>
      <color rgb="FF2198C7"/>
      <color rgb="FF1B9553"/>
      <color rgb="FFAE68A9"/>
      <color rgb="FFE971A7"/>
      <color rgb="FFA875BD"/>
      <color rgb="FFDC5894"/>
      <color rgb="FFE84496"/>
      <color rgb="FFE31BA0"/>
      <color rgb="FFE52B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0"/>
          <c:order val="0"/>
          <c:tx>
            <c:strRef>
              <c:f>Calculations!$B$69</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-0.28657234795399295</c:v>
                </c:pt>
                <c:pt idx="1">
                  <c:v>-0.43870718189972935</c:v>
                </c:pt>
                <c:pt idx="2">
                  <c:v>-0.72659984717203674</c:v>
                </c:pt>
                <c:pt idx="3">
                  <c:v>-0.65673891586757704</c:v>
                </c:pt>
                <c:pt idx="4">
                  <c:v>-0.55438879431345922</c:v>
                </c:pt>
                <c:pt idx="5">
                  <c:v>0.17584623332447324</c:v>
                </c:pt>
                <c:pt idx="6">
                  <c:v>0.12171448702004839</c:v>
                </c:pt>
                <c:pt idx="7">
                  <c:v>4.387372811429685E-2</c:v>
                </c:pt>
                <c:pt idx="8">
                  <c:v>0.14032603115595355</c:v>
                </c:pt>
                <c:pt idx="9">
                  <c:v>3.5789916149102319E-2</c:v>
                </c:pt>
                <c:pt idx="10">
                  <c:v>-3.7580311986048665E-2</c:v>
                </c:pt>
                <c:pt idx="11">
                  <c:v>-0.17242938410003023</c:v>
                </c:pt>
                <c:pt idx="12">
                  <c:v>-0.20119031583820879</c:v>
                </c:pt>
                <c:pt idx="13">
                  <c:v>-0.49150414779684981</c:v>
                </c:pt>
                <c:pt idx="14">
                  <c:v>-0.40569059820096265</c:v>
                </c:pt>
                <c:pt idx="15">
                  <c:v>-1.1191431698502008E-2</c:v>
                </c:pt>
                <c:pt idx="16">
                  <c:v>0.34933855669857838</c:v>
                </c:pt>
                <c:pt idx="17">
                  <c:v>0.76061664308904064</c:v>
                </c:pt>
                <c:pt idx="18">
                  <c:v>1.0588000889967939</c:v>
                </c:pt>
                <c:pt idx="19">
                  <c:v>1.2933718330678263</c:v>
                </c:pt>
                <c:pt idx="20">
                  <c:v>0.37818408056008279</c:v>
                </c:pt>
                <c:pt idx="21">
                  <c:v>6.2688188181142412E-2</c:v>
                </c:pt>
                <c:pt idx="22">
                  <c:v>-1.0847615727134219E-2</c:v>
                </c:pt>
                <c:pt idx="23">
                  <c:v>-0.49780723127144522</c:v>
                </c:pt>
                <c:pt idx="24">
                  <c:v>0.14631052190935789</c:v>
                </c:pt>
                <c:pt idx="25">
                  <c:v>9.6079848415519198E-2</c:v>
                </c:pt>
                <c:pt idx="26">
                  <c:v>0.17825783735056022</c:v>
                </c:pt>
                <c:pt idx="27">
                  <c:v>0.59017420038406199</c:v>
                </c:pt>
                <c:pt idx="28">
                  <c:v>0.15961756705204311</c:v>
                </c:pt>
                <c:pt idx="29">
                  <c:v>0.1644885616100783</c:v>
                </c:pt>
                <c:pt idx="30">
                  <c:v>0.12474515086678206</c:v>
                </c:pt>
                <c:pt idx="31">
                  <c:v>0.16057707253958586</c:v>
                </c:pt>
                <c:pt idx="32">
                  <c:v>0.11360553130422069</c:v>
                </c:pt>
                <c:pt idx="33">
                  <c:v>0.14066547401912466</c:v>
                </c:pt>
                <c:pt idx="34">
                  <c:v>-0.21175328395473914</c:v>
                </c:pt>
                <c:pt idx="35">
                  <c:v>-0.76681254182668945</c:v>
                </c:pt>
                <c:pt idx="36">
                  <c:v>-0.38312903596535997</c:v>
                </c:pt>
                <c:pt idx="37">
                  <c:v>-0.68419694725217872</c:v>
                </c:pt>
                <c:pt idx="38">
                  <c:v>-0.68900061936055346</c:v>
                </c:pt>
                <c:pt idx="39">
                  <c:v>-0.62025987540951477</c:v>
                </c:pt>
                <c:pt idx="40">
                  <c:v>-0.44556975563084189</c:v>
                </c:pt>
                <c:pt idx="41">
                  <c:v>-0.42526473062715286</c:v>
                </c:pt>
                <c:pt idx="42">
                  <c:v>-0.12561923270732589</c:v>
                </c:pt>
                <c:pt idx="43">
                  <c:v>8.4765145900498773E-2</c:v>
                </c:pt>
                <c:pt idx="44">
                  <c:v>-0.15325701626723065</c:v>
                </c:pt>
                <c:pt idx="45">
                  <c:v>0.44365130287683696</c:v>
                </c:pt>
                <c:pt idx="46">
                  <c:v>0.197758441493883</c:v>
                </c:pt>
                <c:pt idx="47">
                  <c:v>0.10827540388821488</c:v>
                </c:pt>
                <c:pt idx="48">
                  <c:v>0.15171800295575522</c:v>
                </c:pt>
                <c:pt idx="49">
                  <c:v>-1.2584941854220211E-2</c:v>
                </c:pt>
                <c:pt idx="50">
                  <c:v>0.25099348305992442</c:v>
                </c:pt>
                <c:pt idx="51">
                  <c:v>0.29005016434242337</c:v>
                </c:pt>
                <c:pt idx="52">
                  <c:v>0.1399562397941887</c:v>
                </c:pt>
                <c:pt idx="53">
                  <c:v>0.41400463358898565</c:v>
                </c:pt>
                <c:pt idx="54">
                  <c:v>0.27989100598161221</c:v>
                </c:pt>
                <c:pt idx="55">
                  <c:v>0.51997157593267063</c:v>
                </c:pt>
                <c:pt idx="56">
                  <c:v>0.64305432323398592</c:v>
                </c:pt>
                <c:pt idx="57">
                  <c:v>-3.0212526793993277E-2</c:v>
                </c:pt>
                <c:pt idx="58">
                  <c:v>-0.1618628994041324</c:v>
                </c:pt>
                <c:pt idx="59">
                  <c:v>-0.48143204190284228</c:v>
                </c:pt>
                <c:pt idx="60">
                  <c:v>-0.56427541524913161</c:v>
                </c:pt>
                <c:pt idx="61">
                  <c:v>-0.66722711394327616</c:v>
                </c:pt>
                <c:pt idx="62">
                  <c:v>-0.66516658668374684</c:v>
                </c:pt>
                <c:pt idx="63">
                  <c:v>-0.4536965423567626</c:v>
                </c:pt>
                <c:pt idx="64">
                  <c:v>-0.68659197644854153</c:v>
                </c:pt>
                <c:pt idx="65">
                  <c:v>-0.38517037845156155</c:v>
                </c:pt>
                <c:pt idx="66">
                  <c:v>-0.35468237849092465</c:v>
                </c:pt>
                <c:pt idx="67">
                  <c:v>-0.64060923414559523</c:v>
                </c:pt>
                <c:pt idx="68">
                  <c:v>-0.72029923781246907</c:v>
                </c:pt>
                <c:pt idx="69">
                  <c:v>-0.68502546302291611</c:v>
                </c:pt>
                <c:pt idx="70">
                  <c:v>-0.56416674215630025</c:v>
                </c:pt>
                <c:pt idx="71">
                  <c:v>-0.6253410837140525</c:v>
                </c:pt>
                <c:pt idx="72">
                  <c:v>-0.29024897444274278</c:v>
                </c:pt>
                <c:pt idx="73">
                  <c:v>-0.57460642672880757</c:v>
                </c:pt>
                <c:pt idx="74">
                  <c:v>-0.74273957132776991</c:v>
                </c:pt>
                <c:pt idx="75">
                  <c:v>-0.70801142833557351</c:v>
                </c:pt>
                <c:pt idx="76">
                  <c:v>-0.8639757355027855</c:v>
                </c:pt>
                <c:pt idx="77">
                  <c:v>-0.91917400068839983</c:v>
                </c:pt>
                <c:pt idx="78">
                  <c:v>-0.77747928034105884</c:v>
                </c:pt>
                <c:pt idx="79">
                  <c:v>-0.76371688343600519</c:v>
                </c:pt>
                <c:pt idx="80">
                  <c:v>-0.74608986086794182</c:v>
                </c:pt>
                <c:pt idx="81">
                  <c:v>-0.49542953747354895</c:v>
                </c:pt>
                <c:pt idx="82">
                  <c:v>-0.69212478892205853</c:v>
                </c:pt>
              </c:numCache>
            </c:numRef>
          </c:val>
          <c:smooth val="0"/>
          <c:extLst>
            <c:ext xmlns:c16="http://schemas.microsoft.com/office/drawing/2014/chart" uri="{C3380CC4-5D6E-409C-BE32-E72D297353CC}">
              <c16:uniqueId val="{00000000-2740-414E-AE2D-BF91EBCD9B1F}"/>
            </c:ext>
          </c:extLst>
        </c:ser>
        <c:dLbls>
          <c:showLegendKey val="0"/>
          <c:showVal val="0"/>
          <c:showCatName val="0"/>
          <c:showSerName val="0"/>
          <c:showPercent val="0"/>
          <c:showBubbleSize val="0"/>
        </c:dLbls>
        <c:smooth val="0"/>
        <c:axId val="194918272"/>
        <c:axId val="194919808"/>
      </c:lineChart>
      <c:dateAx>
        <c:axId val="194918272"/>
        <c:scaling>
          <c:orientation val="minMax"/>
        </c:scaling>
        <c:delete val="0"/>
        <c:axPos val="b"/>
        <c:numFmt formatCode="mmm&quot;-&quot;yyyy" sourceLinked="1"/>
        <c:majorTickMark val="out"/>
        <c:minorTickMark val="none"/>
        <c:tickLblPos val="low"/>
        <c:crossAx val="194919808"/>
        <c:crosses val="autoZero"/>
        <c:auto val="1"/>
        <c:lblOffset val="100"/>
        <c:baseTimeUnit val="months"/>
      </c:date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Fiscal_impact_082918!$E$1</c:f>
              <c:strCache>
                <c:ptCount val="1"/>
                <c:pt idx="0">
                  <c:v>federal</c:v>
                </c:pt>
              </c:strCache>
            </c:strRef>
          </c:tx>
          <c:spPr>
            <a:solidFill>
              <a:schemeClr val="accent1"/>
            </a:solidFill>
            <a:ln>
              <a:noFill/>
            </a:ln>
            <a:effectLst/>
          </c:spPr>
          <c:invertIfNegative val="0"/>
          <c:cat>
            <c:numRef>
              <c:f>Fiscal_impact_082918!$A$2:$A$162</c:f>
              <c:numCache>
                <c:formatCode>mm/dd/yy</c:formatCode>
                <c:ptCount val="161"/>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Fiscal_impact_082918!$E$2:$E$162</c:f>
              <c:numCache>
                <c:formatCode>0.00</c:formatCode>
                <c:ptCount val="161"/>
                <c:pt idx="0">
                  <c:v>-0.84</c:v>
                </c:pt>
                <c:pt idx="1">
                  <c:v>0.78</c:v>
                </c:pt>
                <c:pt idx="2">
                  <c:v>-0.49</c:v>
                </c:pt>
                <c:pt idx="3">
                  <c:v>0.06</c:v>
                </c:pt>
                <c:pt idx="4">
                  <c:v>0.52</c:v>
                </c:pt>
                <c:pt idx="5">
                  <c:v>0.36</c:v>
                </c:pt>
                <c:pt idx="6">
                  <c:v>0.15</c:v>
                </c:pt>
                <c:pt idx="7">
                  <c:v>0.3</c:v>
                </c:pt>
                <c:pt idx="8">
                  <c:v>0.84</c:v>
                </c:pt>
                <c:pt idx="9">
                  <c:v>0.51</c:v>
                </c:pt>
                <c:pt idx="10">
                  <c:v>0.26</c:v>
                </c:pt>
                <c:pt idx="11">
                  <c:v>0.47</c:v>
                </c:pt>
                <c:pt idx="12">
                  <c:v>0.32</c:v>
                </c:pt>
                <c:pt idx="13">
                  <c:v>0.98</c:v>
                </c:pt>
                <c:pt idx="14">
                  <c:v>0</c:v>
                </c:pt>
                <c:pt idx="15">
                  <c:v>0.54</c:v>
                </c:pt>
                <c:pt idx="16">
                  <c:v>0.31</c:v>
                </c:pt>
                <c:pt idx="17">
                  <c:v>0.17</c:v>
                </c:pt>
                <c:pt idx="18">
                  <c:v>0.33</c:v>
                </c:pt>
                <c:pt idx="19">
                  <c:v>-0.05</c:v>
                </c:pt>
                <c:pt idx="20">
                  <c:v>0.33</c:v>
                </c:pt>
                <c:pt idx="21">
                  <c:v>-0.03</c:v>
                </c:pt>
                <c:pt idx="22">
                  <c:v>0.22</c:v>
                </c:pt>
                <c:pt idx="23">
                  <c:v>0.01</c:v>
                </c:pt>
                <c:pt idx="24">
                  <c:v>0.75</c:v>
                </c:pt>
                <c:pt idx="25">
                  <c:v>-0.2</c:v>
                </c:pt>
                <c:pt idx="26">
                  <c:v>-0.26</c:v>
                </c:pt>
                <c:pt idx="27">
                  <c:v>0.43</c:v>
                </c:pt>
                <c:pt idx="28">
                  <c:v>-0.16</c:v>
                </c:pt>
                <c:pt idx="29">
                  <c:v>0.48</c:v>
                </c:pt>
                <c:pt idx="30">
                  <c:v>0.25</c:v>
                </c:pt>
                <c:pt idx="31">
                  <c:v>0.48</c:v>
                </c:pt>
                <c:pt idx="32">
                  <c:v>0.44</c:v>
                </c:pt>
                <c:pt idx="33">
                  <c:v>0.64</c:v>
                </c:pt>
                <c:pt idx="34">
                  <c:v>0.39</c:v>
                </c:pt>
                <c:pt idx="35">
                  <c:v>0.41</c:v>
                </c:pt>
                <c:pt idx="36">
                  <c:v>0.41</c:v>
                </c:pt>
                <c:pt idx="37">
                  <c:v>0.77</c:v>
                </c:pt>
                <c:pt idx="38">
                  <c:v>0.31</c:v>
                </c:pt>
                <c:pt idx="39">
                  <c:v>0.52</c:v>
                </c:pt>
                <c:pt idx="40">
                  <c:v>0.39</c:v>
                </c:pt>
                <c:pt idx="41">
                  <c:v>0.46</c:v>
                </c:pt>
                <c:pt idx="42">
                  <c:v>-0.15</c:v>
                </c:pt>
                <c:pt idx="43">
                  <c:v>-0.05</c:v>
                </c:pt>
                <c:pt idx="44">
                  <c:v>-0.47</c:v>
                </c:pt>
                <c:pt idx="45">
                  <c:v>-0.12</c:v>
                </c:pt>
                <c:pt idx="46">
                  <c:v>-0.72</c:v>
                </c:pt>
                <c:pt idx="47">
                  <c:v>0.14000000000000001</c:v>
                </c:pt>
                <c:pt idx="48">
                  <c:v>0.01</c:v>
                </c:pt>
                <c:pt idx="49">
                  <c:v>-0.25</c:v>
                </c:pt>
                <c:pt idx="50">
                  <c:v>7.0000000000000007E-2</c:v>
                </c:pt>
                <c:pt idx="51">
                  <c:v>-0.63</c:v>
                </c:pt>
                <c:pt idx="52">
                  <c:v>-0.71</c:v>
                </c:pt>
                <c:pt idx="53">
                  <c:v>-0.24</c:v>
                </c:pt>
                <c:pt idx="54">
                  <c:v>-0.43</c:v>
                </c:pt>
                <c:pt idx="55">
                  <c:v>-0.5</c:v>
                </c:pt>
                <c:pt idx="56">
                  <c:v>0.03</c:v>
                </c:pt>
                <c:pt idx="57">
                  <c:v>-0.27</c:v>
                </c:pt>
                <c:pt idx="58">
                  <c:v>0.33</c:v>
                </c:pt>
                <c:pt idx="59">
                  <c:v>-0.42</c:v>
                </c:pt>
                <c:pt idx="60">
                  <c:v>0.15</c:v>
                </c:pt>
                <c:pt idx="61">
                  <c:v>7.0000000000000007E-2</c:v>
                </c:pt>
                <c:pt idx="62">
                  <c:v>-0.04</c:v>
                </c:pt>
                <c:pt idx="63">
                  <c:v>0.16</c:v>
                </c:pt>
                <c:pt idx="64">
                  <c:v>0.02</c:v>
                </c:pt>
                <c:pt idx="65">
                  <c:v>-0.1</c:v>
                </c:pt>
                <c:pt idx="66">
                  <c:v>0.11</c:v>
                </c:pt>
                <c:pt idx="67">
                  <c:v>0.03</c:v>
                </c:pt>
                <c:pt idx="68">
                  <c:v>0</c:v>
                </c:pt>
                <c:pt idx="69">
                  <c:v>0.16</c:v>
                </c:pt>
                <c:pt idx="70">
                  <c:v>-0.08</c:v>
                </c:pt>
                <c:pt idx="71">
                  <c:v>0.26</c:v>
                </c:pt>
                <c:pt idx="72">
                  <c:v>0.17</c:v>
                </c:pt>
                <c:pt idx="73">
                  <c:v>0.24</c:v>
                </c:pt>
              </c:numCache>
            </c:numRef>
          </c:val>
          <c:extLst>
            <c:ext xmlns:c16="http://schemas.microsoft.com/office/drawing/2014/chart" uri="{C3380CC4-5D6E-409C-BE32-E72D297353CC}">
              <c16:uniqueId val="{00000000-3ACC-4B37-B4BE-B609E9EFC2FD}"/>
            </c:ext>
          </c:extLst>
        </c:ser>
        <c:ser>
          <c:idx val="1"/>
          <c:order val="1"/>
          <c:tx>
            <c:strRef>
              <c:f>Fiscal_impact_082918!$F$1</c:f>
              <c:strCache>
                <c:ptCount val="1"/>
                <c:pt idx="0">
                  <c:v>state_local</c:v>
                </c:pt>
              </c:strCache>
            </c:strRef>
          </c:tx>
          <c:spPr>
            <a:solidFill>
              <a:schemeClr val="accent2"/>
            </a:solidFill>
            <a:ln>
              <a:noFill/>
            </a:ln>
            <a:effectLst/>
          </c:spPr>
          <c:invertIfNegative val="0"/>
          <c:cat>
            <c:numRef>
              <c:f>Fiscal_impact_082918!$A$2:$A$162</c:f>
              <c:numCache>
                <c:formatCode>mm/dd/yy</c:formatCode>
                <c:ptCount val="161"/>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Fiscal_impact_082918!$F$2:$F$162</c:f>
              <c:numCache>
                <c:formatCode>0.00</c:formatCode>
                <c:ptCount val="161"/>
                <c:pt idx="0">
                  <c:v>0.33</c:v>
                </c:pt>
                <c:pt idx="1">
                  <c:v>-0.06</c:v>
                </c:pt>
                <c:pt idx="2">
                  <c:v>0.18</c:v>
                </c:pt>
                <c:pt idx="3">
                  <c:v>0.38</c:v>
                </c:pt>
                <c:pt idx="4">
                  <c:v>0.57999999999999996</c:v>
                </c:pt>
                <c:pt idx="5">
                  <c:v>0.9</c:v>
                </c:pt>
                <c:pt idx="6">
                  <c:v>-0.23</c:v>
                </c:pt>
                <c:pt idx="7">
                  <c:v>0.91</c:v>
                </c:pt>
                <c:pt idx="8">
                  <c:v>0.44</c:v>
                </c:pt>
                <c:pt idx="9">
                  <c:v>0.06</c:v>
                </c:pt>
                <c:pt idx="10">
                  <c:v>0.14000000000000001</c:v>
                </c:pt>
                <c:pt idx="11">
                  <c:v>0.12</c:v>
                </c:pt>
                <c:pt idx="12">
                  <c:v>-0.22</c:v>
                </c:pt>
                <c:pt idx="13">
                  <c:v>-0.24</c:v>
                </c:pt>
                <c:pt idx="14">
                  <c:v>0.2</c:v>
                </c:pt>
                <c:pt idx="15">
                  <c:v>-0.06</c:v>
                </c:pt>
                <c:pt idx="16">
                  <c:v>0.03</c:v>
                </c:pt>
                <c:pt idx="17">
                  <c:v>0.03</c:v>
                </c:pt>
                <c:pt idx="18">
                  <c:v>-0.18</c:v>
                </c:pt>
                <c:pt idx="19">
                  <c:v>0.02</c:v>
                </c:pt>
                <c:pt idx="20">
                  <c:v>0.06</c:v>
                </c:pt>
                <c:pt idx="21">
                  <c:v>-0.01</c:v>
                </c:pt>
                <c:pt idx="22">
                  <c:v>0.03</c:v>
                </c:pt>
                <c:pt idx="23">
                  <c:v>0.05</c:v>
                </c:pt>
                <c:pt idx="24">
                  <c:v>0.21</c:v>
                </c:pt>
                <c:pt idx="25">
                  <c:v>0.18</c:v>
                </c:pt>
                <c:pt idx="26">
                  <c:v>0.15</c:v>
                </c:pt>
                <c:pt idx="27">
                  <c:v>0.21</c:v>
                </c:pt>
                <c:pt idx="28">
                  <c:v>0.28999999999999998</c:v>
                </c:pt>
                <c:pt idx="29">
                  <c:v>0.23</c:v>
                </c:pt>
                <c:pt idx="30">
                  <c:v>0.1</c:v>
                </c:pt>
                <c:pt idx="31">
                  <c:v>0.12</c:v>
                </c:pt>
                <c:pt idx="32">
                  <c:v>-0.27</c:v>
                </c:pt>
                <c:pt idx="33">
                  <c:v>0.04</c:v>
                </c:pt>
                <c:pt idx="34">
                  <c:v>0.25</c:v>
                </c:pt>
                <c:pt idx="35">
                  <c:v>0.15</c:v>
                </c:pt>
                <c:pt idx="36">
                  <c:v>0.51</c:v>
                </c:pt>
                <c:pt idx="37">
                  <c:v>0.44</c:v>
                </c:pt>
                <c:pt idx="38">
                  <c:v>-7.0000000000000007E-2</c:v>
                </c:pt>
                <c:pt idx="39">
                  <c:v>-0.35</c:v>
                </c:pt>
                <c:pt idx="40">
                  <c:v>-0.73</c:v>
                </c:pt>
                <c:pt idx="41">
                  <c:v>-0.17</c:v>
                </c:pt>
                <c:pt idx="42">
                  <c:v>-0.43</c:v>
                </c:pt>
                <c:pt idx="43">
                  <c:v>-0.47</c:v>
                </c:pt>
                <c:pt idx="44">
                  <c:v>-0.54</c:v>
                </c:pt>
                <c:pt idx="45">
                  <c:v>-0.43</c:v>
                </c:pt>
                <c:pt idx="46">
                  <c:v>-0.43</c:v>
                </c:pt>
                <c:pt idx="47">
                  <c:v>-0.18</c:v>
                </c:pt>
                <c:pt idx="48">
                  <c:v>-0.34</c:v>
                </c:pt>
                <c:pt idx="49">
                  <c:v>-0.15</c:v>
                </c:pt>
                <c:pt idx="50">
                  <c:v>-0.18</c:v>
                </c:pt>
                <c:pt idx="51">
                  <c:v>-0.13</c:v>
                </c:pt>
                <c:pt idx="52">
                  <c:v>0.03</c:v>
                </c:pt>
                <c:pt idx="53">
                  <c:v>0.11</c:v>
                </c:pt>
                <c:pt idx="54">
                  <c:v>0.03</c:v>
                </c:pt>
                <c:pt idx="55">
                  <c:v>-0.08</c:v>
                </c:pt>
                <c:pt idx="56">
                  <c:v>-0.28000000000000003</c:v>
                </c:pt>
                <c:pt idx="57">
                  <c:v>0.26</c:v>
                </c:pt>
                <c:pt idx="58">
                  <c:v>0.18</c:v>
                </c:pt>
                <c:pt idx="59">
                  <c:v>0.35</c:v>
                </c:pt>
                <c:pt idx="60">
                  <c:v>0.26</c:v>
                </c:pt>
                <c:pt idx="61">
                  <c:v>0.63</c:v>
                </c:pt>
                <c:pt idx="62">
                  <c:v>0.37</c:v>
                </c:pt>
                <c:pt idx="63">
                  <c:v>-0.03</c:v>
                </c:pt>
                <c:pt idx="64">
                  <c:v>0.57999999999999996</c:v>
                </c:pt>
                <c:pt idx="65">
                  <c:v>-0.04</c:v>
                </c:pt>
                <c:pt idx="66">
                  <c:v>7.0000000000000007E-2</c:v>
                </c:pt>
                <c:pt idx="67">
                  <c:v>0</c:v>
                </c:pt>
                <c:pt idx="68">
                  <c:v>-0.13</c:v>
                </c:pt>
                <c:pt idx="69">
                  <c:v>-0.15</c:v>
                </c:pt>
                <c:pt idx="70">
                  <c:v>-0.1</c:v>
                </c:pt>
                <c:pt idx="71">
                  <c:v>0.15</c:v>
                </c:pt>
                <c:pt idx="72">
                  <c:v>0.1</c:v>
                </c:pt>
                <c:pt idx="73">
                  <c:v>0.2</c:v>
                </c:pt>
              </c:numCache>
            </c:numRef>
          </c:val>
          <c:extLst>
            <c:ext xmlns:c16="http://schemas.microsoft.com/office/drawing/2014/chart" uri="{C3380CC4-5D6E-409C-BE32-E72D297353CC}">
              <c16:uniqueId val="{00000001-3ACC-4B37-B4BE-B609E9EFC2FD}"/>
            </c:ext>
          </c:extLst>
        </c:ser>
        <c:ser>
          <c:idx val="2"/>
          <c:order val="2"/>
          <c:tx>
            <c:strRef>
              <c:f>Fiscal_impact_082918!$J$1</c:f>
              <c:strCache>
                <c:ptCount val="1"/>
                <c:pt idx="0">
                  <c:v>MA federal g</c:v>
                </c:pt>
              </c:strCache>
            </c:strRef>
          </c:tx>
          <c:spPr>
            <a:solidFill>
              <a:schemeClr val="accent3"/>
            </a:solidFill>
            <a:ln>
              <a:noFill/>
            </a:ln>
            <a:effectLst/>
          </c:spPr>
          <c:invertIfNegative val="0"/>
          <c:cat>
            <c:numRef>
              <c:f>Fiscal_impact_082918!$A$2:$A$162</c:f>
              <c:numCache>
                <c:formatCode>mm/dd/yy</c:formatCode>
                <c:ptCount val="161"/>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Fiscal_impact_082918!$J$2:$J$162</c:f>
              <c:numCache>
                <c:formatCode>0.00</c:formatCode>
                <c:ptCount val="161"/>
                <c:pt idx="0">
                  <c:v>-0.80295009008443297</c:v>
                </c:pt>
                <c:pt idx="1">
                  <c:v>0.81540836701472796</c:v>
                </c:pt>
                <c:pt idx="2">
                  <c:v>-0.46924603056132502</c:v>
                </c:pt>
                <c:pt idx="3">
                  <c:v>4.9942220161339299E-2</c:v>
                </c:pt>
                <c:pt idx="4">
                  <c:v>0.53717196968089997</c:v>
                </c:pt>
                <c:pt idx="5">
                  <c:v>0.37283419990931599</c:v>
                </c:pt>
                <c:pt idx="6">
                  <c:v>0.207834261469797</c:v>
                </c:pt>
                <c:pt idx="7">
                  <c:v>0.38867834829223802</c:v>
                </c:pt>
                <c:pt idx="8">
                  <c:v>0.99724332549741901</c:v>
                </c:pt>
                <c:pt idx="9">
                  <c:v>0.68248960988666996</c:v>
                </c:pt>
                <c:pt idx="10">
                  <c:v>0.40462520781426597</c:v>
                </c:pt>
                <c:pt idx="11">
                  <c:v>0.66024274357752499</c:v>
                </c:pt>
                <c:pt idx="12">
                  <c:v>0.50736392533212504</c:v>
                </c:pt>
                <c:pt idx="13">
                  <c:v>1.17336167017281</c:v>
                </c:pt>
                <c:pt idx="14">
                  <c:v>0.14126643429771801</c:v>
                </c:pt>
                <c:pt idx="15">
                  <c:v>0.64141091487032198</c:v>
                </c:pt>
                <c:pt idx="16">
                  <c:v>0.400969376112013</c:v>
                </c:pt>
                <c:pt idx="17">
                  <c:v>0.23912536679365601</c:v>
                </c:pt>
                <c:pt idx="18">
                  <c:v>0.39001996902331498</c:v>
                </c:pt>
                <c:pt idx="19">
                  <c:v>9.2629730868880301E-4</c:v>
                </c:pt>
                <c:pt idx="20">
                  <c:v>0.36413233200240602</c:v>
                </c:pt>
                <c:pt idx="21">
                  <c:v>3.7472719306567001E-3</c:v>
                </c:pt>
                <c:pt idx="22">
                  <c:v>0.245703028777049</c:v>
                </c:pt>
                <c:pt idx="23">
                  <c:v>2.6018977721148299E-2</c:v>
                </c:pt>
                <c:pt idx="24">
                  <c:v>0.76059444249074404</c:v>
                </c:pt>
                <c:pt idx="25">
                  <c:v>-0.209997328533192</c:v>
                </c:pt>
                <c:pt idx="26">
                  <c:v>-0.25478148882443302</c:v>
                </c:pt>
                <c:pt idx="27">
                  <c:v>0.43752025486129398</c:v>
                </c:pt>
                <c:pt idx="28">
                  <c:v>-0.16606368279072201</c:v>
                </c:pt>
                <c:pt idx="29">
                  <c:v>0.47203513696435301</c:v>
                </c:pt>
                <c:pt idx="30">
                  <c:v>0.27525124849903099</c:v>
                </c:pt>
                <c:pt idx="31">
                  <c:v>0.51132574205498205</c:v>
                </c:pt>
                <c:pt idx="32">
                  <c:v>0.46707853857752701</c:v>
                </c:pt>
                <c:pt idx="33">
                  <c:v>0.61578121502681205</c:v>
                </c:pt>
                <c:pt idx="34">
                  <c:v>0.41836478002875099</c:v>
                </c:pt>
                <c:pt idx="35">
                  <c:v>0.53993262029479305</c:v>
                </c:pt>
                <c:pt idx="36">
                  <c:v>0.57401076730038203</c:v>
                </c:pt>
                <c:pt idx="37">
                  <c:v>0.97152451563828202</c:v>
                </c:pt>
                <c:pt idx="38">
                  <c:v>0.45281591250398301</c:v>
                </c:pt>
                <c:pt idx="39">
                  <c:v>0.65161983256144596</c:v>
                </c:pt>
                <c:pt idx="40">
                  <c:v>0.51876364169059896</c:v>
                </c:pt>
                <c:pt idx="41">
                  <c:v>0.58330681596385403</c:v>
                </c:pt>
                <c:pt idx="42">
                  <c:v>-8.1607556212679802E-2</c:v>
                </c:pt>
                <c:pt idx="43">
                  <c:v>-4.1994441943739302E-2</c:v>
                </c:pt>
                <c:pt idx="44">
                  <c:v>-0.478480656258777</c:v>
                </c:pt>
                <c:pt idx="45">
                  <c:v>-0.15731374052472399</c:v>
                </c:pt>
                <c:pt idx="46">
                  <c:v>-0.75239360627815699</c:v>
                </c:pt>
                <c:pt idx="47">
                  <c:v>8.4376956146702403E-2</c:v>
                </c:pt>
                <c:pt idx="48">
                  <c:v>-3.2510138183284597E-2</c:v>
                </c:pt>
                <c:pt idx="49">
                  <c:v>-0.29022954909077803</c:v>
                </c:pt>
                <c:pt idx="50">
                  <c:v>3.02472329649809E-2</c:v>
                </c:pt>
                <c:pt idx="51">
                  <c:v>-0.66852976834813904</c:v>
                </c:pt>
                <c:pt idx="52">
                  <c:v>-0.77959055242178399</c:v>
                </c:pt>
                <c:pt idx="53">
                  <c:v>-0.32751296512742401</c:v>
                </c:pt>
                <c:pt idx="54">
                  <c:v>-0.49785147741903601</c:v>
                </c:pt>
                <c:pt idx="55">
                  <c:v>-0.54845143262587104</c:v>
                </c:pt>
                <c:pt idx="56">
                  <c:v>7.1339784762482498E-4</c:v>
                </c:pt>
                <c:pt idx="57">
                  <c:v>-0.29719707175055898</c:v>
                </c:pt>
                <c:pt idx="58">
                  <c:v>0.318524383112961</c:v>
                </c:pt>
                <c:pt idx="59">
                  <c:v>-0.41474073982188803</c:v>
                </c:pt>
                <c:pt idx="60">
                  <c:v>0.15692341859437201</c:v>
                </c:pt>
                <c:pt idx="61">
                  <c:v>6.9978117886427799E-2</c:v>
                </c:pt>
                <c:pt idx="62">
                  <c:v>-3.5210182457569399E-2</c:v>
                </c:pt>
                <c:pt idx="63">
                  <c:v>0.17228638591350201</c:v>
                </c:pt>
                <c:pt idx="64">
                  <c:v>4.2671216226471402E-2</c:v>
                </c:pt>
                <c:pt idx="65">
                  <c:v>-8.0167915123820696E-2</c:v>
                </c:pt>
                <c:pt idx="66">
                  <c:v>0.124387938714292</c:v>
                </c:pt>
                <c:pt idx="67">
                  <c:v>5.62690123718593E-2</c:v>
                </c:pt>
                <c:pt idx="68">
                  <c:v>2.0490886323505701E-2</c:v>
                </c:pt>
                <c:pt idx="69">
                  <c:v>0.17283345313114001</c:v>
                </c:pt>
                <c:pt idx="70">
                  <c:v>-7.9257966363887697E-2</c:v>
                </c:pt>
                <c:pt idx="71">
                  <c:v>0.25117381034516001</c:v>
                </c:pt>
                <c:pt idx="72">
                  <c:v>0.16574976094482399</c:v>
                </c:pt>
                <c:pt idx="73">
                  <c:v>0.236121894436571</c:v>
                </c:pt>
              </c:numCache>
            </c:numRef>
          </c:val>
          <c:extLst>
            <c:ext xmlns:c16="http://schemas.microsoft.com/office/drawing/2014/chart" uri="{C3380CC4-5D6E-409C-BE32-E72D297353CC}">
              <c16:uniqueId val="{00000002-3ACC-4B37-B4BE-B609E9EFC2FD}"/>
            </c:ext>
          </c:extLst>
        </c:ser>
        <c:ser>
          <c:idx val="3"/>
          <c:order val="3"/>
          <c:tx>
            <c:strRef>
              <c:f>Fiscal_impact_082918!$K$1</c:f>
              <c:strCache>
                <c:ptCount val="1"/>
                <c:pt idx="0">
                  <c:v>MA state_local g</c:v>
                </c:pt>
              </c:strCache>
            </c:strRef>
          </c:tx>
          <c:spPr>
            <a:solidFill>
              <a:schemeClr val="accent4"/>
            </a:solidFill>
            <a:ln>
              <a:noFill/>
            </a:ln>
            <a:effectLst/>
          </c:spPr>
          <c:invertIfNegative val="0"/>
          <c:cat>
            <c:numRef>
              <c:f>Fiscal_impact_082918!$A$2:$A$162</c:f>
              <c:numCache>
                <c:formatCode>mm/dd/yy</c:formatCode>
                <c:ptCount val="161"/>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Fiscal_impact_082918!$K$2:$K$162</c:f>
              <c:numCache>
                <c:formatCode>0.00</c:formatCode>
                <c:ptCount val="161"/>
                <c:pt idx="0">
                  <c:v>0.46616431532501601</c:v>
                </c:pt>
                <c:pt idx="1">
                  <c:v>5.5264944233334203E-2</c:v>
                </c:pt>
                <c:pt idx="2">
                  <c:v>0.31604922755987802</c:v>
                </c:pt>
                <c:pt idx="3">
                  <c:v>0.51679480049359805</c:v>
                </c:pt>
                <c:pt idx="4">
                  <c:v>0.72169998539949498</c:v>
                </c:pt>
                <c:pt idx="5">
                  <c:v>1.0488291156209999</c:v>
                </c:pt>
                <c:pt idx="6">
                  <c:v>6.7770458492864297E-2</c:v>
                </c:pt>
                <c:pt idx="7">
                  <c:v>1.2454596770375499</c:v>
                </c:pt>
                <c:pt idx="8">
                  <c:v>0.815257505498587</c:v>
                </c:pt>
                <c:pt idx="9">
                  <c:v>0.468471857298835</c:v>
                </c:pt>
                <c:pt idx="10">
                  <c:v>0.44457172304102899</c:v>
                </c:pt>
                <c:pt idx="11">
                  <c:v>0.42043946771512503</c:v>
                </c:pt>
                <c:pt idx="12">
                  <c:v>-2.8314317763294401E-3</c:v>
                </c:pt>
                <c:pt idx="13">
                  <c:v>-2.26646110785639E-2</c:v>
                </c:pt>
                <c:pt idx="14">
                  <c:v>0.37174954208792099</c:v>
                </c:pt>
                <c:pt idx="15">
                  <c:v>8.6359802547754702E-2</c:v>
                </c:pt>
                <c:pt idx="16">
                  <c:v>0.13217982329609201</c:v>
                </c:pt>
                <c:pt idx="17">
                  <c:v>0.151493385052761</c:v>
                </c:pt>
                <c:pt idx="18">
                  <c:v>-2.7031812151305901E-2</c:v>
                </c:pt>
                <c:pt idx="19">
                  <c:v>0.101023250285367</c:v>
                </c:pt>
                <c:pt idx="20">
                  <c:v>5.79339209557206E-2</c:v>
                </c:pt>
                <c:pt idx="21">
                  <c:v>-1.83383913832506E-2</c:v>
                </c:pt>
                <c:pt idx="22">
                  <c:v>4.0400297575853499E-2</c:v>
                </c:pt>
                <c:pt idx="23">
                  <c:v>2.7580898953717899E-2</c:v>
                </c:pt>
                <c:pt idx="24">
                  <c:v>0.20837494963119599</c:v>
                </c:pt>
                <c:pt idx="25">
                  <c:v>0.18003456890070099</c:v>
                </c:pt>
                <c:pt idx="26">
                  <c:v>0.20773822539585701</c:v>
                </c:pt>
                <c:pt idx="27">
                  <c:v>0.327632515805927</c:v>
                </c:pt>
                <c:pt idx="28">
                  <c:v>0.382372974873745</c:v>
                </c:pt>
                <c:pt idx="29">
                  <c:v>0.27466396606321097</c:v>
                </c:pt>
                <c:pt idx="30">
                  <c:v>0.18015247579987501</c:v>
                </c:pt>
                <c:pt idx="31">
                  <c:v>0.20734413185480799</c:v>
                </c:pt>
                <c:pt idx="32">
                  <c:v>-0.20353974945289399</c:v>
                </c:pt>
                <c:pt idx="33">
                  <c:v>-0.108543734258019</c:v>
                </c:pt>
                <c:pt idx="34">
                  <c:v>0.24731277314411501</c:v>
                </c:pt>
                <c:pt idx="35">
                  <c:v>0.456728061343952</c:v>
                </c:pt>
                <c:pt idx="36">
                  <c:v>0.82817734632114604</c:v>
                </c:pt>
                <c:pt idx="37">
                  <c:v>0.77733762894715597</c:v>
                </c:pt>
                <c:pt idx="38">
                  <c:v>0.144280662453623</c:v>
                </c:pt>
                <c:pt idx="39">
                  <c:v>-0.15988769842773101</c:v>
                </c:pt>
                <c:pt idx="40">
                  <c:v>-0.62462972040005904</c:v>
                </c:pt>
                <c:pt idx="41">
                  <c:v>-0.11642795280691701</c:v>
                </c:pt>
                <c:pt idx="42">
                  <c:v>-0.423952954099794</c:v>
                </c:pt>
                <c:pt idx="43">
                  <c:v>-0.56083618192561402</c:v>
                </c:pt>
                <c:pt idx="44">
                  <c:v>-0.72469896268680001</c:v>
                </c:pt>
                <c:pt idx="45">
                  <c:v>-0.63889938719122197</c:v>
                </c:pt>
                <c:pt idx="46">
                  <c:v>-0.58917417821743501</c:v>
                </c:pt>
                <c:pt idx="47">
                  <c:v>-0.40553891642226297</c:v>
                </c:pt>
                <c:pt idx="48">
                  <c:v>-0.46272784527148297</c:v>
                </c:pt>
                <c:pt idx="49">
                  <c:v>-0.22670680164120899</c:v>
                </c:pt>
                <c:pt idx="50">
                  <c:v>-0.25035247066432498</c:v>
                </c:pt>
                <c:pt idx="51">
                  <c:v>-0.105892782794237</c:v>
                </c:pt>
                <c:pt idx="52">
                  <c:v>2.05148856800987E-2</c:v>
                </c:pt>
                <c:pt idx="53">
                  <c:v>0.133870056369531</c:v>
                </c:pt>
                <c:pt idx="54">
                  <c:v>0.102147702260518</c:v>
                </c:pt>
                <c:pt idx="55">
                  <c:v>-3.3789920644489803E-2</c:v>
                </c:pt>
                <c:pt idx="56">
                  <c:v>-0.25034750290220797</c:v>
                </c:pt>
                <c:pt idx="57">
                  <c:v>0.29478883576880899</c:v>
                </c:pt>
                <c:pt idx="58">
                  <c:v>0.23130045723286</c:v>
                </c:pt>
                <c:pt idx="59">
                  <c:v>0.43615414522138302</c:v>
                </c:pt>
                <c:pt idx="60">
                  <c:v>0.35838054220811999</c:v>
                </c:pt>
                <c:pt idx="61">
                  <c:v>0.70290142023964597</c:v>
                </c:pt>
                <c:pt idx="62">
                  <c:v>0.448220203781447</c:v>
                </c:pt>
                <c:pt idx="63">
                  <c:v>5.57748529611602E-2</c:v>
                </c:pt>
                <c:pt idx="64">
                  <c:v>0.68247008900650696</c:v>
                </c:pt>
                <c:pt idx="65">
                  <c:v>1.6471483302530499E-2</c:v>
                </c:pt>
                <c:pt idx="66">
                  <c:v>0.101385110105935</c:v>
                </c:pt>
                <c:pt idx="67">
                  <c:v>5.6045743813694801E-2</c:v>
                </c:pt>
                <c:pt idx="68">
                  <c:v>-7.7075016025113297E-2</c:v>
                </c:pt>
                <c:pt idx="69">
                  <c:v>-7.2969151607453001E-2</c:v>
                </c:pt>
                <c:pt idx="70">
                  <c:v>-4.4761601463678101E-2</c:v>
                </c:pt>
                <c:pt idx="71">
                  <c:v>0.183264538476585</c:v>
                </c:pt>
                <c:pt idx="72">
                  <c:v>0.151760382743648</c:v>
                </c:pt>
                <c:pt idx="73">
                  <c:v>0.22409594839918401</c:v>
                </c:pt>
              </c:numCache>
            </c:numRef>
          </c:val>
          <c:extLst>
            <c:ext xmlns:c16="http://schemas.microsoft.com/office/drawing/2014/chart" uri="{C3380CC4-5D6E-409C-BE32-E72D297353CC}">
              <c16:uniqueId val="{00000003-3ACC-4B37-B4BE-B609E9EFC2FD}"/>
            </c:ext>
          </c:extLst>
        </c:ser>
        <c:dLbls>
          <c:showLegendKey val="0"/>
          <c:showVal val="0"/>
          <c:showCatName val="0"/>
          <c:showSerName val="0"/>
          <c:showPercent val="0"/>
          <c:showBubbleSize val="0"/>
        </c:dLbls>
        <c:gapWidth val="0"/>
        <c:overlap val="-27"/>
        <c:axId val="663614672"/>
        <c:axId val="663615984"/>
      </c:barChart>
      <c:dateAx>
        <c:axId val="663614672"/>
        <c:scaling>
          <c:orientation val="minMax"/>
          <c:min val="41699"/>
        </c:scaling>
        <c:delete val="0"/>
        <c:axPos val="b"/>
        <c:numFmt formatCode="mm/dd/yy"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615984"/>
        <c:crosses val="autoZero"/>
        <c:auto val="1"/>
        <c:lblOffset val="100"/>
        <c:baseTimeUnit val="months"/>
        <c:majorUnit val="12"/>
        <c:majorTimeUnit val="months"/>
      </c:dateAx>
      <c:valAx>
        <c:axId val="663615984"/>
        <c:scaling>
          <c:orientation val="minMax"/>
          <c:max val="1"/>
          <c:min val="-0.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614672"/>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Hutchins</a:t>
            </a:r>
            <a:r>
              <a:rPr lang="en-US" baseline="0"/>
              <a:t> FIM vs. Macroeconomic Advisers Fiscal Stimulus - Consumption </a:t>
            </a:r>
          </a:p>
          <a:p>
            <a:pPr>
              <a:defRPr sz="1400" b="0" i="0" u="none" strike="noStrike" kern="1200" spc="0" baseline="0">
                <a:solidFill>
                  <a:schemeClr val="tx1">
                    <a:lumMod val="65000"/>
                    <a:lumOff val="35000"/>
                  </a:schemeClr>
                </a:solidFill>
                <a:latin typeface="+mn-lt"/>
                <a:ea typeface="+mn-ea"/>
                <a:cs typeface="+mn-cs"/>
              </a:defRPr>
            </a:pPr>
            <a:endParaRPr lang="en-US"/>
          </a:p>
        </c:rich>
      </c:tx>
      <c:layout>
        <c:manualLayout>
          <c:xMode val="edge"/>
          <c:yMode val="edge"/>
          <c:x val="8.3952149609058474E-2"/>
          <c:y val="9.2750309593717124E-3"/>
        </c:manualLayout>
      </c:layout>
      <c:overlay val="0"/>
      <c:spPr>
        <a:noFill/>
        <a:ln>
          <a:noFill/>
        </a:ln>
        <a:effectLst/>
      </c:spPr>
    </c:title>
    <c:autoTitleDeleted val="0"/>
    <c:plotArea>
      <c:layout/>
      <c:barChart>
        <c:barDir val="col"/>
        <c:grouping val="clustered"/>
        <c:varyColors val="0"/>
        <c:ser>
          <c:idx val="0"/>
          <c:order val="0"/>
          <c:tx>
            <c:strRef>
              <c:f>Fiscal_impact_082918!$O$1</c:f>
              <c:strCache>
                <c:ptCount val="1"/>
                <c:pt idx="0">
                  <c:v>MA consumption  (federal)</c:v>
                </c:pt>
              </c:strCache>
            </c:strRef>
          </c:tx>
          <c:spPr>
            <a:solidFill>
              <a:schemeClr val="accent6">
                <a:lumMod val="60000"/>
                <a:lumOff val="40000"/>
              </a:schemeClr>
            </a:solidFill>
          </c:spPr>
          <c:invertIfNegative val="0"/>
          <c:cat>
            <c:numRef>
              <c:f>Fiscal_impact_082918!$A$2:$A$162</c:f>
              <c:numCache>
                <c:formatCode>mm/dd/yy</c:formatCode>
                <c:ptCount val="161"/>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Fiscal_impact_082918!$O$3:$O$163</c:f>
              <c:numCache>
                <c:formatCode>0.00</c:formatCode>
                <c:ptCount val="161"/>
                <c:pt idx="5">
                  <c:v>1.6899034404680315</c:v>
                </c:pt>
                <c:pt idx="6">
                  <c:v>1.8550636473073987</c:v>
                </c:pt>
                <c:pt idx="7">
                  <c:v>2.8181602130099508</c:v>
                </c:pt>
                <c:pt idx="8">
                  <c:v>3.5432616591775523</c:v>
                </c:pt>
                <c:pt idx="9">
                  <c:v>2.189155258988035</c:v>
                </c:pt>
                <c:pt idx="10">
                  <c:v>2.1809528318311733</c:v>
                </c:pt>
                <c:pt idx="11">
                  <c:v>1.8385849435454311</c:v>
                </c:pt>
                <c:pt idx="12">
                  <c:v>1.4405417167541645</c:v>
                </c:pt>
                <c:pt idx="13">
                  <c:v>1.4400763064506914</c:v>
                </c:pt>
                <c:pt idx="14">
                  <c:v>1.4937711920966601</c:v>
                </c:pt>
                <c:pt idx="15">
                  <c:v>0.48941866324723593</c:v>
                </c:pt>
                <c:pt idx="16">
                  <c:v>0.42505407440853987</c:v>
                </c:pt>
                <c:pt idx="17">
                  <c:v>1.1722119600403169</c:v>
                </c:pt>
                <c:pt idx="18">
                  <c:v>0.76833362885941781</c:v>
                </c:pt>
                <c:pt idx="19">
                  <c:v>-0.27671313937246739</c:v>
                </c:pt>
                <c:pt idx="20">
                  <c:v>-0.29560857620830161</c:v>
                </c:pt>
                <c:pt idx="21">
                  <c:v>0.19806461230423628</c:v>
                </c:pt>
                <c:pt idx="22">
                  <c:v>0.11374725114508773</c:v>
                </c:pt>
                <c:pt idx="23">
                  <c:v>0.83853115203186612</c:v>
                </c:pt>
                <c:pt idx="24">
                  <c:v>0.33305910502565989</c:v>
                </c:pt>
                <c:pt idx="25">
                  <c:v>0.16101073027860285</c:v>
                </c:pt>
                <c:pt idx="26">
                  <c:v>1.1481485755487539</c:v>
                </c:pt>
                <c:pt idx="27">
                  <c:v>-1.1172358727682297E-2</c:v>
                </c:pt>
                <c:pt idx="28">
                  <c:v>-5.6992178241598211E-2</c:v>
                </c:pt>
                <c:pt idx="29">
                  <c:v>0.34655752530772005</c:v>
                </c:pt>
                <c:pt idx="30">
                  <c:v>0.11680512066585957</c:v>
                </c:pt>
                <c:pt idx="31">
                  <c:v>0.34255053336455576</c:v>
                </c:pt>
                <c:pt idx="32">
                  <c:v>5.7924192938695356</c:v>
                </c:pt>
                <c:pt idx="33">
                  <c:v>-2.0245001236853137</c:v>
                </c:pt>
                <c:pt idx="34">
                  <c:v>-0.29853101845320379</c:v>
                </c:pt>
                <c:pt idx="35">
                  <c:v>8.5154018053307787</c:v>
                </c:pt>
                <c:pt idx="36">
                  <c:v>1.8591921977528905</c:v>
                </c:pt>
                <c:pt idx="37">
                  <c:v>2.5854199945486891</c:v>
                </c:pt>
                <c:pt idx="38">
                  <c:v>3.0854832291362717</c:v>
                </c:pt>
                <c:pt idx="39">
                  <c:v>4.9292059917612079</c:v>
                </c:pt>
                <c:pt idx="40">
                  <c:v>0.68827141618021859</c:v>
                </c:pt>
                <c:pt idx="41">
                  <c:v>0.18868578333199501</c:v>
                </c:pt>
                <c:pt idx="42">
                  <c:v>1.0948774071192644</c:v>
                </c:pt>
                <c:pt idx="43">
                  <c:v>-0.56030381438321908</c:v>
                </c:pt>
                <c:pt idx="44">
                  <c:v>-0.60707148186676096</c:v>
                </c:pt>
                <c:pt idx="45">
                  <c:v>-0.51873207811028077</c:v>
                </c:pt>
                <c:pt idx="46">
                  <c:v>-4.1191213478395883E-2</c:v>
                </c:pt>
                <c:pt idx="47">
                  <c:v>-0.83824622842716578</c:v>
                </c:pt>
                <c:pt idx="48">
                  <c:v>-6.6598125007102771E-2</c:v>
                </c:pt>
                <c:pt idx="49">
                  <c:v>0.24752886151086817</c:v>
                </c:pt>
                <c:pt idx="50">
                  <c:v>-0.38466636537149723</c:v>
                </c:pt>
                <c:pt idx="51">
                  <c:v>-1.3378644731624481</c:v>
                </c:pt>
                <c:pt idx="52">
                  <c:v>-1.5669394820104863</c:v>
                </c:pt>
                <c:pt idx="53">
                  <c:v>-0.47788380418648069</c:v>
                </c:pt>
                <c:pt idx="54">
                  <c:v>-0.87259937364069939</c:v>
                </c:pt>
                <c:pt idx="55">
                  <c:v>-0.65178553688564977</c:v>
                </c:pt>
                <c:pt idx="56">
                  <c:v>-2.5822290687755045E-2</c:v>
                </c:pt>
                <c:pt idx="57">
                  <c:v>0.42770723742828581</c:v>
                </c:pt>
                <c:pt idx="58">
                  <c:v>0.47375171210935896</c:v>
                </c:pt>
                <c:pt idx="59">
                  <c:v>0.87507571863763789</c:v>
                </c:pt>
                <c:pt idx="60">
                  <c:v>0.42974316253122002</c:v>
                </c:pt>
                <c:pt idx="61">
                  <c:v>0.53997838264348874</c:v>
                </c:pt>
                <c:pt idx="62">
                  <c:v>0.73346795989244984</c:v>
                </c:pt>
                <c:pt idx="63">
                  <c:v>0.82838167288603559</c:v>
                </c:pt>
                <c:pt idx="64">
                  <c:v>0.50551402775323351</c:v>
                </c:pt>
                <c:pt idx="65">
                  <c:v>0.2707849163632231</c:v>
                </c:pt>
                <c:pt idx="66">
                  <c:v>0.42252255399810296</c:v>
                </c:pt>
                <c:pt idx="67">
                  <c:v>0.36089318568056655</c:v>
                </c:pt>
                <c:pt idx="68">
                  <c:v>0.37575292495300794</c:v>
                </c:pt>
                <c:pt idx="69">
                  <c:v>0.20864724345624561</c:v>
                </c:pt>
                <c:pt idx="70">
                  <c:v>0.42330868238698344</c:v>
                </c:pt>
                <c:pt idx="71">
                  <c:v>0.86834466424762657</c:v>
                </c:pt>
                <c:pt idx="72">
                  <c:v>0.83512505663395298</c:v>
                </c:pt>
              </c:numCache>
            </c:numRef>
          </c:val>
          <c:extLst>
            <c:ext xmlns:c16="http://schemas.microsoft.com/office/drawing/2014/chart" uri="{C3380CC4-5D6E-409C-BE32-E72D297353CC}">
              <c16:uniqueId val="{00000008-7DAD-4248-810F-CBC0A77CFCE4}"/>
            </c:ext>
          </c:extLst>
        </c:ser>
        <c:ser>
          <c:idx val="2"/>
          <c:order val="1"/>
          <c:tx>
            <c:strRef>
              <c:f>Fiscal_impact_082918!$N$1</c:f>
              <c:strCache>
                <c:ptCount val="1"/>
                <c:pt idx="0">
                  <c:v>MA consumption  (state_local)</c:v>
                </c:pt>
              </c:strCache>
            </c:strRef>
          </c:tx>
          <c:spPr>
            <a:solidFill>
              <a:schemeClr val="accent6">
                <a:lumMod val="75000"/>
              </a:schemeClr>
            </a:solidFill>
            <a:ln>
              <a:noFill/>
            </a:ln>
            <a:effectLst/>
          </c:spPr>
          <c:invertIfNegative val="0"/>
          <c:cat>
            <c:numRef>
              <c:f>Fiscal_impact_082918!$A$2:$A$162</c:f>
              <c:numCache>
                <c:formatCode>mm/dd/yy</c:formatCode>
                <c:ptCount val="161"/>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Fiscal_impact_082918!$N$2:$N$162</c:f>
              <c:numCache>
                <c:formatCode>0.00</c:formatCode>
                <c:ptCount val="161"/>
                <c:pt idx="0">
                  <c:v>-6.1661513649671693E-2</c:v>
                </c:pt>
                <c:pt idx="1">
                  <c:v>0.14673330918401561</c:v>
                </c:pt>
                <c:pt idx="2">
                  <c:v>0.21273195798498037</c:v>
                </c:pt>
                <c:pt idx="3">
                  <c:v>9.9797433803842206E-2</c:v>
                </c:pt>
                <c:pt idx="4">
                  <c:v>0.19783735826164867</c:v>
                </c:pt>
                <c:pt idx="5">
                  <c:v>0.301426296159364</c:v>
                </c:pt>
                <c:pt idx="6">
                  <c:v>5.0436519469125793E-2</c:v>
                </c:pt>
                <c:pt idx="7">
                  <c:v>0.68000284126093902</c:v>
                </c:pt>
                <c:pt idx="8">
                  <c:v>0.44719258029843612</c:v>
                </c:pt>
                <c:pt idx="9">
                  <c:v>1.1290717714233012E-2</c:v>
                </c:pt>
                <c:pt idx="10">
                  <c:v>0.60170116971304499</c:v>
                </c:pt>
                <c:pt idx="11">
                  <c:v>0.25332417235527199</c:v>
                </c:pt>
                <c:pt idx="12">
                  <c:v>0.1053870659072189</c:v>
                </c:pt>
                <c:pt idx="13">
                  <c:v>0.22480291974493499</c:v>
                </c:pt>
                <c:pt idx="14">
                  <c:v>0.24107815996588039</c:v>
                </c:pt>
                <c:pt idx="15">
                  <c:v>-0.15642636021523929</c:v>
                </c:pt>
                <c:pt idx="16">
                  <c:v>0.22072298526289269</c:v>
                </c:pt>
                <c:pt idx="17">
                  <c:v>0.37703691660181099</c:v>
                </c:pt>
                <c:pt idx="18">
                  <c:v>-7.2450765086216506E-2</c:v>
                </c:pt>
                <c:pt idx="19">
                  <c:v>6.9319815377744995E-2</c:v>
                </c:pt>
                <c:pt idx="20">
                  <c:v>9.9310114204545899E-2</c:v>
                </c:pt>
                <c:pt idx="21">
                  <c:v>6.4706705495349098E-2</c:v>
                </c:pt>
                <c:pt idx="22">
                  <c:v>-2.5135738951465599E-2</c:v>
                </c:pt>
                <c:pt idx="23">
                  <c:v>-9.7841169548931295E-2</c:v>
                </c:pt>
                <c:pt idx="24">
                  <c:v>-0.19440177749873139</c:v>
                </c:pt>
                <c:pt idx="25">
                  <c:v>-0.21029417658454319</c:v>
                </c:pt>
                <c:pt idx="26">
                  <c:v>0.11359408098073448</c:v>
                </c:pt>
                <c:pt idx="27">
                  <c:v>-9.1921608535852392E-2</c:v>
                </c:pt>
                <c:pt idx="28">
                  <c:v>0.27300646913905779</c:v>
                </c:pt>
                <c:pt idx="29">
                  <c:v>-3.6526949113347203E-2</c:v>
                </c:pt>
                <c:pt idx="30">
                  <c:v>-7.60643368166561E-2</c:v>
                </c:pt>
                <c:pt idx="31">
                  <c:v>0.44767208109847312</c:v>
                </c:pt>
                <c:pt idx="32">
                  <c:v>-0.187149562505522</c:v>
                </c:pt>
                <c:pt idx="33">
                  <c:v>-9.0711677860152995E-2</c:v>
                </c:pt>
                <c:pt idx="34">
                  <c:v>0.13986247938567989</c:v>
                </c:pt>
                <c:pt idx="35">
                  <c:v>0.29790909736822802</c:v>
                </c:pt>
                <c:pt idx="36">
                  <c:v>0.42382863070445742</c:v>
                </c:pt>
                <c:pt idx="37">
                  <c:v>0.35746048408209696</c:v>
                </c:pt>
                <c:pt idx="38">
                  <c:v>0.23884487230292539</c:v>
                </c:pt>
                <c:pt idx="39">
                  <c:v>0.14946349840611967</c:v>
                </c:pt>
                <c:pt idx="40">
                  <c:v>0.19486784137433971</c:v>
                </c:pt>
                <c:pt idx="41">
                  <c:v>0.2194759881040563</c:v>
                </c:pt>
                <c:pt idx="42">
                  <c:v>0.15623590737327572</c:v>
                </c:pt>
                <c:pt idx="43">
                  <c:v>0.12069601805332901</c:v>
                </c:pt>
                <c:pt idx="44">
                  <c:v>5.1002327157780802E-2</c:v>
                </c:pt>
                <c:pt idx="45">
                  <c:v>-2.2732012499323207E-2</c:v>
                </c:pt>
                <c:pt idx="46">
                  <c:v>-0.28666780404716707</c:v>
                </c:pt>
                <c:pt idx="47">
                  <c:v>-0.16750565577590409</c:v>
                </c:pt>
                <c:pt idx="48">
                  <c:v>-0.15179937463922252</c:v>
                </c:pt>
                <c:pt idx="49">
                  <c:v>6.9012420241658101E-2</c:v>
                </c:pt>
                <c:pt idx="50">
                  <c:v>4.0089659859885024E-3</c:v>
                </c:pt>
                <c:pt idx="51">
                  <c:v>3.0613447350970099E-2</c:v>
                </c:pt>
                <c:pt idx="52">
                  <c:v>4.6384639539689965E-3</c:v>
                </c:pt>
                <c:pt idx="53">
                  <c:v>-7.3047024234052585E-2</c:v>
                </c:pt>
                <c:pt idx="54">
                  <c:v>0.21776340034522879</c:v>
                </c:pt>
                <c:pt idx="55">
                  <c:v>1.4943462931922002E-2</c:v>
                </c:pt>
                <c:pt idx="56">
                  <c:v>0.18770863742284705</c:v>
                </c:pt>
                <c:pt idx="57">
                  <c:v>0.3464993038248792</c:v>
                </c:pt>
                <c:pt idx="58">
                  <c:v>0.3684135509618251</c:v>
                </c:pt>
                <c:pt idx="59">
                  <c:v>0.29097942047320824</c:v>
                </c:pt>
                <c:pt idx="60">
                  <c:v>0.34960216965019048</c:v>
                </c:pt>
                <c:pt idx="61">
                  <c:v>0.30336257209344364</c:v>
                </c:pt>
                <c:pt idx="62">
                  <c:v>0.1319051007998541</c:v>
                </c:pt>
                <c:pt idx="63">
                  <c:v>0.14648733207678691</c:v>
                </c:pt>
                <c:pt idx="64">
                  <c:v>0.20171459835176792</c:v>
                </c:pt>
                <c:pt idx="65">
                  <c:v>9.6374555224880198E-2</c:v>
                </c:pt>
                <c:pt idx="66">
                  <c:v>6.2784603305108794E-2</c:v>
                </c:pt>
                <c:pt idx="67">
                  <c:v>0.2179325748631305</c:v>
                </c:pt>
                <c:pt idx="68">
                  <c:v>5.2709903776044606E-2</c:v>
                </c:pt>
                <c:pt idx="69">
                  <c:v>2.7702096091319996E-2</c:v>
                </c:pt>
                <c:pt idx="70">
                  <c:v>0.1822307881960091</c:v>
                </c:pt>
                <c:pt idx="71">
                  <c:v>-8.019101919572641E-2</c:v>
                </c:pt>
                <c:pt idx="72">
                  <c:v>-4.6153871501192101E-2</c:v>
                </c:pt>
                <c:pt idx="73">
                  <c:v>0.20053227536568902</c:v>
                </c:pt>
              </c:numCache>
            </c:numRef>
          </c:val>
          <c:extLst>
            <c:ext xmlns:c16="http://schemas.microsoft.com/office/drawing/2014/chart" uri="{C3380CC4-5D6E-409C-BE32-E72D297353CC}">
              <c16:uniqueId val="{00000005-7DAD-4248-810F-CBC0A77CFCE4}"/>
            </c:ext>
          </c:extLst>
        </c:ser>
        <c:ser>
          <c:idx val="1"/>
          <c:order val="2"/>
          <c:tx>
            <c:strRef>
              <c:f>Fiscal_impact_082918!$G$1</c:f>
              <c:strCache>
                <c:ptCount val="1"/>
                <c:pt idx="0">
                  <c:v>Hutchins consumption</c:v>
                </c:pt>
              </c:strCache>
            </c:strRef>
          </c:tx>
          <c:spPr>
            <a:solidFill>
              <a:srgbClr val="2198C7"/>
            </a:solidFill>
          </c:spPr>
          <c:invertIfNegative val="0"/>
          <c:cat>
            <c:numRef>
              <c:f>Fiscal_impact_082918!$A$2:$A$162</c:f>
              <c:numCache>
                <c:formatCode>mm/dd/yy</c:formatCode>
                <c:ptCount val="161"/>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Fiscal_impact_082918!$G$2:$G$162</c:f>
              <c:numCache>
                <c:formatCode>0.00</c:formatCode>
                <c:ptCount val="161"/>
                <c:pt idx="0">
                  <c:v>-0.34848010753184733</c:v>
                </c:pt>
                <c:pt idx="1">
                  <c:v>-0.25818022026843024</c:v>
                </c:pt>
                <c:pt idx="2">
                  <c:v>-4.0943164072875245E-2</c:v>
                </c:pt>
                <c:pt idx="3">
                  <c:v>-9.075271004361285E-3</c:v>
                </c:pt>
                <c:pt idx="4">
                  <c:v>4.3879356272271651E-2</c:v>
                </c:pt>
                <c:pt idx="5">
                  <c:v>8.4727107120316461E-2</c:v>
                </c:pt>
                <c:pt idx="6">
                  <c:v>1.0293233972535272</c:v>
                </c:pt>
                <c:pt idx="7">
                  <c:v>1.2148192768082462</c:v>
                </c:pt>
                <c:pt idx="8">
                  <c:v>1.1730421450348354</c:v>
                </c:pt>
                <c:pt idx="9">
                  <c:v>1.6565593727481858</c:v>
                </c:pt>
                <c:pt idx="10">
                  <c:v>1.4074265655043776</c:v>
                </c:pt>
                <c:pt idx="11">
                  <c:v>1.1140792151778793</c:v>
                </c:pt>
                <c:pt idx="12">
                  <c:v>1.17703100343278</c:v>
                </c:pt>
                <c:pt idx="13">
                  <c:v>1.0575143722406866</c:v>
                </c:pt>
                <c:pt idx="14">
                  <c:v>1.017530377419394</c:v>
                </c:pt>
                <c:pt idx="15">
                  <c:v>0.66530417682967591</c:v>
                </c:pt>
                <c:pt idx="16">
                  <c:v>0.33684383400253082</c:v>
                </c:pt>
                <c:pt idx="17">
                  <c:v>0.26527306920576277</c:v>
                </c:pt>
                <c:pt idx="18">
                  <c:v>-1.0450034124671358E-3</c:v>
                </c:pt>
                <c:pt idx="19">
                  <c:v>-6.0019795616626697E-3</c:v>
                </c:pt>
                <c:pt idx="20">
                  <c:v>-0.49989458694223665</c:v>
                </c:pt>
                <c:pt idx="21">
                  <c:v>-0.44918662439019219</c:v>
                </c:pt>
                <c:pt idx="22">
                  <c:v>-0.42231143112335651</c:v>
                </c:pt>
                <c:pt idx="23">
                  <c:v>-0.52231483001635581</c:v>
                </c:pt>
                <c:pt idx="24">
                  <c:v>-0.5256683615113823</c:v>
                </c:pt>
                <c:pt idx="25">
                  <c:v>-0.57844037437570195</c:v>
                </c:pt>
                <c:pt idx="26">
                  <c:v>-0.28902584942773174</c:v>
                </c:pt>
                <c:pt idx="27">
                  <c:v>-0.38146171121933664</c:v>
                </c:pt>
                <c:pt idx="28">
                  <c:v>-0.26989336595362567</c:v>
                </c:pt>
                <c:pt idx="29">
                  <c:v>-0.35674105015303909</c:v>
                </c:pt>
                <c:pt idx="30">
                  <c:v>-8.6851312912703371E-2</c:v>
                </c:pt>
                <c:pt idx="31">
                  <c:v>0.11399596706930322</c:v>
                </c:pt>
                <c:pt idx="32">
                  <c:v>4.1985624070147928E-2</c:v>
                </c:pt>
                <c:pt idx="33">
                  <c:v>2.1398285657893119</c:v>
                </c:pt>
                <c:pt idx="34">
                  <c:v>0.89545204954405944</c:v>
                </c:pt>
                <c:pt idx="35">
                  <c:v>0.75809965245932676</c:v>
                </c:pt>
                <c:pt idx="36">
                  <c:v>2.4486700307105917</c:v>
                </c:pt>
                <c:pt idx="37">
                  <c:v>1.5237672582505168</c:v>
                </c:pt>
                <c:pt idx="38">
                  <c:v>2.474713187340158</c:v>
                </c:pt>
                <c:pt idx="39">
                  <c:v>2.3065900143417388</c:v>
                </c:pt>
                <c:pt idx="40">
                  <c:v>2.2322279849264492</c:v>
                </c:pt>
                <c:pt idx="41">
                  <c:v>1.3503886469643698</c:v>
                </c:pt>
                <c:pt idx="42">
                  <c:v>1.3008129773731516</c:v>
                </c:pt>
                <c:pt idx="43">
                  <c:v>1.0669130218793594</c:v>
                </c:pt>
                <c:pt idx="44">
                  <c:v>-0.23405279705190329</c:v>
                </c:pt>
                <c:pt idx="45">
                  <c:v>-0.43742162875698365</c:v>
                </c:pt>
                <c:pt idx="46">
                  <c:v>-0.56745345307574735</c:v>
                </c:pt>
                <c:pt idx="47">
                  <c:v>-0.61475301667697702</c:v>
                </c:pt>
                <c:pt idx="48">
                  <c:v>-0.70997516046105924</c:v>
                </c:pt>
                <c:pt idx="49">
                  <c:v>-0.55867675585153997</c:v>
                </c:pt>
                <c:pt idx="50">
                  <c:v>-0.43282755380739935</c:v>
                </c:pt>
                <c:pt idx="51">
                  <c:v>-0.54263685001007944</c:v>
                </c:pt>
                <c:pt idx="52">
                  <c:v>-0.87271516153475581</c:v>
                </c:pt>
                <c:pt idx="53">
                  <c:v>-0.8734960362406784</c:v>
                </c:pt>
                <c:pt idx="54">
                  <c:v>-0.42014300235081503</c:v>
                </c:pt>
                <c:pt idx="55">
                  <c:v>-0.497418760028984</c:v>
                </c:pt>
                <c:pt idx="56">
                  <c:v>-0.67114541545831408</c:v>
                </c:pt>
                <c:pt idx="57">
                  <c:v>-0.42238463878007387</c:v>
                </c:pt>
                <c:pt idx="58">
                  <c:v>-0.30382833832397765</c:v>
                </c:pt>
                <c:pt idx="59">
                  <c:v>-0.18935608409789945</c:v>
                </c:pt>
                <c:pt idx="60">
                  <c:v>1.0452778287251038E-3</c:v>
                </c:pt>
                <c:pt idx="61">
                  <c:v>-1.375280586581309E-2</c:v>
                </c:pt>
                <c:pt idx="62">
                  <c:v>-5.6749227180728307E-2</c:v>
                </c:pt>
                <c:pt idx="63">
                  <c:v>-1.6112700359836758E-2</c:v>
                </c:pt>
                <c:pt idx="64">
                  <c:v>6.93453257360407E-2</c:v>
                </c:pt>
                <c:pt idx="65">
                  <c:v>3.9947961051346542E-2</c:v>
                </c:pt>
                <c:pt idx="66">
                  <c:v>-7.8051205277162153E-2</c:v>
                </c:pt>
                <c:pt idx="67">
                  <c:v>-9.3431458549045523E-3</c:v>
                </c:pt>
                <c:pt idx="68">
                  <c:v>8.3011195550620365E-2</c:v>
                </c:pt>
                <c:pt idx="69">
                  <c:v>7.9389751828954858E-2</c:v>
                </c:pt>
                <c:pt idx="70">
                  <c:v>4.9764339521571756E-2</c:v>
                </c:pt>
                <c:pt idx="71">
                  <c:v>3.9348872056546427E-2</c:v>
                </c:pt>
                <c:pt idx="72">
                  <c:v>0.15219301032887034</c:v>
                </c:pt>
                <c:pt idx="73">
                  <c:v>0.28355353032895148</c:v>
                </c:pt>
              </c:numCache>
            </c:numRef>
          </c:val>
          <c:extLst>
            <c:ext xmlns:c16="http://schemas.microsoft.com/office/drawing/2014/chart" uri="{C3380CC4-5D6E-409C-BE32-E72D297353CC}">
              <c16:uniqueId val="{00000009-7DAD-4248-810F-CBC0A77CFCE4}"/>
            </c:ext>
          </c:extLst>
        </c:ser>
        <c:dLbls>
          <c:showLegendKey val="0"/>
          <c:showVal val="0"/>
          <c:showCatName val="0"/>
          <c:showSerName val="0"/>
          <c:showPercent val="0"/>
          <c:showBubbleSize val="0"/>
        </c:dLbls>
        <c:gapWidth val="0"/>
        <c:overlap val="25"/>
        <c:axId val="663614672"/>
        <c:axId val="663615984"/>
      </c:barChart>
      <c:dateAx>
        <c:axId val="663614672"/>
        <c:scaling>
          <c:orientation val="minMax"/>
          <c:min val="41699"/>
        </c:scaling>
        <c:delete val="0"/>
        <c:axPos val="b"/>
        <c:numFmt formatCode="mm/dd/yy"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615984"/>
        <c:crosses val="autoZero"/>
        <c:auto val="1"/>
        <c:lblOffset val="100"/>
        <c:baseTimeUnit val="months"/>
        <c:majorUnit val="12"/>
        <c:majorTimeUnit val="months"/>
      </c:dateAx>
      <c:valAx>
        <c:axId val="663615984"/>
        <c:scaling>
          <c:orientation val="minMax"/>
          <c:max val="2"/>
          <c:min val="-1"/>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614672"/>
        <c:crosses val="autoZero"/>
        <c:crossBetween val="midCat"/>
      </c:valAx>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Fiscal_impact_082918!$A$49:$A$75</c:f>
              <c:numCache>
                <c:formatCode>mm/dd/yy</c:formatCode>
                <c:ptCount val="27"/>
                <c:pt idx="0">
                  <c:v>40908</c:v>
                </c:pt>
                <c:pt idx="1">
                  <c:v>40999</c:v>
                </c:pt>
                <c:pt idx="2">
                  <c:v>41090</c:v>
                </c:pt>
                <c:pt idx="3">
                  <c:v>41182</c:v>
                </c:pt>
                <c:pt idx="4">
                  <c:v>41274</c:v>
                </c:pt>
                <c:pt idx="5">
                  <c:v>41364</c:v>
                </c:pt>
                <c:pt idx="6">
                  <c:v>41455</c:v>
                </c:pt>
                <c:pt idx="7">
                  <c:v>41547</c:v>
                </c:pt>
                <c:pt idx="8">
                  <c:v>41639</c:v>
                </c:pt>
                <c:pt idx="9">
                  <c:v>41729</c:v>
                </c:pt>
                <c:pt idx="10">
                  <c:v>41820</c:v>
                </c:pt>
                <c:pt idx="11">
                  <c:v>41912</c:v>
                </c:pt>
                <c:pt idx="12">
                  <c:v>42004</c:v>
                </c:pt>
                <c:pt idx="13">
                  <c:v>42094</c:v>
                </c:pt>
                <c:pt idx="14">
                  <c:v>42185</c:v>
                </c:pt>
                <c:pt idx="15">
                  <c:v>42277</c:v>
                </c:pt>
                <c:pt idx="16">
                  <c:v>42369</c:v>
                </c:pt>
                <c:pt idx="17">
                  <c:v>42460</c:v>
                </c:pt>
                <c:pt idx="18">
                  <c:v>42551</c:v>
                </c:pt>
                <c:pt idx="19">
                  <c:v>42643</c:v>
                </c:pt>
                <c:pt idx="20">
                  <c:v>42735</c:v>
                </c:pt>
                <c:pt idx="21">
                  <c:v>42825</c:v>
                </c:pt>
                <c:pt idx="22">
                  <c:v>42916</c:v>
                </c:pt>
                <c:pt idx="23">
                  <c:v>43008</c:v>
                </c:pt>
                <c:pt idx="24">
                  <c:v>43100</c:v>
                </c:pt>
                <c:pt idx="25">
                  <c:v>43190</c:v>
                </c:pt>
                <c:pt idx="26">
                  <c:v>43281</c:v>
                </c:pt>
              </c:numCache>
            </c:numRef>
          </c:cat>
          <c:val>
            <c:numRef>
              <c:f>Fiscal_impact_082918!$M$1:$M$162</c:f>
              <c:numCache>
                <c:formatCode>0.00</c:formatCode>
                <c:ptCount val="162"/>
                <c:pt idx="0" formatCode="General">
                  <c:v>0</c:v>
                </c:pt>
                <c:pt idx="1">
                  <c:v>0.40450280167534403</c:v>
                </c:pt>
                <c:pt idx="2">
                  <c:v>0.20199825341735</c:v>
                </c:pt>
                <c:pt idx="3">
                  <c:v>0.52878118554485998</c:v>
                </c:pt>
                <c:pt idx="4">
                  <c:v>0.61659223429744003</c:v>
                </c:pt>
                <c:pt idx="5">
                  <c:v>0.91953734366114404</c:v>
                </c:pt>
                <c:pt idx="6">
                  <c:v>1.35025541178037</c:v>
                </c:pt>
                <c:pt idx="7">
                  <c:v>0.11820697796199101</c:v>
                </c:pt>
                <c:pt idx="8">
                  <c:v>1.9254625182984899</c:v>
                </c:pt>
                <c:pt idx="9">
                  <c:v>1.26245008579702</c:v>
                </c:pt>
                <c:pt idx="10">
                  <c:v>0.47976257501306802</c:v>
                </c:pt>
                <c:pt idx="11">
                  <c:v>1.0462728927540701</c:v>
                </c:pt>
                <c:pt idx="12">
                  <c:v>0.67376364007039802</c:v>
                </c:pt>
                <c:pt idx="13">
                  <c:v>0.102555634130889</c:v>
                </c:pt>
                <c:pt idx="14">
                  <c:v>0.202138308666372</c:v>
                </c:pt>
                <c:pt idx="15">
                  <c:v>0.61282770205380199</c:v>
                </c:pt>
                <c:pt idx="16">
                  <c:v>-7.0066557667484694E-2</c:v>
                </c:pt>
                <c:pt idx="17">
                  <c:v>0.35290280855898498</c:v>
                </c:pt>
                <c:pt idx="18">
                  <c:v>0.52853030165457304</c:v>
                </c:pt>
                <c:pt idx="19">
                  <c:v>-9.9482577237522601E-2</c:v>
                </c:pt>
                <c:pt idx="20">
                  <c:v>0.170343065663113</c:v>
                </c:pt>
                <c:pt idx="21">
                  <c:v>0.157244035160267</c:v>
                </c:pt>
                <c:pt idx="22">
                  <c:v>4.6368314112098699E-2</c:v>
                </c:pt>
                <c:pt idx="23">
                  <c:v>1.5264558624388001E-2</c:v>
                </c:pt>
                <c:pt idx="24">
                  <c:v>-7.0260270595213503E-2</c:v>
                </c:pt>
                <c:pt idx="25">
                  <c:v>1.39731721324645E-2</c:v>
                </c:pt>
                <c:pt idx="26">
                  <c:v>-3.0259607683842098E-2</c:v>
                </c:pt>
                <c:pt idx="27">
                  <c:v>0.32133230637659199</c:v>
                </c:pt>
                <c:pt idx="28">
                  <c:v>0.23571090727007399</c:v>
                </c:pt>
                <c:pt idx="29">
                  <c:v>0.65537944401280201</c:v>
                </c:pt>
                <c:pt idx="30">
                  <c:v>0.238137016949863</c:v>
                </c:pt>
                <c:pt idx="31">
                  <c:v>0.104088138983219</c:v>
                </c:pt>
                <c:pt idx="32">
                  <c:v>0.65501621295328205</c:v>
                </c:pt>
                <c:pt idx="33">
                  <c:v>-0.390689311958417</c:v>
                </c:pt>
                <c:pt idx="34">
                  <c:v>-0.19925541211817299</c:v>
                </c:pt>
                <c:pt idx="35">
                  <c:v>0.38717525252979501</c:v>
                </c:pt>
                <c:pt idx="36">
                  <c:v>0.75463715871218096</c:v>
                </c:pt>
                <c:pt idx="37">
                  <c:v>1.2520059770256</c:v>
                </c:pt>
                <c:pt idx="38">
                  <c:v>1.1347981130292499</c:v>
                </c:pt>
                <c:pt idx="39">
                  <c:v>0.38312553475654898</c:v>
                </c:pt>
                <c:pt idx="40">
                  <c:v>-1.04242000216114E-2</c:v>
                </c:pt>
                <c:pt idx="41">
                  <c:v>-0.429761879025719</c:v>
                </c:pt>
                <c:pt idx="42">
                  <c:v>0.103048035297139</c:v>
                </c:pt>
                <c:pt idx="43">
                  <c:v>-0.26771704672651803</c:v>
                </c:pt>
                <c:pt idx="44">
                  <c:v>-0.440140163872284</c:v>
                </c:pt>
                <c:pt idx="45">
                  <c:v>-0.67369663552901904</c:v>
                </c:pt>
                <c:pt idx="46">
                  <c:v>-0.66163139969054496</c:v>
                </c:pt>
                <c:pt idx="47">
                  <c:v>-0.87584198226460297</c:v>
                </c:pt>
                <c:pt idx="48">
                  <c:v>-0.57304457219816796</c:v>
                </c:pt>
                <c:pt idx="49">
                  <c:v>-0.61452721991070602</c:v>
                </c:pt>
                <c:pt idx="50">
                  <c:v>-0.157694381399551</c:v>
                </c:pt>
                <c:pt idx="51">
                  <c:v>-0.24634350467833599</c:v>
                </c:pt>
                <c:pt idx="52">
                  <c:v>-7.5279335443266995E-2</c:v>
                </c:pt>
                <c:pt idx="53">
                  <c:v>2.51533496340677E-2</c:v>
                </c:pt>
                <c:pt idx="54">
                  <c:v>6.08230321354786E-2</c:v>
                </c:pt>
                <c:pt idx="55">
                  <c:v>0.31991110260574701</c:v>
                </c:pt>
                <c:pt idx="56">
                  <c:v>-1.88464577125678E-2</c:v>
                </c:pt>
                <c:pt idx="57">
                  <c:v>-6.2638865479361705E-2</c:v>
                </c:pt>
                <c:pt idx="58">
                  <c:v>0.64128813959368802</c:v>
                </c:pt>
                <c:pt idx="59">
                  <c:v>0.59971400819468501</c:v>
                </c:pt>
                <c:pt idx="60">
                  <c:v>0.72713356569459198</c:v>
                </c:pt>
                <c:pt idx="61">
                  <c:v>0.70798271185831096</c:v>
                </c:pt>
                <c:pt idx="62">
                  <c:v>1.0062639923330901</c:v>
                </c:pt>
                <c:pt idx="63">
                  <c:v>0.58012530458130096</c:v>
                </c:pt>
                <c:pt idx="64">
                  <c:v>0.20226218503794799</c:v>
                </c:pt>
                <c:pt idx="65">
                  <c:v>0.88418468735827505</c:v>
                </c:pt>
                <c:pt idx="66">
                  <c:v>0.11284603852741</c:v>
                </c:pt>
                <c:pt idx="67">
                  <c:v>0.164169713411044</c:v>
                </c:pt>
                <c:pt idx="68">
                  <c:v>0.27397831867682498</c:v>
                </c:pt>
                <c:pt idx="69">
                  <c:v>-2.43651122490686E-2</c:v>
                </c:pt>
                <c:pt idx="70">
                  <c:v>-4.5267055516132998E-2</c:v>
                </c:pt>
                <c:pt idx="71">
                  <c:v>0.13746918673233099</c:v>
                </c:pt>
                <c:pt idx="72">
                  <c:v>0.10307351928085901</c:v>
                </c:pt>
                <c:pt idx="73">
                  <c:v>0.105606511242456</c:v>
                </c:pt>
                <c:pt idx="74">
                  <c:v>0.42462822376487303</c:v>
                </c:pt>
              </c:numCache>
            </c:numRef>
          </c:val>
          <c:smooth val="0"/>
          <c:extLst>
            <c:ext xmlns:c16="http://schemas.microsoft.com/office/drawing/2014/chart" uri="{C3380CC4-5D6E-409C-BE32-E72D297353CC}">
              <c16:uniqueId val="{00000000-4B75-4436-ADDD-CE53EC5A9BE2}"/>
            </c:ext>
          </c:extLst>
        </c:ser>
        <c:ser>
          <c:idx val="1"/>
          <c:order val="1"/>
          <c:spPr>
            <a:ln w="28575" cap="rnd">
              <a:solidFill>
                <a:schemeClr val="accent2"/>
              </a:solidFill>
              <a:round/>
            </a:ln>
            <a:effectLst/>
          </c:spPr>
          <c:marker>
            <c:symbol val="none"/>
          </c:marker>
          <c:cat>
            <c:numRef>
              <c:f>Fiscal_impact_082918!$A$49:$A$75</c:f>
              <c:numCache>
                <c:formatCode>mm/dd/yy</c:formatCode>
                <c:ptCount val="27"/>
                <c:pt idx="0">
                  <c:v>40908</c:v>
                </c:pt>
                <c:pt idx="1">
                  <c:v>40999</c:v>
                </c:pt>
                <c:pt idx="2">
                  <c:v>41090</c:v>
                </c:pt>
                <c:pt idx="3">
                  <c:v>41182</c:v>
                </c:pt>
                <c:pt idx="4">
                  <c:v>41274</c:v>
                </c:pt>
                <c:pt idx="5">
                  <c:v>41364</c:v>
                </c:pt>
                <c:pt idx="6">
                  <c:v>41455</c:v>
                </c:pt>
                <c:pt idx="7">
                  <c:v>41547</c:v>
                </c:pt>
                <c:pt idx="8">
                  <c:v>41639</c:v>
                </c:pt>
                <c:pt idx="9">
                  <c:v>41729</c:v>
                </c:pt>
                <c:pt idx="10">
                  <c:v>41820</c:v>
                </c:pt>
                <c:pt idx="11">
                  <c:v>41912</c:v>
                </c:pt>
                <c:pt idx="12">
                  <c:v>42004</c:v>
                </c:pt>
                <c:pt idx="13">
                  <c:v>42094</c:v>
                </c:pt>
                <c:pt idx="14">
                  <c:v>42185</c:v>
                </c:pt>
                <c:pt idx="15">
                  <c:v>42277</c:v>
                </c:pt>
                <c:pt idx="16">
                  <c:v>42369</c:v>
                </c:pt>
                <c:pt idx="17">
                  <c:v>42460</c:v>
                </c:pt>
                <c:pt idx="18">
                  <c:v>42551</c:v>
                </c:pt>
                <c:pt idx="19">
                  <c:v>42643</c:v>
                </c:pt>
                <c:pt idx="20">
                  <c:v>42735</c:v>
                </c:pt>
                <c:pt idx="21">
                  <c:v>42825</c:v>
                </c:pt>
                <c:pt idx="22">
                  <c:v>42916</c:v>
                </c:pt>
                <c:pt idx="23">
                  <c:v>43008</c:v>
                </c:pt>
                <c:pt idx="24">
                  <c:v>43100</c:v>
                </c:pt>
                <c:pt idx="25">
                  <c:v>43190</c:v>
                </c:pt>
                <c:pt idx="26">
                  <c:v>43281</c:v>
                </c:pt>
              </c:numCache>
            </c:numRef>
          </c:cat>
          <c:val>
            <c:numRef>
              <c:f>Fiscal_impact_082918!$R$1:$R$162</c:f>
              <c:numCache>
                <c:formatCode>0.00</c:formatCode>
                <c:ptCount val="162"/>
                <c:pt idx="7">
                  <c:v>-8.0240000000000034E-2</c:v>
                </c:pt>
                <c:pt idx="8">
                  <c:v>1.1015200000000001</c:v>
                </c:pt>
                <c:pt idx="9">
                  <c:v>0.66752</c:v>
                </c:pt>
                <c:pt idx="10">
                  <c:v>0.27888000000000002</c:v>
                </c:pt>
                <c:pt idx="11">
                  <c:v>0.34160000000000001</c:v>
                </c:pt>
                <c:pt idx="12">
                  <c:v>0.28847999999999996</c:v>
                </c:pt>
                <c:pt idx="13">
                  <c:v>-0.13216</c:v>
                </c:pt>
                <c:pt idx="14">
                  <c:v>-0.15287999999999996</c:v>
                </c:pt>
                <c:pt idx="15">
                  <c:v>0.23599999999999999</c:v>
                </c:pt>
                <c:pt idx="16">
                  <c:v>-0.06</c:v>
                </c:pt>
                <c:pt idx="17">
                  <c:v>2.784E-2</c:v>
                </c:pt>
                <c:pt idx="18">
                  <c:v>1.9919999999999993E-2</c:v>
                </c:pt>
                <c:pt idx="19">
                  <c:v>-0.21167999999999998</c:v>
                </c:pt>
                <c:pt idx="20">
                  <c:v>5.6000000000000025E-3</c:v>
                </c:pt>
                <c:pt idx="21">
                  <c:v>6.7199999999999996E-2</c:v>
                </c:pt>
                <c:pt idx="22">
                  <c:v>-1.7919999999999998E-2</c:v>
                </c:pt>
                <c:pt idx="23">
                  <c:v>2.8559999999999999E-2</c:v>
                </c:pt>
                <c:pt idx="24">
                  <c:v>0.05</c:v>
                </c:pt>
                <c:pt idx="25">
                  <c:v>0.22295999999999999</c:v>
                </c:pt>
                <c:pt idx="26">
                  <c:v>0.21887999999999999</c:v>
                </c:pt>
                <c:pt idx="27">
                  <c:v>0.19824</c:v>
                </c:pt>
                <c:pt idx="28">
                  <c:v>0.26904</c:v>
                </c:pt>
                <c:pt idx="29">
                  <c:v>0.37063999999999997</c:v>
                </c:pt>
                <c:pt idx="30">
                  <c:v>0.32504</c:v>
                </c:pt>
                <c:pt idx="31">
                  <c:v>0.19863999999999998</c:v>
                </c:pt>
                <c:pt idx="32">
                  <c:v>0.21216000000000002</c:v>
                </c:pt>
                <c:pt idx="33">
                  <c:v>-0.21024000000000001</c:v>
                </c:pt>
                <c:pt idx="34">
                  <c:v>9.1840000000000005E-2</c:v>
                </c:pt>
                <c:pt idx="35">
                  <c:v>0.30471999999999999</c:v>
                </c:pt>
                <c:pt idx="36">
                  <c:v>0.19464000000000001</c:v>
                </c:pt>
                <c:pt idx="37">
                  <c:v>0.57479999999999998</c:v>
                </c:pt>
                <c:pt idx="38">
                  <c:v>0.52927999999999997</c:v>
                </c:pt>
                <c:pt idx="39">
                  <c:v>5.5999999999999939E-3</c:v>
                </c:pt>
                <c:pt idx="40">
                  <c:v>-0.28015999999999996</c:v>
                </c:pt>
                <c:pt idx="41">
                  <c:v>-0.71560000000000001</c:v>
                </c:pt>
                <c:pt idx="42">
                  <c:v>-0.18584000000000001</c:v>
                </c:pt>
                <c:pt idx="43">
                  <c:v>-0.48759999999999998</c:v>
                </c:pt>
                <c:pt idx="44">
                  <c:v>-0.59816000000000003</c:v>
                </c:pt>
                <c:pt idx="45">
                  <c:v>-0.73872000000000004</c:v>
                </c:pt>
                <c:pt idx="46">
                  <c:v>-0.65464</c:v>
                </c:pt>
                <c:pt idx="47">
                  <c:v>-0.66039999999999999</c:v>
                </c:pt>
                <c:pt idx="48">
                  <c:v>-0.37080000000000002</c:v>
                </c:pt>
                <c:pt idx="49">
                  <c:v>-0.54303999999999997</c:v>
                </c:pt>
                <c:pt idx="50">
                  <c:v>-0.33287999999999995</c:v>
                </c:pt>
                <c:pt idx="51">
                  <c:v>-0.34199999999999997</c:v>
                </c:pt>
                <c:pt idx="52">
                  <c:v>-0.26247999999999999</c:v>
                </c:pt>
                <c:pt idx="53">
                  <c:v>-6.9360000000000005E-2</c:v>
                </c:pt>
                <c:pt idx="54">
                  <c:v>4.9520000000000002E-2</c:v>
                </c:pt>
                <c:pt idx="55">
                  <c:v>-1.5359999999999999E-2</c:v>
                </c:pt>
                <c:pt idx="56">
                  <c:v>-0.10664</c:v>
                </c:pt>
                <c:pt idx="57">
                  <c:v>-0.316</c:v>
                </c:pt>
                <c:pt idx="58">
                  <c:v>0.25568000000000002</c:v>
                </c:pt>
                <c:pt idx="59">
                  <c:v>0.19799999999999998</c:v>
                </c:pt>
                <c:pt idx="60">
                  <c:v>0.39104</c:v>
                </c:pt>
                <c:pt idx="61">
                  <c:v>0.31184000000000001</c:v>
                </c:pt>
                <c:pt idx="62">
                  <c:v>0.72504000000000002</c:v>
                </c:pt>
                <c:pt idx="63">
                  <c:v>0.49743999999999999</c:v>
                </c:pt>
                <c:pt idx="64">
                  <c:v>0.11544000000000001</c:v>
                </c:pt>
                <c:pt idx="65">
                  <c:v>0.74847999999999992</c:v>
                </c:pt>
                <c:pt idx="66">
                  <c:v>0.11264000000000002</c:v>
                </c:pt>
                <c:pt idx="67">
                  <c:v>0.20247999999999999</c:v>
                </c:pt>
                <c:pt idx="68">
                  <c:v>0.11375999999999999</c:v>
                </c:pt>
                <c:pt idx="69">
                  <c:v>-7.0960000000000009E-2</c:v>
                </c:pt>
                <c:pt idx="70">
                  <c:v>-0.12840000000000001</c:v>
                </c:pt>
                <c:pt idx="71">
                  <c:v>-8.3440000000000014E-2</c:v>
                </c:pt>
                <c:pt idx="72">
                  <c:v>0.1356</c:v>
                </c:pt>
                <c:pt idx="73">
                  <c:v>9.5680000000000001E-2</c:v>
                </c:pt>
                <c:pt idx="74">
                  <c:v>0.20504</c:v>
                </c:pt>
              </c:numCache>
            </c:numRef>
          </c:val>
          <c:smooth val="0"/>
          <c:extLst>
            <c:ext xmlns:c16="http://schemas.microsoft.com/office/drawing/2014/chart" uri="{C3380CC4-5D6E-409C-BE32-E72D297353CC}">
              <c16:uniqueId val="{00000001-4B75-4436-ADDD-CE53EC5A9BE2}"/>
            </c:ext>
          </c:extLst>
        </c:ser>
        <c:ser>
          <c:idx val="2"/>
          <c:order val="2"/>
          <c:spPr>
            <a:ln w="28575" cap="rnd">
              <a:solidFill>
                <a:schemeClr val="accent3"/>
              </a:solidFill>
              <a:round/>
            </a:ln>
            <a:effectLst/>
          </c:spPr>
          <c:marker>
            <c:symbol val="none"/>
          </c:marker>
          <c:cat>
            <c:numRef>
              <c:f>Fiscal_impact_082918!$A$49:$A$75</c:f>
              <c:numCache>
                <c:formatCode>mm/dd/yy</c:formatCode>
                <c:ptCount val="27"/>
                <c:pt idx="0">
                  <c:v>40908</c:v>
                </c:pt>
                <c:pt idx="1">
                  <c:v>40999</c:v>
                </c:pt>
                <c:pt idx="2">
                  <c:v>41090</c:v>
                </c:pt>
                <c:pt idx="3">
                  <c:v>41182</c:v>
                </c:pt>
                <c:pt idx="4">
                  <c:v>41274</c:v>
                </c:pt>
                <c:pt idx="5">
                  <c:v>41364</c:v>
                </c:pt>
                <c:pt idx="6">
                  <c:v>41455</c:v>
                </c:pt>
                <c:pt idx="7">
                  <c:v>41547</c:v>
                </c:pt>
                <c:pt idx="8">
                  <c:v>41639</c:v>
                </c:pt>
                <c:pt idx="9">
                  <c:v>41729</c:v>
                </c:pt>
                <c:pt idx="10">
                  <c:v>41820</c:v>
                </c:pt>
                <c:pt idx="11">
                  <c:v>41912</c:v>
                </c:pt>
                <c:pt idx="12">
                  <c:v>42004</c:v>
                </c:pt>
                <c:pt idx="13">
                  <c:v>42094</c:v>
                </c:pt>
                <c:pt idx="14">
                  <c:v>42185</c:v>
                </c:pt>
                <c:pt idx="15">
                  <c:v>42277</c:v>
                </c:pt>
                <c:pt idx="16">
                  <c:v>42369</c:v>
                </c:pt>
                <c:pt idx="17">
                  <c:v>42460</c:v>
                </c:pt>
                <c:pt idx="18">
                  <c:v>42551</c:v>
                </c:pt>
                <c:pt idx="19">
                  <c:v>42643</c:v>
                </c:pt>
                <c:pt idx="20">
                  <c:v>42735</c:v>
                </c:pt>
                <c:pt idx="21">
                  <c:v>42825</c:v>
                </c:pt>
                <c:pt idx="22">
                  <c:v>42916</c:v>
                </c:pt>
                <c:pt idx="23">
                  <c:v>43008</c:v>
                </c:pt>
                <c:pt idx="24">
                  <c:v>43100</c:v>
                </c:pt>
                <c:pt idx="25">
                  <c:v>43190</c:v>
                </c:pt>
                <c:pt idx="26">
                  <c:v>43281</c:v>
                </c:pt>
              </c:numCache>
            </c:numRef>
          </c:cat>
          <c:val>
            <c:numRef>
              <c:f>Fiscal_impact_082918!$F$2:$F$75</c:f>
              <c:numCache>
                <c:formatCode>0.00</c:formatCode>
                <c:ptCount val="74"/>
                <c:pt idx="0">
                  <c:v>0.33</c:v>
                </c:pt>
                <c:pt idx="1">
                  <c:v>-0.06</c:v>
                </c:pt>
                <c:pt idx="2">
                  <c:v>0.18</c:v>
                </c:pt>
                <c:pt idx="3">
                  <c:v>0.38</c:v>
                </c:pt>
                <c:pt idx="4">
                  <c:v>0.57999999999999996</c:v>
                </c:pt>
                <c:pt idx="5">
                  <c:v>0.9</c:v>
                </c:pt>
                <c:pt idx="6">
                  <c:v>-0.23</c:v>
                </c:pt>
                <c:pt idx="7">
                  <c:v>0.91</c:v>
                </c:pt>
                <c:pt idx="8">
                  <c:v>0.44</c:v>
                </c:pt>
                <c:pt idx="9">
                  <c:v>0.06</c:v>
                </c:pt>
                <c:pt idx="10">
                  <c:v>0.14000000000000001</c:v>
                </c:pt>
                <c:pt idx="11">
                  <c:v>0.12</c:v>
                </c:pt>
                <c:pt idx="12">
                  <c:v>-0.22</c:v>
                </c:pt>
                <c:pt idx="13">
                  <c:v>-0.24</c:v>
                </c:pt>
                <c:pt idx="14">
                  <c:v>0.2</c:v>
                </c:pt>
                <c:pt idx="15">
                  <c:v>-0.06</c:v>
                </c:pt>
                <c:pt idx="16">
                  <c:v>0.03</c:v>
                </c:pt>
                <c:pt idx="17">
                  <c:v>0.03</c:v>
                </c:pt>
                <c:pt idx="18">
                  <c:v>-0.18</c:v>
                </c:pt>
                <c:pt idx="19">
                  <c:v>0.02</c:v>
                </c:pt>
                <c:pt idx="20">
                  <c:v>0.06</c:v>
                </c:pt>
                <c:pt idx="21">
                  <c:v>-0.01</c:v>
                </c:pt>
                <c:pt idx="22">
                  <c:v>0.03</c:v>
                </c:pt>
                <c:pt idx="23">
                  <c:v>0.05</c:v>
                </c:pt>
                <c:pt idx="24">
                  <c:v>0.21</c:v>
                </c:pt>
                <c:pt idx="25">
                  <c:v>0.18</c:v>
                </c:pt>
                <c:pt idx="26">
                  <c:v>0.15</c:v>
                </c:pt>
                <c:pt idx="27">
                  <c:v>0.21</c:v>
                </c:pt>
                <c:pt idx="28">
                  <c:v>0.28999999999999998</c:v>
                </c:pt>
                <c:pt idx="29">
                  <c:v>0.23</c:v>
                </c:pt>
                <c:pt idx="30">
                  <c:v>0.1</c:v>
                </c:pt>
                <c:pt idx="31">
                  <c:v>0.12</c:v>
                </c:pt>
                <c:pt idx="32">
                  <c:v>-0.27</c:v>
                </c:pt>
                <c:pt idx="33">
                  <c:v>0.04</c:v>
                </c:pt>
                <c:pt idx="34">
                  <c:v>0.25</c:v>
                </c:pt>
                <c:pt idx="35">
                  <c:v>0.15</c:v>
                </c:pt>
                <c:pt idx="36">
                  <c:v>0.51</c:v>
                </c:pt>
                <c:pt idx="37">
                  <c:v>0.44</c:v>
                </c:pt>
                <c:pt idx="38">
                  <c:v>-7.0000000000000007E-2</c:v>
                </c:pt>
                <c:pt idx="39">
                  <c:v>-0.35</c:v>
                </c:pt>
                <c:pt idx="40">
                  <c:v>-0.73</c:v>
                </c:pt>
                <c:pt idx="41">
                  <c:v>-0.17</c:v>
                </c:pt>
                <c:pt idx="42">
                  <c:v>-0.43</c:v>
                </c:pt>
                <c:pt idx="43">
                  <c:v>-0.47</c:v>
                </c:pt>
                <c:pt idx="44">
                  <c:v>-0.54</c:v>
                </c:pt>
                <c:pt idx="45">
                  <c:v>-0.43</c:v>
                </c:pt>
                <c:pt idx="46">
                  <c:v>-0.43</c:v>
                </c:pt>
                <c:pt idx="47">
                  <c:v>-0.18</c:v>
                </c:pt>
                <c:pt idx="48">
                  <c:v>-0.34</c:v>
                </c:pt>
                <c:pt idx="49">
                  <c:v>-0.15</c:v>
                </c:pt>
                <c:pt idx="50">
                  <c:v>-0.18</c:v>
                </c:pt>
                <c:pt idx="51">
                  <c:v>-0.13</c:v>
                </c:pt>
                <c:pt idx="52">
                  <c:v>0.03</c:v>
                </c:pt>
                <c:pt idx="53">
                  <c:v>0.11</c:v>
                </c:pt>
                <c:pt idx="54">
                  <c:v>0.03</c:v>
                </c:pt>
                <c:pt idx="55">
                  <c:v>-0.08</c:v>
                </c:pt>
                <c:pt idx="56">
                  <c:v>-0.28000000000000003</c:v>
                </c:pt>
                <c:pt idx="57">
                  <c:v>0.26</c:v>
                </c:pt>
                <c:pt idx="58">
                  <c:v>0.18</c:v>
                </c:pt>
                <c:pt idx="59">
                  <c:v>0.35</c:v>
                </c:pt>
                <c:pt idx="60">
                  <c:v>0.26</c:v>
                </c:pt>
                <c:pt idx="61">
                  <c:v>0.63</c:v>
                </c:pt>
                <c:pt idx="62">
                  <c:v>0.37</c:v>
                </c:pt>
                <c:pt idx="63">
                  <c:v>-0.03</c:v>
                </c:pt>
                <c:pt idx="64">
                  <c:v>0.57999999999999996</c:v>
                </c:pt>
                <c:pt idx="65">
                  <c:v>-0.04</c:v>
                </c:pt>
                <c:pt idx="66">
                  <c:v>7.0000000000000007E-2</c:v>
                </c:pt>
                <c:pt idx="67">
                  <c:v>0</c:v>
                </c:pt>
                <c:pt idx="68">
                  <c:v>-0.13</c:v>
                </c:pt>
                <c:pt idx="69">
                  <c:v>-0.15</c:v>
                </c:pt>
                <c:pt idx="70">
                  <c:v>-0.1</c:v>
                </c:pt>
                <c:pt idx="71">
                  <c:v>0.15</c:v>
                </c:pt>
                <c:pt idx="72">
                  <c:v>0.1</c:v>
                </c:pt>
                <c:pt idx="73">
                  <c:v>0.2</c:v>
                </c:pt>
              </c:numCache>
            </c:numRef>
          </c:val>
          <c:smooth val="0"/>
          <c:extLst>
            <c:ext xmlns:c16="http://schemas.microsoft.com/office/drawing/2014/chart" uri="{C3380CC4-5D6E-409C-BE32-E72D297353CC}">
              <c16:uniqueId val="{00000002-4B75-4436-ADDD-CE53EC5A9BE2}"/>
            </c:ext>
          </c:extLst>
        </c:ser>
        <c:dLbls>
          <c:showLegendKey val="0"/>
          <c:showVal val="0"/>
          <c:showCatName val="0"/>
          <c:showSerName val="0"/>
          <c:showPercent val="0"/>
          <c:showBubbleSize val="0"/>
        </c:dLbls>
        <c:smooth val="0"/>
        <c:axId val="742301776"/>
        <c:axId val="742304400"/>
      </c:lineChart>
      <c:dateAx>
        <c:axId val="742301776"/>
        <c:scaling>
          <c:orientation val="minMax"/>
        </c:scaling>
        <c:delete val="0"/>
        <c:axPos val="b"/>
        <c:numFmt formatCode="mm/d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304400"/>
        <c:crosses val="autoZero"/>
        <c:auto val="1"/>
        <c:lblOffset val="100"/>
        <c:baseTimeUnit val="months"/>
      </c:dateAx>
      <c:valAx>
        <c:axId val="742304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3017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Fiscal_impact_082918!$D$1:$D$162</c:f>
              <c:numCache>
                <c:formatCode>0.00</c:formatCode>
                <c:ptCount val="162"/>
                <c:pt idx="0" formatCode="General">
                  <c:v>0</c:v>
                </c:pt>
                <c:pt idx="1">
                  <c:v>-0.85848010753184734</c:v>
                </c:pt>
                <c:pt idx="2">
                  <c:v>0.46181977973156974</c:v>
                </c:pt>
                <c:pt idx="3">
                  <c:v>-0.35094316407287524</c:v>
                </c:pt>
                <c:pt idx="4">
                  <c:v>0.42092472899563871</c:v>
                </c:pt>
                <c:pt idx="5">
                  <c:v>1.1438793562722718</c:v>
                </c:pt>
                <c:pt idx="6">
                  <c:v>1.3547271071203164</c:v>
                </c:pt>
                <c:pt idx="7">
                  <c:v>0.94932339725352721</c:v>
                </c:pt>
                <c:pt idx="8">
                  <c:v>2.4248192768082459</c:v>
                </c:pt>
                <c:pt idx="9">
                  <c:v>2.4630421450348354</c:v>
                </c:pt>
                <c:pt idx="10">
                  <c:v>2.2365593727481858</c:v>
                </c:pt>
                <c:pt idx="11">
                  <c:v>1.8074265655043775</c:v>
                </c:pt>
                <c:pt idx="12">
                  <c:v>1.7040792151778792</c:v>
                </c:pt>
                <c:pt idx="13">
                  <c:v>1.2670310034327801</c:v>
                </c:pt>
                <c:pt idx="14">
                  <c:v>1.7975143722406866</c:v>
                </c:pt>
                <c:pt idx="15">
                  <c:v>1.217530377419394</c:v>
                </c:pt>
                <c:pt idx="16">
                  <c:v>1.1453041768296759</c:v>
                </c:pt>
                <c:pt idx="17">
                  <c:v>0.6768438340025309</c:v>
                </c:pt>
                <c:pt idx="18">
                  <c:v>0.47527306920576273</c:v>
                </c:pt>
                <c:pt idx="19">
                  <c:v>0.14895499658753286</c:v>
                </c:pt>
                <c:pt idx="20">
                  <c:v>-3.6001979561662671E-2</c:v>
                </c:pt>
                <c:pt idx="21">
                  <c:v>-9.9894586942236629E-2</c:v>
                </c:pt>
                <c:pt idx="22">
                  <c:v>-0.48918662439019217</c:v>
                </c:pt>
                <c:pt idx="23">
                  <c:v>-0.17231143112335651</c:v>
                </c:pt>
                <c:pt idx="24">
                  <c:v>-0.47231483001635582</c:v>
                </c:pt>
                <c:pt idx="25">
                  <c:v>0.43433163848861767</c:v>
                </c:pt>
                <c:pt idx="26">
                  <c:v>-0.60844037437570198</c:v>
                </c:pt>
                <c:pt idx="27">
                  <c:v>-0.39902584942773173</c:v>
                </c:pt>
                <c:pt idx="28">
                  <c:v>0.25853828878066337</c:v>
                </c:pt>
                <c:pt idx="29">
                  <c:v>-0.13989336595362567</c:v>
                </c:pt>
                <c:pt idx="30">
                  <c:v>0.35325894984696088</c:v>
                </c:pt>
                <c:pt idx="31">
                  <c:v>0.26314868708729661</c:v>
                </c:pt>
                <c:pt idx="32">
                  <c:v>0.71399596706930324</c:v>
                </c:pt>
                <c:pt idx="33">
                  <c:v>0.21198562407014793</c:v>
                </c:pt>
                <c:pt idx="34">
                  <c:v>2.8198285657893121</c:v>
                </c:pt>
                <c:pt idx="35">
                  <c:v>1.5354520495440593</c:v>
                </c:pt>
                <c:pt idx="36">
                  <c:v>1.3080996524593269</c:v>
                </c:pt>
                <c:pt idx="37">
                  <c:v>3.3686700307105917</c:v>
                </c:pt>
                <c:pt idx="38">
                  <c:v>2.743767258250517</c:v>
                </c:pt>
                <c:pt idx="39">
                  <c:v>2.704713187340158</c:v>
                </c:pt>
                <c:pt idx="40">
                  <c:v>2.4765900143417388</c:v>
                </c:pt>
                <c:pt idx="41">
                  <c:v>1.9022279849264492</c:v>
                </c:pt>
                <c:pt idx="42">
                  <c:v>1.6503886469643698</c:v>
                </c:pt>
                <c:pt idx="43">
                  <c:v>0.73081297737315165</c:v>
                </c:pt>
                <c:pt idx="44">
                  <c:v>0.54691302187935942</c:v>
                </c:pt>
                <c:pt idx="45">
                  <c:v>-1.2440527970519033</c:v>
                </c:pt>
                <c:pt idx="46">
                  <c:v>-0.98742162875698369</c:v>
                </c:pt>
                <c:pt idx="47">
                  <c:v>-1.7274534530757473</c:v>
                </c:pt>
                <c:pt idx="48">
                  <c:v>-0.65475301667697705</c:v>
                </c:pt>
                <c:pt idx="49">
                  <c:v>-1.0499751604610592</c:v>
                </c:pt>
                <c:pt idx="50">
                  <c:v>-0.96867675585153989</c:v>
                </c:pt>
                <c:pt idx="51">
                  <c:v>-0.55282755380739934</c:v>
                </c:pt>
                <c:pt idx="52">
                  <c:v>-1.3026368500100793</c:v>
                </c:pt>
                <c:pt idx="53">
                  <c:v>-1.5527151615347559</c:v>
                </c:pt>
                <c:pt idx="54">
                  <c:v>-1.0034960362406784</c:v>
                </c:pt>
                <c:pt idx="55">
                  <c:v>-0.82014300235081505</c:v>
                </c:pt>
                <c:pt idx="56">
                  <c:v>-1.077418760028984</c:v>
                </c:pt>
                <c:pt idx="57">
                  <c:v>-0.93114541545831409</c:v>
                </c:pt>
                <c:pt idx="58">
                  <c:v>-0.42238463878007387</c:v>
                </c:pt>
                <c:pt idx="59">
                  <c:v>0.20617166167602236</c:v>
                </c:pt>
                <c:pt idx="60">
                  <c:v>-0.25935608409789945</c:v>
                </c:pt>
                <c:pt idx="61">
                  <c:v>0.40104527782872512</c:v>
                </c:pt>
                <c:pt idx="62">
                  <c:v>0.68624719413418689</c:v>
                </c:pt>
                <c:pt idx="63">
                  <c:v>0.27325077281927168</c:v>
                </c:pt>
                <c:pt idx="64">
                  <c:v>0.10388729964016324</c:v>
                </c:pt>
                <c:pt idx="65">
                  <c:v>0.66934532573604066</c:v>
                </c:pt>
                <c:pt idx="66">
                  <c:v>-0.11005203894865345</c:v>
                </c:pt>
                <c:pt idx="67" formatCode="0.000">
                  <c:v>9.1948794722837859E-2</c:v>
                </c:pt>
                <c:pt idx="68" formatCode="0.000">
                  <c:v>2.0656854145095445E-2</c:v>
                </c:pt>
                <c:pt idx="69" formatCode="0.000">
                  <c:v>-4.698880444937964E-2</c:v>
                </c:pt>
                <c:pt idx="70" formatCode="0.000">
                  <c:v>8.9389751828954853E-2</c:v>
                </c:pt>
                <c:pt idx="71" formatCode="0.000">
                  <c:v>-0.13023566047842824</c:v>
                </c:pt>
                <c:pt idx="72" formatCode="0.000">
                  <c:v>0.44934887205654639</c:v>
                </c:pt>
                <c:pt idx="73" formatCode="0.000">
                  <c:v>0.42219301032887036</c:v>
                </c:pt>
                <c:pt idx="74" formatCode="0.000">
                  <c:v>0.71355353032895152</c:v>
                </c:pt>
              </c:numCache>
            </c:numRef>
          </c:val>
          <c:smooth val="0"/>
          <c:extLst>
            <c:ext xmlns:c16="http://schemas.microsoft.com/office/drawing/2014/chart" uri="{C3380CC4-5D6E-409C-BE32-E72D297353CC}">
              <c16:uniqueId val="{00000000-97DD-4605-A8D9-4CAA4C82D722}"/>
            </c:ext>
          </c:extLst>
        </c:ser>
        <c:ser>
          <c:idx val="1"/>
          <c:order val="1"/>
          <c:spPr>
            <a:ln w="28575" cap="rnd">
              <a:solidFill>
                <a:schemeClr val="accent2"/>
              </a:solidFill>
              <a:round/>
            </a:ln>
            <a:effectLst/>
          </c:spPr>
          <c:marker>
            <c:symbol val="none"/>
          </c:marker>
          <c:val>
            <c:numRef>
              <c:f>Fiscal_impact_082918!$Q$1:$Q$162</c:f>
              <c:numCache>
                <c:formatCode>0.00</c:formatCode>
                <c:ptCount val="162"/>
                <c:pt idx="1">
                  <c:v>-0.68526588229126417</c:v>
                </c:pt>
                <c:pt idx="2">
                  <c:v>0.61249309097963189</c:v>
                </c:pt>
                <c:pt idx="3">
                  <c:v>-0.19413996707432229</c:v>
                </c:pt>
                <c:pt idx="4">
                  <c:v>0.54766174965057601</c:v>
                </c:pt>
                <c:pt idx="5">
                  <c:v>1.3027513113526665</c:v>
                </c:pt>
                <c:pt idx="6">
                  <c:v>1.5163904226506322</c:v>
                </c:pt>
                <c:pt idx="7">
                  <c:v>1.3049281172161884</c:v>
                </c:pt>
                <c:pt idx="8">
                  <c:v>2.8489573021380341</c:v>
                </c:pt>
                <c:pt idx="9">
                  <c:v>2.9955429760308414</c:v>
                </c:pt>
                <c:pt idx="10">
                  <c:v>2.8175208399336911</c:v>
                </c:pt>
                <c:pt idx="11">
                  <c:v>2.2566234963596727</c:v>
                </c:pt>
                <c:pt idx="12">
                  <c:v>2.1947614264705293</c:v>
                </c:pt>
                <c:pt idx="13">
                  <c:v>1.6715634969885755</c:v>
                </c:pt>
                <c:pt idx="14">
                  <c:v>2.2082114313349326</c:v>
                </c:pt>
                <c:pt idx="15">
                  <c:v>1.530546353805033</c:v>
                </c:pt>
                <c:pt idx="16">
                  <c:v>1.3930748942477527</c:v>
                </c:pt>
                <c:pt idx="17">
                  <c:v>0.86999303341063594</c:v>
                </c:pt>
                <c:pt idx="18">
                  <c:v>0.6658918210521797</c:v>
                </c:pt>
                <c:pt idx="19">
                  <c:v>0.36194315345954192</c:v>
                </c:pt>
                <c:pt idx="20">
                  <c:v>9.5947568032393141E-2</c:v>
                </c:pt>
                <c:pt idx="21">
                  <c:v>-6.782833398411002E-2</c:v>
                </c:pt>
                <c:pt idx="22">
                  <c:v>-0.46377774384278608</c:v>
                </c:pt>
                <c:pt idx="23">
                  <c:v>-0.136208104770454</c:v>
                </c:pt>
                <c:pt idx="24">
                  <c:v>-0.47871495334148967</c:v>
                </c:pt>
                <c:pt idx="25">
                  <c:v>0.4433010306105577</c:v>
                </c:pt>
                <c:pt idx="26">
                  <c:v>-0.61840313400819291</c:v>
                </c:pt>
                <c:pt idx="27">
                  <c:v>-0.33606911285630764</c:v>
                </c:pt>
                <c:pt idx="28">
                  <c:v>0.38369105944788434</c:v>
                </c:pt>
                <c:pt idx="29">
                  <c:v>-5.3584073870602711E-2</c:v>
                </c:pt>
                <c:pt idx="30">
                  <c:v>0.3899580528745249</c:v>
                </c:pt>
                <c:pt idx="31">
                  <c:v>0.36855241138620265</c:v>
                </c:pt>
                <c:pt idx="32">
                  <c:v>0.83266584097909324</c:v>
                </c:pt>
                <c:pt idx="33">
                  <c:v>0.30552441319478096</c:v>
                </c:pt>
                <c:pt idx="34">
                  <c:v>2.6470660465581051</c:v>
                </c:pt>
                <c:pt idx="35">
                  <c:v>1.5611296027169252</c:v>
                </c:pt>
                <c:pt idx="36">
                  <c:v>1.744760334098072</c:v>
                </c:pt>
                <c:pt idx="37">
                  <c:v>3.8508581443321201</c:v>
                </c:pt>
                <c:pt idx="38">
                  <c:v>3.2826294028359548</c:v>
                </c:pt>
                <c:pt idx="39">
                  <c:v>3.0618097622977638</c:v>
                </c:pt>
                <c:pt idx="40">
                  <c:v>2.7983221484754539</c:v>
                </c:pt>
                <c:pt idx="41">
                  <c:v>2.1363619062169885</c:v>
                </c:pt>
                <c:pt idx="42">
                  <c:v>1.8272675101213067</c:v>
                </c:pt>
                <c:pt idx="43">
                  <c:v>0.80525246706067777</c:v>
                </c:pt>
                <c:pt idx="44">
                  <c:v>0.46408239801000617</c:v>
                </c:pt>
                <c:pt idx="45">
                  <c:v>-1.4372324159974803</c:v>
                </c:pt>
                <c:pt idx="46">
                  <c:v>-1.2336347564729295</c:v>
                </c:pt>
                <c:pt idx="47">
                  <c:v>-1.9190212375713394</c:v>
                </c:pt>
                <c:pt idx="48">
                  <c:v>-0.93591497695253767</c:v>
                </c:pt>
                <c:pt idx="49">
                  <c:v>-1.2152131439158267</c:v>
                </c:pt>
                <c:pt idx="50">
                  <c:v>-1.0856131065835268</c:v>
                </c:pt>
                <c:pt idx="51">
                  <c:v>-0.66293279150674345</c:v>
                </c:pt>
                <c:pt idx="52">
                  <c:v>-1.3170594011524555</c:v>
                </c:pt>
                <c:pt idx="53">
                  <c:v>-1.6317908282764411</c:v>
                </c:pt>
                <c:pt idx="54">
                  <c:v>-1.0671389449985715</c:v>
                </c:pt>
                <c:pt idx="55">
                  <c:v>-0.81584677750933299</c:v>
                </c:pt>
                <c:pt idx="56">
                  <c:v>-1.0796601132993449</c:v>
                </c:pt>
                <c:pt idx="57">
                  <c:v>-0.93077952051289725</c:v>
                </c:pt>
                <c:pt idx="58">
                  <c:v>-0.4147928747618238</c:v>
                </c:pt>
                <c:pt idx="59">
                  <c:v>0.24599650202184334</c:v>
                </c:pt>
                <c:pt idx="60">
                  <c:v>-0.16794267869840446</c:v>
                </c:pt>
                <c:pt idx="61">
                  <c:v>0.50634923863121706</c:v>
                </c:pt>
                <c:pt idx="62">
                  <c:v>0.75912673226026073</c:v>
                </c:pt>
                <c:pt idx="63">
                  <c:v>0.35626079414314926</c:v>
                </c:pt>
                <c:pt idx="64">
                  <c:v>0.20194853851482544</c:v>
                </c:pt>
                <c:pt idx="65">
                  <c:v>0.79448663096901906</c:v>
                </c:pt>
                <c:pt idx="66">
                  <c:v>-3.3748470769943639E-2</c:v>
                </c:pt>
                <c:pt idx="67">
                  <c:v>0.13772184354306488</c:v>
                </c:pt>
                <c:pt idx="68">
                  <c:v>0.10297161033064955</c:v>
                </c:pt>
                <c:pt idx="69">
                  <c:v>2.6427065849012776E-2</c:v>
                </c:pt>
                <c:pt idx="70">
                  <c:v>0.17925405335264188</c:v>
                </c:pt>
                <c:pt idx="71">
                  <c:v>-7.4255228305994042E-2</c:v>
                </c:pt>
                <c:pt idx="72">
                  <c:v>0.47378722087829139</c:v>
                </c:pt>
                <c:pt idx="73">
                  <c:v>0.46970315401734231</c:v>
                </c:pt>
                <c:pt idx="74">
                  <c:v>0.73377137316470653</c:v>
                </c:pt>
              </c:numCache>
            </c:numRef>
          </c:val>
          <c:smooth val="0"/>
          <c:extLst>
            <c:ext xmlns:c16="http://schemas.microsoft.com/office/drawing/2014/chart" uri="{C3380CC4-5D6E-409C-BE32-E72D297353CC}">
              <c16:uniqueId val="{00000001-97DD-4605-A8D9-4CAA4C82D722}"/>
            </c:ext>
          </c:extLst>
        </c:ser>
        <c:dLbls>
          <c:showLegendKey val="0"/>
          <c:showVal val="0"/>
          <c:showCatName val="0"/>
          <c:showSerName val="0"/>
          <c:showPercent val="0"/>
          <c:showBubbleSize val="0"/>
        </c:dLbls>
        <c:smooth val="0"/>
        <c:axId val="851961168"/>
        <c:axId val="851970352"/>
      </c:lineChart>
      <c:catAx>
        <c:axId val="8519611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970352"/>
        <c:crosses val="autoZero"/>
        <c:auto val="1"/>
        <c:lblAlgn val="ctr"/>
        <c:lblOffset val="100"/>
        <c:noMultiLvlLbl val="0"/>
      </c:catAx>
      <c:valAx>
        <c:axId val="85197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9611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Fiscal_impact_082918!$G$1</c:f>
              <c:strCache>
                <c:ptCount val="1"/>
                <c:pt idx="0">
                  <c:v>Hutchins consumption</c:v>
                </c:pt>
              </c:strCache>
            </c:strRef>
          </c:tx>
          <c:spPr>
            <a:ln w="28575" cap="rnd">
              <a:solidFill>
                <a:schemeClr val="accent1"/>
              </a:solidFill>
              <a:round/>
            </a:ln>
            <a:effectLst/>
          </c:spPr>
          <c:marker>
            <c:symbol val="none"/>
          </c:marker>
          <c:cat>
            <c:numRef>
              <c:f>Fiscal_impact_082918!$A$2:$A$75</c:f>
              <c:numCache>
                <c:formatCode>mm/dd/yy</c:formatCode>
                <c:ptCount val="74"/>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Fiscal_impact_082918!$G$2:$G$75</c:f>
              <c:numCache>
                <c:formatCode>0.00</c:formatCode>
                <c:ptCount val="74"/>
                <c:pt idx="0">
                  <c:v>-0.34848010753184733</c:v>
                </c:pt>
                <c:pt idx="1">
                  <c:v>-0.25818022026843024</c:v>
                </c:pt>
                <c:pt idx="2">
                  <c:v>-4.0943164072875245E-2</c:v>
                </c:pt>
                <c:pt idx="3">
                  <c:v>-9.075271004361285E-3</c:v>
                </c:pt>
                <c:pt idx="4">
                  <c:v>4.3879356272271651E-2</c:v>
                </c:pt>
                <c:pt idx="5">
                  <c:v>8.4727107120316461E-2</c:v>
                </c:pt>
                <c:pt idx="6">
                  <c:v>1.0293233972535272</c:v>
                </c:pt>
                <c:pt idx="7">
                  <c:v>1.2148192768082462</c:v>
                </c:pt>
                <c:pt idx="8">
                  <c:v>1.1730421450348354</c:v>
                </c:pt>
                <c:pt idx="9">
                  <c:v>1.6565593727481858</c:v>
                </c:pt>
                <c:pt idx="10">
                  <c:v>1.4074265655043776</c:v>
                </c:pt>
                <c:pt idx="11">
                  <c:v>1.1140792151778793</c:v>
                </c:pt>
                <c:pt idx="12">
                  <c:v>1.17703100343278</c:v>
                </c:pt>
                <c:pt idx="13">
                  <c:v>1.0575143722406866</c:v>
                </c:pt>
                <c:pt idx="14">
                  <c:v>1.017530377419394</c:v>
                </c:pt>
                <c:pt idx="15">
                  <c:v>0.66530417682967591</c:v>
                </c:pt>
                <c:pt idx="16">
                  <c:v>0.33684383400253082</c:v>
                </c:pt>
                <c:pt idx="17">
                  <c:v>0.26527306920576277</c:v>
                </c:pt>
                <c:pt idx="18">
                  <c:v>-1.0450034124671358E-3</c:v>
                </c:pt>
                <c:pt idx="19">
                  <c:v>-6.0019795616626697E-3</c:v>
                </c:pt>
                <c:pt idx="20">
                  <c:v>-0.49989458694223665</c:v>
                </c:pt>
                <c:pt idx="21">
                  <c:v>-0.44918662439019219</c:v>
                </c:pt>
                <c:pt idx="22">
                  <c:v>-0.42231143112335651</c:v>
                </c:pt>
                <c:pt idx="23">
                  <c:v>-0.52231483001635581</c:v>
                </c:pt>
                <c:pt idx="24">
                  <c:v>-0.5256683615113823</c:v>
                </c:pt>
                <c:pt idx="25">
                  <c:v>-0.57844037437570195</c:v>
                </c:pt>
                <c:pt idx="26">
                  <c:v>-0.28902584942773174</c:v>
                </c:pt>
                <c:pt idx="27">
                  <c:v>-0.38146171121933664</c:v>
                </c:pt>
                <c:pt idx="28">
                  <c:v>-0.26989336595362567</c:v>
                </c:pt>
                <c:pt idx="29">
                  <c:v>-0.35674105015303909</c:v>
                </c:pt>
                <c:pt idx="30">
                  <c:v>-8.6851312912703371E-2</c:v>
                </c:pt>
                <c:pt idx="31">
                  <c:v>0.11399596706930322</c:v>
                </c:pt>
                <c:pt idx="32">
                  <c:v>4.1985624070147928E-2</c:v>
                </c:pt>
                <c:pt idx="33">
                  <c:v>2.1398285657893119</c:v>
                </c:pt>
                <c:pt idx="34">
                  <c:v>0.89545204954405944</c:v>
                </c:pt>
                <c:pt idx="35">
                  <c:v>0.75809965245932676</c:v>
                </c:pt>
                <c:pt idx="36">
                  <c:v>2.4486700307105917</c:v>
                </c:pt>
                <c:pt idx="37">
                  <c:v>1.5237672582505168</c:v>
                </c:pt>
                <c:pt idx="38">
                  <c:v>2.474713187340158</c:v>
                </c:pt>
                <c:pt idx="39">
                  <c:v>2.3065900143417388</c:v>
                </c:pt>
                <c:pt idx="40">
                  <c:v>2.2322279849264492</c:v>
                </c:pt>
                <c:pt idx="41">
                  <c:v>1.3503886469643698</c:v>
                </c:pt>
                <c:pt idx="42">
                  <c:v>1.3008129773731516</c:v>
                </c:pt>
                <c:pt idx="43">
                  <c:v>1.0669130218793594</c:v>
                </c:pt>
                <c:pt idx="44">
                  <c:v>-0.23405279705190329</c:v>
                </c:pt>
                <c:pt idx="45">
                  <c:v>-0.43742162875698365</c:v>
                </c:pt>
                <c:pt idx="46">
                  <c:v>-0.56745345307574735</c:v>
                </c:pt>
                <c:pt idx="47">
                  <c:v>-0.61475301667697702</c:v>
                </c:pt>
                <c:pt idx="48">
                  <c:v>-0.70997516046105924</c:v>
                </c:pt>
                <c:pt idx="49">
                  <c:v>-0.55867675585153997</c:v>
                </c:pt>
                <c:pt idx="50">
                  <c:v>-0.43282755380739935</c:v>
                </c:pt>
                <c:pt idx="51">
                  <c:v>-0.54263685001007944</c:v>
                </c:pt>
                <c:pt idx="52">
                  <c:v>-0.87271516153475581</c:v>
                </c:pt>
                <c:pt idx="53">
                  <c:v>-0.8734960362406784</c:v>
                </c:pt>
                <c:pt idx="54">
                  <c:v>-0.42014300235081503</c:v>
                </c:pt>
                <c:pt idx="55">
                  <c:v>-0.497418760028984</c:v>
                </c:pt>
                <c:pt idx="56">
                  <c:v>-0.67114541545831408</c:v>
                </c:pt>
                <c:pt idx="57">
                  <c:v>-0.42238463878007387</c:v>
                </c:pt>
                <c:pt idx="58">
                  <c:v>-0.30382833832397765</c:v>
                </c:pt>
                <c:pt idx="59">
                  <c:v>-0.18935608409789945</c:v>
                </c:pt>
                <c:pt idx="60">
                  <c:v>1.0452778287251038E-3</c:v>
                </c:pt>
                <c:pt idx="61">
                  <c:v>-1.375280586581309E-2</c:v>
                </c:pt>
                <c:pt idx="62">
                  <c:v>-5.6749227180728307E-2</c:v>
                </c:pt>
                <c:pt idx="63">
                  <c:v>-1.6112700359836758E-2</c:v>
                </c:pt>
                <c:pt idx="64">
                  <c:v>6.93453257360407E-2</c:v>
                </c:pt>
                <c:pt idx="65">
                  <c:v>3.9947961051346542E-2</c:v>
                </c:pt>
                <c:pt idx="66">
                  <c:v>-7.8051205277162153E-2</c:v>
                </c:pt>
                <c:pt idx="67">
                  <c:v>-9.3431458549045523E-3</c:v>
                </c:pt>
                <c:pt idx="68">
                  <c:v>8.3011195550620365E-2</c:v>
                </c:pt>
                <c:pt idx="69">
                  <c:v>7.9389751828954858E-2</c:v>
                </c:pt>
                <c:pt idx="70">
                  <c:v>4.9764339521571756E-2</c:v>
                </c:pt>
                <c:pt idx="71">
                  <c:v>3.9348872056546427E-2</c:v>
                </c:pt>
                <c:pt idx="72">
                  <c:v>0.15219301032887034</c:v>
                </c:pt>
                <c:pt idx="73">
                  <c:v>0.28355353032895148</c:v>
                </c:pt>
              </c:numCache>
            </c:numRef>
          </c:val>
          <c:smooth val="0"/>
          <c:extLst>
            <c:ext xmlns:c16="http://schemas.microsoft.com/office/drawing/2014/chart" uri="{C3380CC4-5D6E-409C-BE32-E72D297353CC}">
              <c16:uniqueId val="{00000000-A6E7-4420-9CDD-85A66840BC4E}"/>
            </c:ext>
          </c:extLst>
        </c:ser>
        <c:ser>
          <c:idx val="1"/>
          <c:order val="1"/>
          <c:tx>
            <c:strRef>
              <c:f>Fiscal_impact_082918!$L$1</c:f>
              <c:strCache>
                <c:ptCount val="1"/>
                <c:pt idx="0">
                  <c:v>MA consumption (federal + state_local)</c:v>
                </c:pt>
              </c:strCache>
            </c:strRef>
          </c:tx>
          <c:spPr>
            <a:ln w="28575" cap="rnd">
              <a:solidFill>
                <a:schemeClr val="accent2"/>
              </a:solidFill>
              <a:round/>
            </a:ln>
            <a:effectLst/>
          </c:spPr>
          <c:marker>
            <c:symbol val="none"/>
          </c:marker>
          <c:cat>
            <c:numRef>
              <c:f>Fiscal_impact_082918!$A$2:$A$75</c:f>
              <c:numCache>
                <c:formatCode>mm/dd/yy</c:formatCode>
                <c:ptCount val="74"/>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Fiscal_impact_082918!$L$2:$L$75</c:f>
              <c:numCache>
                <c:formatCode>0.00</c:formatCode>
                <c:ptCount val="74"/>
                <c:pt idx="0">
                  <c:v>-0.46330112326258566</c:v>
                </c:pt>
                <c:pt idx="1">
                  <c:v>2.3003713292658406E-2</c:v>
                </c:pt>
                <c:pt idx="2">
                  <c:v>0.30620174041891834</c:v>
                </c:pt>
                <c:pt idx="3">
                  <c:v>0.21703947139207364</c:v>
                </c:pt>
                <c:pt idx="4">
                  <c:v>0.59542491282712762</c:v>
                </c:pt>
                <c:pt idx="5">
                  <c:v>0.71750132258345833</c:v>
                </c:pt>
                <c:pt idx="6">
                  <c:v>1.7403399599371574</c:v>
                </c:pt>
                <c:pt idx="7">
                  <c:v>2.5350664885683378</c:v>
                </c:pt>
                <c:pt idx="8">
                  <c:v>3.265352793308387</c:v>
                </c:pt>
                <c:pt idx="9">
                  <c:v>3.5545523768917855</c:v>
                </c:pt>
                <c:pt idx="10">
                  <c:v>2.7908564287010797</c:v>
                </c:pt>
                <c:pt idx="11">
                  <c:v>2.4342770041864452</c:v>
                </c:pt>
                <c:pt idx="12">
                  <c:v>1.94397200945265</c:v>
                </c:pt>
                <c:pt idx="13">
                  <c:v>1.6653446364990996</c:v>
                </c:pt>
                <c:pt idx="14">
                  <c:v>1.6811544664165718</c:v>
                </c:pt>
                <c:pt idx="15">
                  <c:v>1.3373448318814207</c:v>
                </c:pt>
                <c:pt idx="16">
                  <c:v>0.71014164851012862</c:v>
                </c:pt>
                <c:pt idx="17">
                  <c:v>0.80209099101035086</c:v>
                </c:pt>
                <c:pt idx="18">
                  <c:v>1.0997611949541004</c:v>
                </c:pt>
                <c:pt idx="19">
                  <c:v>0.83765344423716281</c:v>
                </c:pt>
                <c:pt idx="20">
                  <c:v>-0.1774030251679215</c:v>
                </c:pt>
                <c:pt idx="21">
                  <c:v>-0.23090187071295251</c:v>
                </c:pt>
                <c:pt idx="22">
                  <c:v>0.17292887335277068</c:v>
                </c:pt>
                <c:pt idx="23">
                  <c:v>1.5906081596156432E-2</c:v>
                </c:pt>
                <c:pt idx="24">
                  <c:v>0.64412937453313468</c:v>
                </c:pt>
                <c:pt idx="25">
                  <c:v>0.12276492844111669</c:v>
                </c:pt>
                <c:pt idx="26">
                  <c:v>0.27460481125933733</c:v>
                </c:pt>
                <c:pt idx="27">
                  <c:v>1.0562269670129016</c:v>
                </c:pt>
                <c:pt idx="28">
                  <c:v>0.2618341104113755</c:v>
                </c:pt>
                <c:pt idx="29">
                  <c:v>-9.3519127354945414E-2</c:v>
                </c:pt>
                <c:pt idx="30">
                  <c:v>0.27049318849106396</c:v>
                </c:pt>
                <c:pt idx="31">
                  <c:v>0.56447720176433269</c:v>
                </c:pt>
                <c:pt idx="32">
                  <c:v>0.15540097085903376</c:v>
                </c:pt>
                <c:pt idx="33">
                  <c:v>5.7017076160093829</c:v>
                </c:pt>
                <c:pt idx="34">
                  <c:v>-1.8846376442996338</c:v>
                </c:pt>
                <c:pt idx="35">
                  <c:v>-6.2192108497577392E-4</c:v>
                </c:pt>
                <c:pt idx="36">
                  <c:v>8.9392304360352366</c:v>
                </c:pt>
                <c:pt idx="37">
                  <c:v>2.2166526818349874</c:v>
                </c:pt>
                <c:pt idx="38">
                  <c:v>2.8242648668516144</c:v>
                </c:pt>
                <c:pt idx="39">
                  <c:v>3.2349467275423915</c:v>
                </c:pt>
                <c:pt idx="40">
                  <c:v>5.1240738331355473</c:v>
                </c:pt>
                <c:pt idx="41">
                  <c:v>0.90774740428427492</c:v>
                </c:pt>
                <c:pt idx="42">
                  <c:v>0.34492169070527073</c:v>
                </c:pt>
                <c:pt idx="43">
                  <c:v>1.2155734251725934</c:v>
                </c:pt>
                <c:pt idx="44">
                  <c:v>-0.50930148722543822</c:v>
                </c:pt>
                <c:pt idx="45">
                  <c:v>-0.62980349436608418</c:v>
                </c:pt>
                <c:pt idx="46">
                  <c:v>-0.80539988215744784</c:v>
                </c:pt>
                <c:pt idx="47">
                  <c:v>-0.20869686925429998</c:v>
                </c:pt>
                <c:pt idx="48">
                  <c:v>-0.99004560306638834</c:v>
                </c:pt>
                <c:pt idx="49">
                  <c:v>2.4142952345553303E-3</c:v>
                </c:pt>
                <c:pt idx="50">
                  <c:v>0.25153782749685666</c:v>
                </c:pt>
                <c:pt idx="51">
                  <c:v>-0.35405291802052713</c:v>
                </c:pt>
                <c:pt idx="52">
                  <c:v>-1.3332260092084791</c:v>
                </c:pt>
                <c:pt idx="53">
                  <c:v>-1.6399865062445389</c:v>
                </c:pt>
                <c:pt idx="54">
                  <c:v>-0.2601204038412519</c:v>
                </c:pt>
                <c:pt idx="55">
                  <c:v>-0.85765591070877734</c:v>
                </c:pt>
                <c:pt idx="56">
                  <c:v>-0.46407689946280273</c:v>
                </c:pt>
                <c:pt idx="57">
                  <c:v>0.32067701313712416</c:v>
                </c:pt>
                <c:pt idx="58">
                  <c:v>0.79612078839011091</c:v>
                </c:pt>
                <c:pt idx="59">
                  <c:v>0.7647311325825672</c:v>
                </c:pt>
                <c:pt idx="60">
                  <c:v>1.2246778882878284</c:v>
                </c:pt>
                <c:pt idx="61">
                  <c:v>0.73310573462466366</c:v>
                </c:pt>
                <c:pt idx="62">
                  <c:v>0.67188348344334281</c:v>
                </c:pt>
                <c:pt idx="63">
                  <c:v>0.87995529196923672</c:v>
                </c:pt>
                <c:pt idx="64">
                  <c:v>1.0300962712378035</c:v>
                </c:pt>
                <c:pt idx="65">
                  <c:v>0.60188858297811376</c:v>
                </c:pt>
                <c:pt idx="66">
                  <c:v>0.33356951966833193</c:v>
                </c:pt>
                <c:pt idx="67">
                  <c:v>0.64045512886123346</c:v>
                </c:pt>
                <c:pt idx="68">
                  <c:v>0.41360308945661117</c:v>
                </c:pt>
                <c:pt idx="69">
                  <c:v>0.40345502104432795</c:v>
                </c:pt>
                <c:pt idx="70">
                  <c:v>0.39087803165225471</c:v>
                </c:pt>
                <c:pt idx="71">
                  <c:v>0.34311766319125703</c:v>
                </c:pt>
                <c:pt idx="72">
                  <c:v>0.82219079274643447</c:v>
                </c:pt>
                <c:pt idx="73">
                  <c:v>1.0356573319996421</c:v>
                </c:pt>
              </c:numCache>
            </c:numRef>
          </c:val>
          <c:smooth val="0"/>
          <c:extLst>
            <c:ext xmlns:c16="http://schemas.microsoft.com/office/drawing/2014/chart" uri="{C3380CC4-5D6E-409C-BE32-E72D297353CC}">
              <c16:uniqueId val="{00000001-A6E7-4420-9CDD-85A66840BC4E}"/>
            </c:ext>
          </c:extLst>
        </c:ser>
        <c:dLbls>
          <c:showLegendKey val="0"/>
          <c:showVal val="0"/>
          <c:showCatName val="0"/>
          <c:showSerName val="0"/>
          <c:showPercent val="0"/>
          <c:showBubbleSize val="0"/>
        </c:dLbls>
        <c:smooth val="0"/>
        <c:axId val="842842808"/>
        <c:axId val="842852976"/>
      </c:lineChart>
      <c:dateAx>
        <c:axId val="842842808"/>
        <c:scaling>
          <c:orientation val="minMax"/>
        </c:scaling>
        <c:delete val="0"/>
        <c:axPos val="b"/>
        <c:numFmt formatCode="mm/d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852976"/>
        <c:crosses val="autoZero"/>
        <c:auto val="1"/>
        <c:lblOffset val="100"/>
        <c:baseTimeUnit val="months"/>
      </c:dateAx>
      <c:valAx>
        <c:axId val="8428529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8428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0412180593209704E-2"/>
          <c:y val="0.13586871028776565"/>
          <c:w val="0.92699425869185947"/>
          <c:h val="0.66504345724726943"/>
        </c:manualLayout>
      </c:layout>
      <c:lineChart>
        <c:grouping val="standard"/>
        <c:varyColors val="0"/>
        <c:ser>
          <c:idx val="0"/>
          <c:order val="0"/>
          <c:tx>
            <c:v>FIM - taxes + transfers (net neutral)</c:v>
          </c:tx>
          <c:spPr>
            <a:ln>
              <a:solidFill>
                <a:schemeClr val="bg2">
                  <a:lumMod val="50000"/>
                </a:schemeClr>
              </a:solidFill>
            </a:ln>
          </c:spPr>
          <c:marker>
            <c:symbol val="none"/>
          </c:marker>
          <c:cat>
            <c:numRef>
              <c:f>Calculations!$9:$9</c:f>
              <c:numCache>
                <c:formatCode>General</c:formatCode>
                <c:ptCount val="16384"/>
                <c:pt idx="2" formatCode="mmm&quot;-&quot;yyyy">
                  <c:v>25658</c:v>
                </c:pt>
                <c:pt idx="3" formatCode="mmm&quot;-&quot;yyyy">
                  <c:v>25749</c:v>
                </c:pt>
                <c:pt idx="4" formatCode="mmm&quot;-&quot;yyyy">
                  <c:v>25841</c:v>
                </c:pt>
                <c:pt idx="5" formatCode="mmm&quot;-&quot;yyyy">
                  <c:v>25933</c:v>
                </c:pt>
                <c:pt idx="6" formatCode="mmm&quot;-&quot;yyyy">
                  <c:v>26023</c:v>
                </c:pt>
                <c:pt idx="7" formatCode="mmm&quot;-&quot;yyyy">
                  <c:v>26114</c:v>
                </c:pt>
                <c:pt idx="8" formatCode="mmm&quot;-&quot;yyyy">
                  <c:v>26206</c:v>
                </c:pt>
                <c:pt idx="9" formatCode="mmm&quot;-&quot;yyyy">
                  <c:v>26298</c:v>
                </c:pt>
                <c:pt idx="10" formatCode="mmm&quot;-&quot;yyyy">
                  <c:v>26389</c:v>
                </c:pt>
                <c:pt idx="11" formatCode="mmm&quot;-&quot;yyyy">
                  <c:v>26480</c:v>
                </c:pt>
                <c:pt idx="12" formatCode="mmm&quot;-&quot;yyyy">
                  <c:v>26572</c:v>
                </c:pt>
                <c:pt idx="13" formatCode="mmm&quot;-&quot;yyyy">
                  <c:v>26664</c:v>
                </c:pt>
                <c:pt idx="14" formatCode="mmm&quot;-&quot;yyyy">
                  <c:v>26754</c:v>
                </c:pt>
                <c:pt idx="15" formatCode="mmm&quot;-&quot;yyyy">
                  <c:v>26845</c:v>
                </c:pt>
                <c:pt idx="16" formatCode="mmm&quot;-&quot;yyyy">
                  <c:v>26937</c:v>
                </c:pt>
                <c:pt idx="17" formatCode="mmm&quot;-&quot;yyyy">
                  <c:v>27029</c:v>
                </c:pt>
                <c:pt idx="18" formatCode="mmm&quot;-&quot;yyyy">
                  <c:v>27119</c:v>
                </c:pt>
                <c:pt idx="19" formatCode="mmm&quot;-&quot;yyyy">
                  <c:v>27210</c:v>
                </c:pt>
                <c:pt idx="20" formatCode="mmm&quot;-&quot;yyyy">
                  <c:v>27302</c:v>
                </c:pt>
                <c:pt idx="21" formatCode="mmm&quot;-&quot;yyyy">
                  <c:v>27394</c:v>
                </c:pt>
                <c:pt idx="22" formatCode="mmm&quot;-&quot;yyyy">
                  <c:v>27484</c:v>
                </c:pt>
                <c:pt idx="23" formatCode="mmm&quot;-&quot;yyyy">
                  <c:v>27575</c:v>
                </c:pt>
                <c:pt idx="24" formatCode="mmm&quot;-&quot;yyyy">
                  <c:v>27667</c:v>
                </c:pt>
                <c:pt idx="25" formatCode="mmm&quot;-&quot;yyyy">
                  <c:v>27759</c:v>
                </c:pt>
                <c:pt idx="26" formatCode="mmm&quot;-&quot;yyyy">
                  <c:v>27850</c:v>
                </c:pt>
                <c:pt idx="27" formatCode="mmm&quot;-&quot;yyyy">
                  <c:v>27941</c:v>
                </c:pt>
                <c:pt idx="28" formatCode="mmm&quot;-&quot;yyyy">
                  <c:v>28033</c:v>
                </c:pt>
                <c:pt idx="29" formatCode="mmm&quot;-&quot;yyyy">
                  <c:v>28125</c:v>
                </c:pt>
                <c:pt idx="30" formatCode="mmm&quot;-&quot;yyyy">
                  <c:v>28215</c:v>
                </c:pt>
                <c:pt idx="31" formatCode="mmm&quot;-&quot;yyyy">
                  <c:v>28306</c:v>
                </c:pt>
                <c:pt idx="32" formatCode="mmm&quot;-&quot;yyyy">
                  <c:v>28398</c:v>
                </c:pt>
                <c:pt idx="33" formatCode="mmm&quot;-&quot;yyyy">
                  <c:v>28490</c:v>
                </c:pt>
                <c:pt idx="34" formatCode="mmm&quot;-&quot;yyyy">
                  <c:v>28580</c:v>
                </c:pt>
                <c:pt idx="35" formatCode="mmm&quot;-&quot;yyyy">
                  <c:v>28671</c:v>
                </c:pt>
                <c:pt idx="36" formatCode="mmm&quot;-&quot;yyyy">
                  <c:v>28763</c:v>
                </c:pt>
                <c:pt idx="37" formatCode="mmm&quot;-&quot;yyyy">
                  <c:v>28855</c:v>
                </c:pt>
                <c:pt idx="38" formatCode="mmm&quot;-&quot;yyyy">
                  <c:v>28945</c:v>
                </c:pt>
                <c:pt idx="39" formatCode="mmm&quot;-&quot;yyyy">
                  <c:v>29036</c:v>
                </c:pt>
                <c:pt idx="40" formatCode="mmm&quot;-&quot;yyyy">
                  <c:v>29128</c:v>
                </c:pt>
                <c:pt idx="41" formatCode="mmm&quot;-&quot;yyyy">
                  <c:v>29220</c:v>
                </c:pt>
                <c:pt idx="42" formatCode="mmm&quot;-&quot;yyyy">
                  <c:v>29311</c:v>
                </c:pt>
                <c:pt idx="43" formatCode="mmm&quot;-&quot;yyyy">
                  <c:v>29402</c:v>
                </c:pt>
                <c:pt idx="44" formatCode="mmm&quot;-&quot;yyyy">
                  <c:v>29494</c:v>
                </c:pt>
                <c:pt idx="45" formatCode="mmm&quot;-&quot;yyyy">
                  <c:v>29586</c:v>
                </c:pt>
                <c:pt idx="46" formatCode="mmm&quot;-&quot;yyyy">
                  <c:v>29676</c:v>
                </c:pt>
                <c:pt idx="47" formatCode="mmm&quot;-&quot;yyyy">
                  <c:v>29767</c:v>
                </c:pt>
                <c:pt idx="48" formatCode="mmm&quot;-&quot;yyyy">
                  <c:v>29859</c:v>
                </c:pt>
                <c:pt idx="49" formatCode="mmm&quot;-&quot;yyyy">
                  <c:v>29951</c:v>
                </c:pt>
                <c:pt idx="50" formatCode="mmm&quot;-&quot;yyyy">
                  <c:v>30041</c:v>
                </c:pt>
                <c:pt idx="51" formatCode="mmm&quot;-&quot;yyyy">
                  <c:v>30132</c:v>
                </c:pt>
                <c:pt idx="52" formatCode="mmm&quot;-&quot;yyyy">
                  <c:v>30224</c:v>
                </c:pt>
                <c:pt idx="53" formatCode="mmm&quot;-&quot;yyyy">
                  <c:v>30316</c:v>
                </c:pt>
                <c:pt idx="54" formatCode="mmm&quot;-&quot;yyyy">
                  <c:v>30406</c:v>
                </c:pt>
                <c:pt idx="55" formatCode="mmm&quot;-&quot;yyyy">
                  <c:v>30497</c:v>
                </c:pt>
                <c:pt idx="56" formatCode="mmm&quot;-&quot;yyyy">
                  <c:v>30589</c:v>
                </c:pt>
                <c:pt idx="57" formatCode="mmm&quot;-&quot;yyyy">
                  <c:v>30681</c:v>
                </c:pt>
                <c:pt idx="58" formatCode="mmm&quot;-&quot;yyyy">
                  <c:v>30772</c:v>
                </c:pt>
                <c:pt idx="59" formatCode="mmm&quot;-&quot;yyyy">
                  <c:v>30863</c:v>
                </c:pt>
                <c:pt idx="60" formatCode="mmm&quot;-&quot;yyyy">
                  <c:v>30955</c:v>
                </c:pt>
                <c:pt idx="61" formatCode="mmm&quot;-&quot;yyyy">
                  <c:v>31047</c:v>
                </c:pt>
                <c:pt idx="62" formatCode="mmm&quot;-&quot;yyyy">
                  <c:v>31137</c:v>
                </c:pt>
                <c:pt idx="63" formatCode="mmm&quot;-&quot;yyyy">
                  <c:v>31228</c:v>
                </c:pt>
                <c:pt idx="64" formatCode="mmm&quot;-&quot;yyyy">
                  <c:v>31320</c:v>
                </c:pt>
                <c:pt idx="65" formatCode="mmm&quot;-&quot;yyyy">
                  <c:v>31412</c:v>
                </c:pt>
                <c:pt idx="66" formatCode="mmm&quot;-&quot;yyyy">
                  <c:v>31502</c:v>
                </c:pt>
                <c:pt idx="67" formatCode="mmm&quot;-&quot;yyyy">
                  <c:v>31593</c:v>
                </c:pt>
                <c:pt idx="68" formatCode="mmm&quot;-&quot;yyyy">
                  <c:v>31685</c:v>
                </c:pt>
                <c:pt idx="69" formatCode="mmm&quot;-&quot;yyyy">
                  <c:v>31777</c:v>
                </c:pt>
                <c:pt idx="70" formatCode="mmm&quot;-&quot;yyyy">
                  <c:v>31867</c:v>
                </c:pt>
                <c:pt idx="71" formatCode="mmm&quot;-&quot;yyyy">
                  <c:v>31958</c:v>
                </c:pt>
                <c:pt idx="72" formatCode="mmm&quot;-&quot;yyyy">
                  <c:v>32050</c:v>
                </c:pt>
                <c:pt idx="73" formatCode="mmm&quot;-&quot;yyyy">
                  <c:v>32142</c:v>
                </c:pt>
                <c:pt idx="74" formatCode="mmm&quot;-&quot;yyyy">
                  <c:v>32233</c:v>
                </c:pt>
                <c:pt idx="75" formatCode="mmm&quot;-&quot;yyyy">
                  <c:v>32324</c:v>
                </c:pt>
                <c:pt idx="76" formatCode="mmm&quot;-&quot;yyyy">
                  <c:v>32416</c:v>
                </c:pt>
                <c:pt idx="77" formatCode="mmm&quot;-&quot;yyyy">
                  <c:v>32508</c:v>
                </c:pt>
                <c:pt idx="78" formatCode="mmm&quot;-&quot;yyyy">
                  <c:v>32598</c:v>
                </c:pt>
                <c:pt idx="79" formatCode="mmm&quot;-&quot;yyyy">
                  <c:v>32689</c:v>
                </c:pt>
                <c:pt idx="80" formatCode="mmm&quot;-&quot;yyyy">
                  <c:v>32781</c:v>
                </c:pt>
                <c:pt idx="81" formatCode="mmm&quot;-&quot;yyyy">
                  <c:v>32873</c:v>
                </c:pt>
                <c:pt idx="82" formatCode="mmm&quot;-&quot;yyyy">
                  <c:v>32963</c:v>
                </c:pt>
                <c:pt idx="83" formatCode="mmm&quot;-&quot;yyyy">
                  <c:v>33054</c:v>
                </c:pt>
                <c:pt idx="84" formatCode="mmm&quot;-&quot;yyyy">
                  <c:v>33146</c:v>
                </c:pt>
                <c:pt idx="85" formatCode="mmm&quot;-&quot;yyyy">
                  <c:v>33238</c:v>
                </c:pt>
                <c:pt idx="86" formatCode="mmm&quot;-&quot;yyyy">
                  <c:v>33328</c:v>
                </c:pt>
                <c:pt idx="87" formatCode="mmm&quot;-&quot;yyyy">
                  <c:v>33419</c:v>
                </c:pt>
                <c:pt idx="88" formatCode="mmm&quot;-&quot;yyyy">
                  <c:v>33511</c:v>
                </c:pt>
                <c:pt idx="89" formatCode="mmm&quot;-&quot;yyyy">
                  <c:v>33603</c:v>
                </c:pt>
                <c:pt idx="90" formatCode="mmm&quot;-&quot;yyyy">
                  <c:v>33694</c:v>
                </c:pt>
                <c:pt idx="91" formatCode="mmm&quot;-&quot;yyyy">
                  <c:v>33785</c:v>
                </c:pt>
                <c:pt idx="92" formatCode="mmm&quot;-&quot;yyyy">
                  <c:v>33877</c:v>
                </c:pt>
                <c:pt idx="93" formatCode="mmm&quot;-&quot;yyyy">
                  <c:v>33969</c:v>
                </c:pt>
                <c:pt idx="94" formatCode="mmm&quot;-&quot;yyyy">
                  <c:v>34059</c:v>
                </c:pt>
                <c:pt idx="95" formatCode="mmm&quot;-&quot;yyyy">
                  <c:v>34150</c:v>
                </c:pt>
                <c:pt idx="96" formatCode="mmm&quot;-&quot;yyyy">
                  <c:v>34242</c:v>
                </c:pt>
                <c:pt idx="97" formatCode="mmm&quot;-&quot;yyyy">
                  <c:v>34334</c:v>
                </c:pt>
                <c:pt idx="98" formatCode="mmm&quot;-&quot;yyyy">
                  <c:v>34424</c:v>
                </c:pt>
                <c:pt idx="99" formatCode="mmm&quot;-&quot;yyyy">
                  <c:v>34515</c:v>
                </c:pt>
                <c:pt idx="100" formatCode="mmm&quot;-&quot;yyyy">
                  <c:v>34607</c:v>
                </c:pt>
                <c:pt idx="101" formatCode="mmm&quot;-&quot;yyyy">
                  <c:v>34699</c:v>
                </c:pt>
                <c:pt idx="102" formatCode="mmm&quot;-&quot;yyyy">
                  <c:v>34789</c:v>
                </c:pt>
                <c:pt idx="103" formatCode="mmm&quot;-&quot;yyyy">
                  <c:v>34880</c:v>
                </c:pt>
                <c:pt idx="104" formatCode="mmm&quot;-&quot;yyyy">
                  <c:v>34972</c:v>
                </c:pt>
                <c:pt idx="105" formatCode="mmm&quot;-&quot;yyyy">
                  <c:v>35064</c:v>
                </c:pt>
                <c:pt idx="106" formatCode="mmm&quot;-&quot;yyyy">
                  <c:v>35155</c:v>
                </c:pt>
                <c:pt idx="107" formatCode="mmm&quot;-&quot;yyyy">
                  <c:v>35246</c:v>
                </c:pt>
                <c:pt idx="108" formatCode="mmm&quot;-&quot;yyyy">
                  <c:v>35338</c:v>
                </c:pt>
                <c:pt idx="109" formatCode="mmm&quot;-&quot;yyyy">
                  <c:v>35430</c:v>
                </c:pt>
                <c:pt idx="110" formatCode="mmm&quot;-&quot;yyyy">
                  <c:v>35520</c:v>
                </c:pt>
                <c:pt idx="111" formatCode="mmm&quot;-&quot;yyyy">
                  <c:v>35611</c:v>
                </c:pt>
                <c:pt idx="112" formatCode="mmm&quot;-&quot;yyyy">
                  <c:v>35703</c:v>
                </c:pt>
                <c:pt idx="113" formatCode="mmm&quot;-&quot;yyyy">
                  <c:v>35795</c:v>
                </c:pt>
                <c:pt idx="114" formatCode="mmm&quot;-&quot;yyyy">
                  <c:v>35885</c:v>
                </c:pt>
                <c:pt idx="115" formatCode="mmm&quot;-&quot;yyyy">
                  <c:v>35976</c:v>
                </c:pt>
                <c:pt idx="116" formatCode="mmm&quot;-&quot;yyyy">
                  <c:v>36068</c:v>
                </c:pt>
                <c:pt idx="117" formatCode="mmm&quot;-&quot;yyyy">
                  <c:v>36160</c:v>
                </c:pt>
                <c:pt idx="118" formatCode="mmm&quot;-&quot;yyyy">
                  <c:v>36250</c:v>
                </c:pt>
                <c:pt idx="119" formatCode="mmm&quot;-&quot;yyyy">
                  <c:v>36341</c:v>
                </c:pt>
                <c:pt idx="120" formatCode="mmm&quot;-&quot;yyyy">
                  <c:v>36433</c:v>
                </c:pt>
                <c:pt idx="121" formatCode="mmm&quot;-&quot;yyyy">
                  <c:v>36525</c:v>
                </c:pt>
                <c:pt idx="122" formatCode="mmm&quot;-&quot;yyyy">
                  <c:v>36616</c:v>
                </c:pt>
                <c:pt idx="123" formatCode="mmm&quot;-&quot;yyyy">
                  <c:v>36707</c:v>
                </c:pt>
                <c:pt idx="124" formatCode="mmm&quot;-&quot;yyyy">
                  <c:v>36799</c:v>
                </c:pt>
                <c:pt idx="125" formatCode="mmm&quot;-&quot;yyyy">
                  <c:v>36891</c:v>
                </c:pt>
                <c:pt idx="126" formatCode="mmm&quot;-&quot;yyyy">
                  <c:v>36981</c:v>
                </c:pt>
                <c:pt idx="127" formatCode="mmm&quot;-&quot;yyyy">
                  <c:v>37072</c:v>
                </c:pt>
                <c:pt idx="128" formatCode="mmm&quot;-&quot;yyyy">
                  <c:v>37164</c:v>
                </c:pt>
                <c:pt idx="129" formatCode="mmm&quot;-&quot;yyyy">
                  <c:v>37256</c:v>
                </c:pt>
                <c:pt idx="130" formatCode="mmm&quot;-&quot;yyyy">
                  <c:v>37346</c:v>
                </c:pt>
                <c:pt idx="131" formatCode="mmm&quot;-&quot;yyyy">
                  <c:v>37437</c:v>
                </c:pt>
                <c:pt idx="132" formatCode="mmm&quot;-&quot;yyyy">
                  <c:v>37529</c:v>
                </c:pt>
                <c:pt idx="133" formatCode="mmm&quot;-&quot;yyyy">
                  <c:v>37621</c:v>
                </c:pt>
                <c:pt idx="134" formatCode="mmm&quot;-&quot;yyyy">
                  <c:v>37711</c:v>
                </c:pt>
                <c:pt idx="135" formatCode="mmm&quot;-&quot;yyyy">
                  <c:v>37802</c:v>
                </c:pt>
                <c:pt idx="136" formatCode="mmm&quot;-&quot;yyyy">
                  <c:v>37894</c:v>
                </c:pt>
                <c:pt idx="137" formatCode="mmm&quot;-&quot;yyyy">
                  <c:v>37986</c:v>
                </c:pt>
                <c:pt idx="138" formatCode="mmm&quot;-&quot;yyyy">
                  <c:v>38077</c:v>
                </c:pt>
                <c:pt idx="139" formatCode="mmm&quot;-&quot;yyyy">
                  <c:v>38168</c:v>
                </c:pt>
                <c:pt idx="140" formatCode="mmm&quot;-&quot;yyyy">
                  <c:v>38260</c:v>
                </c:pt>
                <c:pt idx="141" formatCode="mmm&quot;-&quot;yyyy">
                  <c:v>38352</c:v>
                </c:pt>
                <c:pt idx="142" formatCode="mmm&quot;-&quot;yyyy">
                  <c:v>38442</c:v>
                </c:pt>
                <c:pt idx="143" formatCode="mmm&quot;-&quot;yyyy">
                  <c:v>38533</c:v>
                </c:pt>
                <c:pt idx="144" formatCode="mmm&quot;-&quot;yyyy">
                  <c:v>38625</c:v>
                </c:pt>
                <c:pt idx="145" formatCode="mmm&quot;-&quot;yyyy">
                  <c:v>38717</c:v>
                </c:pt>
                <c:pt idx="146" formatCode="mmm&quot;-&quot;yyyy">
                  <c:v>38807</c:v>
                </c:pt>
                <c:pt idx="147" formatCode="mmm&quot;-&quot;yyyy">
                  <c:v>38898</c:v>
                </c:pt>
                <c:pt idx="148" formatCode="mmm&quot;-&quot;yyyy">
                  <c:v>38990</c:v>
                </c:pt>
                <c:pt idx="149" formatCode="mmm&quot;-&quot;yyyy">
                  <c:v>39082</c:v>
                </c:pt>
                <c:pt idx="150" formatCode="mmm&quot;-&quot;yyyy">
                  <c:v>39172</c:v>
                </c:pt>
                <c:pt idx="151" formatCode="mmm&quot;-&quot;yyyy">
                  <c:v>39263</c:v>
                </c:pt>
                <c:pt idx="152" formatCode="mmm&quot;-&quot;yyyy">
                  <c:v>39355</c:v>
                </c:pt>
                <c:pt idx="153" formatCode="mmm&quot;-&quot;yyyy">
                  <c:v>39447</c:v>
                </c:pt>
                <c:pt idx="154" formatCode="mmm&quot;-&quot;yyyy">
                  <c:v>39538</c:v>
                </c:pt>
                <c:pt idx="155" formatCode="mmm&quot;-&quot;yyyy">
                  <c:v>39629</c:v>
                </c:pt>
                <c:pt idx="156" formatCode="mmm&quot;-&quot;yyyy">
                  <c:v>39721</c:v>
                </c:pt>
                <c:pt idx="157" formatCode="mmm&quot;-&quot;yyyy">
                  <c:v>39813</c:v>
                </c:pt>
                <c:pt idx="158" formatCode="mmm&quot;-&quot;yyyy">
                  <c:v>39903</c:v>
                </c:pt>
                <c:pt idx="159" formatCode="mmm&quot;-&quot;yyyy">
                  <c:v>39994</c:v>
                </c:pt>
                <c:pt idx="160" formatCode="mmm&quot;-&quot;yyyy">
                  <c:v>40086</c:v>
                </c:pt>
                <c:pt idx="161" formatCode="mmm&quot;-&quot;yyyy">
                  <c:v>40178</c:v>
                </c:pt>
                <c:pt idx="162" formatCode="mmm&quot;-&quot;yyyy">
                  <c:v>40268</c:v>
                </c:pt>
                <c:pt idx="163" formatCode="mmm&quot;-&quot;yyyy">
                  <c:v>40359</c:v>
                </c:pt>
                <c:pt idx="164" formatCode="mmm&quot;-&quot;yyyy">
                  <c:v>40451</c:v>
                </c:pt>
                <c:pt idx="165" formatCode="mmm&quot;-&quot;yyyy">
                  <c:v>40543</c:v>
                </c:pt>
                <c:pt idx="166" formatCode="mmm&quot;-&quot;yyyy">
                  <c:v>40633</c:v>
                </c:pt>
                <c:pt idx="167" formatCode="mmm&quot;-&quot;yyyy">
                  <c:v>40724</c:v>
                </c:pt>
                <c:pt idx="168" formatCode="mmm&quot;-&quot;yyyy">
                  <c:v>40816</c:v>
                </c:pt>
                <c:pt idx="169" formatCode="mmm&quot;-&quot;yyyy">
                  <c:v>40908</c:v>
                </c:pt>
                <c:pt idx="170" formatCode="mmm&quot;-&quot;yyyy">
                  <c:v>40999</c:v>
                </c:pt>
                <c:pt idx="171" formatCode="mmm&quot;-&quot;yyyy">
                  <c:v>41090</c:v>
                </c:pt>
                <c:pt idx="172" formatCode="mmm&quot;-&quot;yyyy">
                  <c:v>41182</c:v>
                </c:pt>
                <c:pt idx="173" formatCode="mmm&quot;-&quot;yyyy">
                  <c:v>41274</c:v>
                </c:pt>
                <c:pt idx="174" formatCode="mmm&quot;-&quot;yyyy">
                  <c:v>41364</c:v>
                </c:pt>
                <c:pt idx="175" formatCode="mmm&quot;-&quot;yyyy">
                  <c:v>41455</c:v>
                </c:pt>
                <c:pt idx="176" formatCode="mmm&quot;-&quot;yyyy">
                  <c:v>41547</c:v>
                </c:pt>
                <c:pt idx="177" formatCode="mmm&quot;-&quot;yyyy">
                  <c:v>41639</c:v>
                </c:pt>
                <c:pt idx="178" formatCode="mmm&quot;-&quot;yyyy">
                  <c:v>41729</c:v>
                </c:pt>
                <c:pt idx="179" formatCode="mmm&quot;-&quot;yyyy">
                  <c:v>41820</c:v>
                </c:pt>
                <c:pt idx="180" formatCode="mmm&quot;-&quot;yyyy">
                  <c:v>41912</c:v>
                </c:pt>
                <c:pt idx="181" formatCode="mmm&quot;-&quot;yyyy">
                  <c:v>42004</c:v>
                </c:pt>
                <c:pt idx="182" formatCode="mmm&quot;-&quot;yyyy">
                  <c:v>42094</c:v>
                </c:pt>
                <c:pt idx="183" formatCode="mmm&quot;-&quot;yyyy">
                  <c:v>42185</c:v>
                </c:pt>
                <c:pt idx="184" formatCode="mmm&quot;-&quot;yyyy">
                  <c:v>42277</c:v>
                </c:pt>
                <c:pt idx="185" formatCode="mmm&quot;-&quot;yyyy">
                  <c:v>42369</c:v>
                </c:pt>
                <c:pt idx="186" formatCode="mmm&quot;-&quot;yyyy">
                  <c:v>42460</c:v>
                </c:pt>
                <c:pt idx="187" formatCode="mmm&quot;-&quot;yyyy">
                  <c:v>42551</c:v>
                </c:pt>
                <c:pt idx="188" formatCode="mmm&quot;-&quot;yyyy">
                  <c:v>42643</c:v>
                </c:pt>
                <c:pt idx="189" formatCode="mmm&quot;-&quot;yyyy">
                  <c:v>42735</c:v>
                </c:pt>
                <c:pt idx="190" formatCode="mmm&quot;-&quot;yyyy">
                  <c:v>42825</c:v>
                </c:pt>
                <c:pt idx="191" formatCode="mmm&quot;-&quot;yyyy">
                  <c:v>42916</c:v>
                </c:pt>
                <c:pt idx="192" formatCode="mmm&quot;-&quot;yyyy">
                  <c:v>43008</c:v>
                </c:pt>
                <c:pt idx="193" formatCode="mmm&quot;-&quot;yyyy">
                  <c:v>43100</c:v>
                </c:pt>
                <c:pt idx="194" formatCode="mmm&quot;-&quot;yyyy">
                  <c:v>43190</c:v>
                </c:pt>
                <c:pt idx="195" formatCode="mmm&quot;-&quot;yyyy">
                  <c:v>43281</c:v>
                </c:pt>
                <c:pt idx="196" formatCode="mmm&quot;-&quot;yyyy">
                  <c:v>43373</c:v>
                </c:pt>
                <c:pt idx="197" formatCode="mmm&quot;-&quot;yyyy">
                  <c:v>43465</c:v>
                </c:pt>
                <c:pt idx="198" formatCode="mmm&quot;-&quot;yyyy">
                  <c:v>43555</c:v>
                </c:pt>
                <c:pt idx="199" formatCode="mmm&quot;-&quot;yyyy">
                  <c:v>43646</c:v>
                </c:pt>
                <c:pt idx="200" formatCode="mmm&quot;-&quot;yyyy">
                  <c:v>43738</c:v>
                </c:pt>
                <c:pt idx="201" formatCode="mmm&quot;-&quot;yyyy">
                  <c:v>43830</c:v>
                </c:pt>
                <c:pt idx="202" formatCode="mmm&quot;-&quot;yyyy">
                  <c:v>43921</c:v>
                </c:pt>
                <c:pt idx="203" formatCode="mmm&quot;-&quot;yyyy">
                  <c:v>44012</c:v>
                </c:pt>
              </c:numCache>
            </c:numRef>
          </c:cat>
          <c:val>
            <c:numRef>
              <c:f>Calculations!$C$58:$GX$58</c:f>
              <c:numCache>
                <c:formatCode>General</c:formatCode>
                <c:ptCount val="204"/>
                <c:pt idx="0">
                  <c:v>0</c:v>
                </c:pt>
                <c:pt idx="1">
                  <c:v>0</c:v>
                </c:pt>
                <c:pt idx="2">
                  <c:v>0</c:v>
                </c:pt>
                <c:pt idx="3">
                  <c:v>0</c:v>
                </c:pt>
                <c:pt idx="4">
                  <c:v>0</c:v>
                </c:pt>
                <c:pt idx="5">
                  <c:v>0</c:v>
                </c:pt>
                <c:pt idx="6">
                  <c:v>0</c:v>
                </c:pt>
                <c:pt idx="7">
                  <c:v>0</c:v>
                </c:pt>
                <c:pt idx="8">
                  <c:v>0</c:v>
                </c:pt>
                <c:pt idx="9">
                  <c:v>0</c:v>
                </c:pt>
                <c:pt idx="10">
                  <c:v>0</c:v>
                </c:pt>
                <c:pt idx="11">
                  <c:v>0</c:v>
                </c:pt>
                <c:pt idx="12">
                  <c:v>3.279686012699775E-2</c:v>
                </c:pt>
                <c:pt idx="13">
                  <c:v>-0.14727137085453976</c:v>
                </c:pt>
                <c:pt idx="14">
                  <c:v>5.4336342619112681E-2</c:v>
                </c:pt>
                <c:pt idx="15">
                  <c:v>-0.54068356671480677</c:v>
                </c:pt>
                <c:pt idx="16">
                  <c:v>-8.1249164020910009E-2</c:v>
                </c:pt>
                <c:pt idx="17">
                  <c:v>0.4198589065571654</c:v>
                </c:pt>
                <c:pt idx="18">
                  <c:v>0.52586910821501887</c:v>
                </c:pt>
                <c:pt idx="19">
                  <c:v>0.35568458985990264</c:v>
                </c:pt>
                <c:pt idx="20">
                  <c:v>1.4418705989547698</c:v>
                </c:pt>
                <c:pt idx="21">
                  <c:v>2.8213906831646578</c:v>
                </c:pt>
                <c:pt idx="22">
                  <c:v>1.6367282055778958</c:v>
                </c:pt>
                <c:pt idx="23">
                  <c:v>0.68215442147813221</c:v>
                </c:pt>
                <c:pt idx="24">
                  <c:v>0.72739585179960109</c:v>
                </c:pt>
                <c:pt idx="25">
                  <c:v>-0.34637009508854222</c:v>
                </c:pt>
                <c:pt idx="26">
                  <c:v>-5.5013860858673398E-3</c:v>
                </c:pt>
                <c:pt idx="27">
                  <c:v>-2.1322233551757285E-2</c:v>
                </c:pt>
                <c:pt idx="28">
                  <c:v>-0.28416263314507967</c:v>
                </c:pt>
                <c:pt idx="29">
                  <c:v>-0.81785785860099414</c:v>
                </c:pt>
                <c:pt idx="30">
                  <c:v>-0.39703157302395387</c:v>
                </c:pt>
                <c:pt idx="31">
                  <c:v>-0.38357948587187191</c:v>
                </c:pt>
                <c:pt idx="32">
                  <c:v>-0.53526019441289829</c:v>
                </c:pt>
                <c:pt idx="33">
                  <c:v>-0.30164720757651664</c:v>
                </c:pt>
                <c:pt idx="34">
                  <c:v>-0.53668282873161144</c:v>
                </c:pt>
                <c:pt idx="35">
                  <c:v>-0.45947183003637809</c:v>
                </c:pt>
                <c:pt idx="36">
                  <c:v>-0.40587803440168774</c:v>
                </c:pt>
                <c:pt idx="37">
                  <c:v>-0.18461924830730894</c:v>
                </c:pt>
                <c:pt idx="38">
                  <c:v>0.12303266253133997</c:v>
                </c:pt>
                <c:pt idx="39">
                  <c:v>2.7185119341124893E-2</c:v>
                </c:pt>
                <c:pt idx="40">
                  <c:v>0.37913146948566412</c:v>
                </c:pt>
                <c:pt idx="41">
                  <c:v>-7.2425918349984988E-3</c:v>
                </c:pt>
                <c:pt idx="42">
                  <c:v>1.0300206144449517</c:v>
                </c:pt>
                <c:pt idx="43">
                  <c:v>0.79138185675413519</c:v>
                </c:pt>
                <c:pt idx="44">
                  <c:v>-3.2297214896355786E-2</c:v>
                </c:pt>
                <c:pt idx="45">
                  <c:v>-0.209599080870815</c:v>
                </c:pt>
                <c:pt idx="46">
                  <c:v>-0.27899743555297185</c:v>
                </c:pt>
                <c:pt idx="47">
                  <c:v>-0.22106640887877096</c:v>
                </c:pt>
                <c:pt idx="48">
                  <c:v>0.19390927604455682</c:v>
                </c:pt>
                <c:pt idx="49">
                  <c:v>0.14816401730967804</c:v>
                </c:pt>
                <c:pt idx="50">
                  <c:v>0.52899910829822239</c:v>
                </c:pt>
                <c:pt idx="51">
                  <c:v>1.1258326543340593</c:v>
                </c:pt>
                <c:pt idx="52">
                  <c:v>1.0164734822882777</c:v>
                </c:pt>
                <c:pt idx="53">
                  <c:v>0.94526418207587659</c:v>
                </c:pt>
                <c:pt idx="54">
                  <c:v>0.62876896237004709</c:v>
                </c:pt>
                <c:pt idx="55">
                  <c:v>3.3515917768479356E-2</c:v>
                </c:pt>
                <c:pt idx="56">
                  <c:v>-0.36929792609061707</c:v>
                </c:pt>
                <c:pt idx="57">
                  <c:v>-0.41752772416648526</c:v>
                </c:pt>
                <c:pt idx="58">
                  <c:v>-0.47635415779364954</c:v>
                </c:pt>
                <c:pt idx="59">
                  <c:v>-0.38374631589665104</c:v>
                </c:pt>
                <c:pt idx="60">
                  <c:v>-0.49176746392217113</c:v>
                </c:pt>
                <c:pt idx="61">
                  <c:v>-6.0035028404000663E-2</c:v>
                </c:pt>
                <c:pt idx="62">
                  <c:v>-1.8431201490542164E-2</c:v>
                </c:pt>
                <c:pt idx="63">
                  <c:v>-0.67353019893371435</c:v>
                </c:pt>
                <c:pt idx="64">
                  <c:v>-0.2173453346779271</c:v>
                </c:pt>
                <c:pt idx="65">
                  <c:v>-0.14121552905955423</c:v>
                </c:pt>
                <c:pt idx="66">
                  <c:v>0.15324687713703924</c:v>
                </c:pt>
                <c:pt idx="67">
                  <c:v>-0.21462749671963605</c:v>
                </c:pt>
                <c:pt idx="68">
                  <c:v>-2.0017681651120542E-2</c:v>
                </c:pt>
                <c:pt idx="69">
                  <c:v>-0.52686703420449132</c:v>
                </c:pt>
                <c:pt idx="70">
                  <c:v>-0.36245339495647716</c:v>
                </c:pt>
                <c:pt idx="71">
                  <c:v>-0.38855109394887871</c:v>
                </c:pt>
                <c:pt idx="72">
                  <c:v>-5.4002582237761956E-2</c:v>
                </c:pt>
                <c:pt idx="73">
                  <c:v>-0.18041436955197421</c:v>
                </c:pt>
                <c:pt idx="74">
                  <c:v>-3.5939469696738578E-2</c:v>
                </c:pt>
                <c:pt idx="75">
                  <c:v>-3.0614396640898201E-2</c:v>
                </c:pt>
                <c:pt idx="76">
                  <c:v>-0.34696546280258816</c:v>
                </c:pt>
                <c:pt idx="77">
                  <c:v>6.4157794270291238E-3</c:v>
                </c:pt>
                <c:pt idx="78">
                  <c:v>5.3380397230812275E-2</c:v>
                </c:pt>
                <c:pt idx="79">
                  <c:v>0.1870125175787212</c:v>
                </c:pt>
                <c:pt idx="80">
                  <c:v>0.33151303104038615</c:v>
                </c:pt>
                <c:pt idx="81">
                  <c:v>0.11095004009374301</c:v>
                </c:pt>
                <c:pt idx="82">
                  <c:v>0.26203515043486164</c:v>
                </c:pt>
                <c:pt idx="83">
                  <c:v>0.17203781155857042</c:v>
                </c:pt>
                <c:pt idx="84">
                  <c:v>0.45815973347060374</c:v>
                </c:pt>
                <c:pt idx="85">
                  <c:v>0.88624810962639478</c:v>
                </c:pt>
                <c:pt idx="86">
                  <c:v>0.7190120404171445</c:v>
                </c:pt>
                <c:pt idx="87">
                  <c:v>0.67675005279167355</c:v>
                </c:pt>
                <c:pt idx="88">
                  <c:v>1.2212216548128412</c:v>
                </c:pt>
                <c:pt idx="89">
                  <c:v>0.79630720273171796</c:v>
                </c:pt>
                <c:pt idx="90">
                  <c:v>0.86421310267316176</c:v>
                </c:pt>
                <c:pt idx="91">
                  <c:v>0.52862641782958908</c:v>
                </c:pt>
                <c:pt idx="92">
                  <c:v>0.29761689595020696</c:v>
                </c:pt>
                <c:pt idx="93">
                  <c:v>0.11474078823402929</c:v>
                </c:pt>
                <c:pt idx="94">
                  <c:v>2.9635763972235146E-2</c:v>
                </c:pt>
                <c:pt idx="95">
                  <c:v>-7.9952969207244443E-2</c:v>
                </c:pt>
                <c:pt idx="96">
                  <c:v>-0.15284276389956153</c:v>
                </c:pt>
                <c:pt idx="97">
                  <c:v>-0.2719211139631299</c:v>
                </c:pt>
                <c:pt idx="98">
                  <c:v>-0.32084250806213566</c:v>
                </c:pt>
                <c:pt idx="99">
                  <c:v>-5.8085790876531998E-2</c:v>
                </c:pt>
                <c:pt idx="100">
                  <c:v>-0.20160903787467199</c:v>
                </c:pt>
                <c:pt idx="101">
                  <c:v>-9.2148077202837998E-3</c:v>
                </c:pt>
                <c:pt idx="102">
                  <c:v>3.7550194722531037E-2</c:v>
                </c:pt>
                <c:pt idx="103">
                  <c:v>-0.24687827210899496</c:v>
                </c:pt>
                <c:pt idx="104">
                  <c:v>-0.26146432363833105</c:v>
                </c:pt>
                <c:pt idx="105">
                  <c:v>-0.17021731272367993</c:v>
                </c:pt>
                <c:pt idx="106">
                  <c:v>-0.34403716489905706</c:v>
                </c:pt>
                <c:pt idx="107">
                  <c:v>-0.12823050512843701</c:v>
                </c:pt>
                <c:pt idx="108">
                  <c:v>-0.40698360783509951</c:v>
                </c:pt>
                <c:pt idx="109">
                  <c:v>-0.73777752627993876</c:v>
                </c:pt>
                <c:pt idx="110">
                  <c:v>-0.42481900556011554</c:v>
                </c:pt>
                <c:pt idx="111">
                  <c:v>-0.50110107908670953</c:v>
                </c:pt>
                <c:pt idx="112">
                  <c:v>-0.67526552389044525</c:v>
                </c:pt>
                <c:pt idx="113">
                  <c:v>-0.40075569914536135</c:v>
                </c:pt>
                <c:pt idx="114">
                  <c:v>-0.53342504769362165</c:v>
                </c:pt>
                <c:pt idx="115">
                  <c:v>-0.46262646779652772</c:v>
                </c:pt>
                <c:pt idx="116">
                  <c:v>-0.39724041651570546</c:v>
                </c:pt>
                <c:pt idx="117">
                  <c:v>-0.18184332941037468</c:v>
                </c:pt>
                <c:pt idx="118">
                  <c:v>-0.21292068091891048</c:v>
                </c:pt>
                <c:pt idx="119">
                  <c:v>-0.20285254065721245</c:v>
                </c:pt>
                <c:pt idx="120">
                  <c:v>-0.34848010753184733</c:v>
                </c:pt>
                <c:pt idx="121">
                  <c:v>-0.25818022026843024</c:v>
                </c:pt>
                <c:pt idx="122">
                  <c:v>-4.0943164072875245E-2</c:v>
                </c:pt>
                <c:pt idx="123">
                  <c:v>-9.075271004361285E-3</c:v>
                </c:pt>
                <c:pt idx="124">
                  <c:v>4.3879356272271651E-2</c:v>
                </c:pt>
                <c:pt idx="125">
                  <c:v>8.4727107120316461E-2</c:v>
                </c:pt>
                <c:pt idx="126">
                  <c:v>1.0293233972535272</c:v>
                </c:pt>
                <c:pt idx="127">
                  <c:v>1.2148192768082462</c:v>
                </c:pt>
                <c:pt idx="128">
                  <c:v>1.1730421450348354</c:v>
                </c:pt>
                <c:pt idx="129">
                  <c:v>1.6565593727481858</c:v>
                </c:pt>
                <c:pt idx="130">
                  <c:v>1.4074265655043776</c:v>
                </c:pt>
                <c:pt idx="131">
                  <c:v>1.1140792151778793</c:v>
                </c:pt>
                <c:pt idx="132">
                  <c:v>1.17703100343278</c:v>
                </c:pt>
                <c:pt idx="133">
                  <c:v>1.0575143722406866</c:v>
                </c:pt>
                <c:pt idx="134">
                  <c:v>1.017530377419394</c:v>
                </c:pt>
                <c:pt idx="135">
                  <c:v>0.66530417682967591</c:v>
                </c:pt>
                <c:pt idx="136">
                  <c:v>0.33684383400253082</c:v>
                </c:pt>
                <c:pt idx="137">
                  <c:v>0.26527306920576277</c:v>
                </c:pt>
                <c:pt idx="138">
                  <c:v>-1.0450034124671358E-3</c:v>
                </c:pt>
                <c:pt idx="139">
                  <c:v>-6.0019795616626697E-3</c:v>
                </c:pt>
                <c:pt idx="140">
                  <c:v>-0.49989458694223665</c:v>
                </c:pt>
                <c:pt idx="141">
                  <c:v>-0.44918662439019219</c:v>
                </c:pt>
                <c:pt idx="142">
                  <c:v>-0.42231143112335651</c:v>
                </c:pt>
                <c:pt idx="143">
                  <c:v>-0.52231483001635581</c:v>
                </c:pt>
                <c:pt idx="144">
                  <c:v>-0.5256683615113823</c:v>
                </c:pt>
                <c:pt idx="145">
                  <c:v>-0.57844037437570195</c:v>
                </c:pt>
                <c:pt idx="146">
                  <c:v>-0.28902584942773174</c:v>
                </c:pt>
                <c:pt idx="147">
                  <c:v>-0.38146171121933664</c:v>
                </c:pt>
                <c:pt idx="148">
                  <c:v>-0.26989336595362567</c:v>
                </c:pt>
                <c:pt idx="149">
                  <c:v>-0.35674105015303909</c:v>
                </c:pt>
                <c:pt idx="150">
                  <c:v>-8.6851312912703371E-2</c:v>
                </c:pt>
                <c:pt idx="151">
                  <c:v>0.11399596706930322</c:v>
                </c:pt>
                <c:pt idx="152">
                  <c:v>4.1985624070147928E-2</c:v>
                </c:pt>
                <c:pt idx="153">
                  <c:v>2.1398285657893119</c:v>
                </c:pt>
                <c:pt idx="154">
                  <c:v>0.89545204954405944</c:v>
                </c:pt>
                <c:pt idx="155">
                  <c:v>0.75809965245932676</c:v>
                </c:pt>
                <c:pt idx="156">
                  <c:v>2.4486700307105917</c:v>
                </c:pt>
                <c:pt idx="157">
                  <c:v>1.5237672582505168</c:v>
                </c:pt>
                <c:pt idx="158">
                  <c:v>2.474713187340158</c:v>
                </c:pt>
                <c:pt idx="159">
                  <c:v>2.3065900143417388</c:v>
                </c:pt>
                <c:pt idx="160">
                  <c:v>2.2322279849264492</c:v>
                </c:pt>
                <c:pt idx="161">
                  <c:v>1.3503886469643698</c:v>
                </c:pt>
                <c:pt idx="162">
                  <c:v>1.3008129773731516</c:v>
                </c:pt>
                <c:pt idx="163">
                  <c:v>1.0669130218793594</c:v>
                </c:pt>
                <c:pt idx="164">
                  <c:v>-0.23405279705190329</c:v>
                </c:pt>
                <c:pt idx="165">
                  <c:v>-0.43742162875698365</c:v>
                </c:pt>
                <c:pt idx="166">
                  <c:v>-0.56745345307574735</c:v>
                </c:pt>
                <c:pt idx="167">
                  <c:v>-0.61475301667697702</c:v>
                </c:pt>
                <c:pt idx="168">
                  <c:v>-0.70997516046105924</c:v>
                </c:pt>
                <c:pt idx="169">
                  <c:v>-0.55867675585153997</c:v>
                </c:pt>
                <c:pt idx="170">
                  <c:v>-0.43282755380739935</c:v>
                </c:pt>
                <c:pt idx="171">
                  <c:v>-0.54263685001007944</c:v>
                </c:pt>
                <c:pt idx="172">
                  <c:v>-0.87271516153475581</c:v>
                </c:pt>
                <c:pt idx="173">
                  <c:v>-0.8734960362406784</c:v>
                </c:pt>
                <c:pt idx="174">
                  <c:v>-0.42014300235081503</c:v>
                </c:pt>
                <c:pt idx="175">
                  <c:v>-0.497418760028984</c:v>
                </c:pt>
                <c:pt idx="176">
                  <c:v>-0.67114541545831408</c:v>
                </c:pt>
                <c:pt idx="177">
                  <c:v>-0.42238463878007387</c:v>
                </c:pt>
                <c:pt idx="178">
                  <c:v>-0.30382833832397765</c:v>
                </c:pt>
                <c:pt idx="179">
                  <c:v>-0.18935608409789945</c:v>
                </c:pt>
                <c:pt idx="180">
                  <c:v>1.0452778287251038E-3</c:v>
                </c:pt>
                <c:pt idx="181">
                  <c:v>-1.375280586581309E-2</c:v>
                </c:pt>
                <c:pt idx="182">
                  <c:v>-5.6749227180728307E-2</c:v>
                </c:pt>
                <c:pt idx="183">
                  <c:v>-1.6112700359836758E-2</c:v>
                </c:pt>
                <c:pt idx="184">
                  <c:v>6.93453257360407E-2</c:v>
                </c:pt>
                <c:pt idx="185">
                  <c:v>3.9947961051346542E-2</c:v>
                </c:pt>
                <c:pt idx="186">
                  <c:v>-7.8051205277162153E-2</c:v>
                </c:pt>
                <c:pt idx="187">
                  <c:v>-9.3431458549045523E-3</c:v>
                </c:pt>
                <c:pt idx="188">
                  <c:v>8.3011195550620365E-2</c:v>
                </c:pt>
                <c:pt idx="189">
                  <c:v>7.9389751828954858E-2</c:v>
                </c:pt>
                <c:pt idx="190">
                  <c:v>4.9764339521571756E-2</c:v>
                </c:pt>
                <c:pt idx="191">
                  <c:v>3.9348872056546427E-2</c:v>
                </c:pt>
                <c:pt idx="192">
                  <c:v>0.15219301032887034</c:v>
                </c:pt>
                <c:pt idx="193">
                  <c:v>0.28355353032895148</c:v>
                </c:pt>
                <c:pt idx="194">
                  <c:v>0</c:v>
                </c:pt>
                <c:pt idx="195">
                  <c:v>0</c:v>
                </c:pt>
                <c:pt idx="196">
                  <c:v>0</c:v>
                </c:pt>
                <c:pt idx="197">
                  <c:v>0</c:v>
                </c:pt>
                <c:pt idx="198">
                  <c:v>0</c:v>
                </c:pt>
                <c:pt idx="199">
                  <c:v>0</c:v>
                </c:pt>
                <c:pt idx="200">
                  <c:v>0</c:v>
                </c:pt>
                <c:pt idx="201">
                  <c:v>0</c:v>
                </c:pt>
              </c:numCache>
            </c:numRef>
          </c:val>
          <c:smooth val="0"/>
          <c:extLst>
            <c:ext xmlns:c16="http://schemas.microsoft.com/office/drawing/2014/chart" uri="{C3380CC4-5D6E-409C-BE32-E72D297353CC}">
              <c16:uniqueId val="{00000007-FCF1-41CF-8448-40188F8C78C0}"/>
            </c:ext>
          </c:extLst>
        </c:ser>
        <c:ser>
          <c:idx val="1"/>
          <c:order val="1"/>
          <c:tx>
            <c:v>FIM - taxes and transfers (net neutral taxes )</c:v>
          </c:tx>
          <c:spPr>
            <a:ln>
              <a:solidFill>
                <a:schemeClr val="accent5">
                  <a:lumMod val="60000"/>
                  <a:lumOff val="40000"/>
                </a:schemeClr>
              </a:solidFill>
            </a:ln>
          </c:spPr>
          <c:marker>
            <c:symbol val="none"/>
          </c:marker>
          <c:cat>
            <c:numRef>
              <c:f>Calculations!$9:$9</c:f>
              <c:numCache>
                <c:formatCode>General</c:formatCode>
                <c:ptCount val="16384"/>
                <c:pt idx="2" formatCode="mmm&quot;-&quot;yyyy">
                  <c:v>25658</c:v>
                </c:pt>
                <c:pt idx="3" formatCode="mmm&quot;-&quot;yyyy">
                  <c:v>25749</c:v>
                </c:pt>
                <c:pt idx="4" formatCode="mmm&quot;-&quot;yyyy">
                  <c:v>25841</c:v>
                </c:pt>
                <c:pt idx="5" formatCode="mmm&quot;-&quot;yyyy">
                  <c:v>25933</c:v>
                </c:pt>
                <c:pt idx="6" formatCode="mmm&quot;-&quot;yyyy">
                  <c:v>26023</c:v>
                </c:pt>
                <c:pt idx="7" formatCode="mmm&quot;-&quot;yyyy">
                  <c:v>26114</c:v>
                </c:pt>
                <c:pt idx="8" formatCode="mmm&quot;-&quot;yyyy">
                  <c:v>26206</c:v>
                </c:pt>
                <c:pt idx="9" formatCode="mmm&quot;-&quot;yyyy">
                  <c:v>26298</c:v>
                </c:pt>
                <c:pt idx="10" formatCode="mmm&quot;-&quot;yyyy">
                  <c:v>26389</c:v>
                </c:pt>
                <c:pt idx="11" formatCode="mmm&quot;-&quot;yyyy">
                  <c:v>26480</c:v>
                </c:pt>
                <c:pt idx="12" formatCode="mmm&quot;-&quot;yyyy">
                  <c:v>26572</c:v>
                </c:pt>
                <c:pt idx="13" formatCode="mmm&quot;-&quot;yyyy">
                  <c:v>26664</c:v>
                </c:pt>
                <c:pt idx="14" formatCode="mmm&quot;-&quot;yyyy">
                  <c:v>26754</c:v>
                </c:pt>
                <c:pt idx="15" formatCode="mmm&quot;-&quot;yyyy">
                  <c:v>26845</c:v>
                </c:pt>
                <c:pt idx="16" formatCode="mmm&quot;-&quot;yyyy">
                  <c:v>26937</c:v>
                </c:pt>
                <c:pt idx="17" formatCode="mmm&quot;-&quot;yyyy">
                  <c:v>27029</c:v>
                </c:pt>
                <c:pt idx="18" formatCode="mmm&quot;-&quot;yyyy">
                  <c:v>27119</c:v>
                </c:pt>
                <c:pt idx="19" formatCode="mmm&quot;-&quot;yyyy">
                  <c:v>27210</c:v>
                </c:pt>
                <c:pt idx="20" formatCode="mmm&quot;-&quot;yyyy">
                  <c:v>27302</c:v>
                </c:pt>
                <c:pt idx="21" formatCode="mmm&quot;-&quot;yyyy">
                  <c:v>27394</c:v>
                </c:pt>
                <c:pt idx="22" formatCode="mmm&quot;-&quot;yyyy">
                  <c:v>27484</c:v>
                </c:pt>
                <c:pt idx="23" formatCode="mmm&quot;-&quot;yyyy">
                  <c:v>27575</c:v>
                </c:pt>
                <c:pt idx="24" formatCode="mmm&quot;-&quot;yyyy">
                  <c:v>27667</c:v>
                </c:pt>
                <c:pt idx="25" formatCode="mmm&quot;-&quot;yyyy">
                  <c:v>27759</c:v>
                </c:pt>
                <c:pt idx="26" formatCode="mmm&quot;-&quot;yyyy">
                  <c:v>27850</c:v>
                </c:pt>
                <c:pt idx="27" formatCode="mmm&quot;-&quot;yyyy">
                  <c:v>27941</c:v>
                </c:pt>
                <c:pt idx="28" formatCode="mmm&quot;-&quot;yyyy">
                  <c:v>28033</c:v>
                </c:pt>
                <c:pt idx="29" formatCode="mmm&quot;-&quot;yyyy">
                  <c:v>28125</c:v>
                </c:pt>
                <c:pt idx="30" formatCode="mmm&quot;-&quot;yyyy">
                  <c:v>28215</c:v>
                </c:pt>
                <c:pt idx="31" formatCode="mmm&quot;-&quot;yyyy">
                  <c:v>28306</c:v>
                </c:pt>
                <c:pt idx="32" formatCode="mmm&quot;-&quot;yyyy">
                  <c:v>28398</c:v>
                </c:pt>
                <c:pt idx="33" formatCode="mmm&quot;-&quot;yyyy">
                  <c:v>28490</c:v>
                </c:pt>
                <c:pt idx="34" formatCode="mmm&quot;-&quot;yyyy">
                  <c:v>28580</c:v>
                </c:pt>
                <c:pt idx="35" formatCode="mmm&quot;-&quot;yyyy">
                  <c:v>28671</c:v>
                </c:pt>
                <c:pt idx="36" formatCode="mmm&quot;-&quot;yyyy">
                  <c:v>28763</c:v>
                </c:pt>
                <c:pt idx="37" formatCode="mmm&quot;-&quot;yyyy">
                  <c:v>28855</c:v>
                </c:pt>
                <c:pt idx="38" formatCode="mmm&quot;-&quot;yyyy">
                  <c:v>28945</c:v>
                </c:pt>
                <c:pt idx="39" formatCode="mmm&quot;-&quot;yyyy">
                  <c:v>29036</c:v>
                </c:pt>
                <c:pt idx="40" formatCode="mmm&quot;-&quot;yyyy">
                  <c:v>29128</c:v>
                </c:pt>
                <c:pt idx="41" formatCode="mmm&quot;-&quot;yyyy">
                  <c:v>29220</c:v>
                </c:pt>
                <c:pt idx="42" formatCode="mmm&quot;-&quot;yyyy">
                  <c:v>29311</c:v>
                </c:pt>
                <c:pt idx="43" formatCode="mmm&quot;-&quot;yyyy">
                  <c:v>29402</c:v>
                </c:pt>
                <c:pt idx="44" formatCode="mmm&quot;-&quot;yyyy">
                  <c:v>29494</c:v>
                </c:pt>
                <c:pt idx="45" formatCode="mmm&quot;-&quot;yyyy">
                  <c:v>29586</c:v>
                </c:pt>
                <c:pt idx="46" formatCode="mmm&quot;-&quot;yyyy">
                  <c:v>29676</c:v>
                </c:pt>
                <c:pt idx="47" formatCode="mmm&quot;-&quot;yyyy">
                  <c:v>29767</c:v>
                </c:pt>
                <c:pt idx="48" formatCode="mmm&quot;-&quot;yyyy">
                  <c:v>29859</c:v>
                </c:pt>
                <c:pt idx="49" formatCode="mmm&quot;-&quot;yyyy">
                  <c:v>29951</c:v>
                </c:pt>
                <c:pt idx="50" formatCode="mmm&quot;-&quot;yyyy">
                  <c:v>30041</c:v>
                </c:pt>
                <c:pt idx="51" formatCode="mmm&quot;-&quot;yyyy">
                  <c:v>30132</c:v>
                </c:pt>
                <c:pt idx="52" formatCode="mmm&quot;-&quot;yyyy">
                  <c:v>30224</c:v>
                </c:pt>
                <c:pt idx="53" formatCode="mmm&quot;-&quot;yyyy">
                  <c:v>30316</c:v>
                </c:pt>
                <c:pt idx="54" formatCode="mmm&quot;-&quot;yyyy">
                  <c:v>30406</c:v>
                </c:pt>
                <c:pt idx="55" formatCode="mmm&quot;-&quot;yyyy">
                  <c:v>30497</c:v>
                </c:pt>
                <c:pt idx="56" formatCode="mmm&quot;-&quot;yyyy">
                  <c:v>30589</c:v>
                </c:pt>
                <c:pt idx="57" formatCode="mmm&quot;-&quot;yyyy">
                  <c:v>30681</c:v>
                </c:pt>
                <c:pt idx="58" formatCode="mmm&quot;-&quot;yyyy">
                  <c:v>30772</c:v>
                </c:pt>
                <c:pt idx="59" formatCode="mmm&quot;-&quot;yyyy">
                  <c:v>30863</c:v>
                </c:pt>
                <c:pt idx="60" formatCode="mmm&quot;-&quot;yyyy">
                  <c:v>30955</c:v>
                </c:pt>
                <c:pt idx="61" formatCode="mmm&quot;-&quot;yyyy">
                  <c:v>31047</c:v>
                </c:pt>
                <c:pt idx="62" formatCode="mmm&quot;-&quot;yyyy">
                  <c:v>31137</c:v>
                </c:pt>
                <c:pt idx="63" formatCode="mmm&quot;-&quot;yyyy">
                  <c:v>31228</c:v>
                </c:pt>
                <c:pt idx="64" formatCode="mmm&quot;-&quot;yyyy">
                  <c:v>31320</c:v>
                </c:pt>
                <c:pt idx="65" formatCode="mmm&quot;-&quot;yyyy">
                  <c:v>31412</c:v>
                </c:pt>
                <c:pt idx="66" formatCode="mmm&quot;-&quot;yyyy">
                  <c:v>31502</c:v>
                </c:pt>
                <c:pt idx="67" formatCode="mmm&quot;-&quot;yyyy">
                  <c:v>31593</c:v>
                </c:pt>
                <c:pt idx="68" formatCode="mmm&quot;-&quot;yyyy">
                  <c:v>31685</c:v>
                </c:pt>
                <c:pt idx="69" formatCode="mmm&quot;-&quot;yyyy">
                  <c:v>31777</c:v>
                </c:pt>
                <c:pt idx="70" formatCode="mmm&quot;-&quot;yyyy">
                  <c:v>31867</c:v>
                </c:pt>
                <c:pt idx="71" formatCode="mmm&quot;-&quot;yyyy">
                  <c:v>31958</c:v>
                </c:pt>
                <c:pt idx="72" formatCode="mmm&quot;-&quot;yyyy">
                  <c:v>32050</c:v>
                </c:pt>
                <c:pt idx="73" formatCode="mmm&quot;-&quot;yyyy">
                  <c:v>32142</c:v>
                </c:pt>
                <c:pt idx="74" formatCode="mmm&quot;-&quot;yyyy">
                  <c:v>32233</c:v>
                </c:pt>
                <c:pt idx="75" formatCode="mmm&quot;-&quot;yyyy">
                  <c:v>32324</c:v>
                </c:pt>
                <c:pt idx="76" formatCode="mmm&quot;-&quot;yyyy">
                  <c:v>32416</c:v>
                </c:pt>
                <c:pt idx="77" formatCode="mmm&quot;-&quot;yyyy">
                  <c:v>32508</c:v>
                </c:pt>
                <c:pt idx="78" formatCode="mmm&quot;-&quot;yyyy">
                  <c:v>32598</c:v>
                </c:pt>
                <c:pt idx="79" formatCode="mmm&quot;-&quot;yyyy">
                  <c:v>32689</c:v>
                </c:pt>
                <c:pt idx="80" formatCode="mmm&quot;-&quot;yyyy">
                  <c:v>32781</c:v>
                </c:pt>
                <c:pt idx="81" formatCode="mmm&quot;-&quot;yyyy">
                  <c:v>32873</c:v>
                </c:pt>
                <c:pt idx="82" formatCode="mmm&quot;-&quot;yyyy">
                  <c:v>32963</c:v>
                </c:pt>
                <c:pt idx="83" formatCode="mmm&quot;-&quot;yyyy">
                  <c:v>33054</c:v>
                </c:pt>
                <c:pt idx="84" formatCode="mmm&quot;-&quot;yyyy">
                  <c:v>33146</c:v>
                </c:pt>
                <c:pt idx="85" formatCode="mmm&quot;-&quot;yyyy">
                  <c:v>33238</c:v>
                </c:pt>
                <c:pt idx="86" formatCode="mmm&quot;-&quot;yyyy">
                  <c:v>33328</c:v>
                </c:pt>
                <c:pt idx="87" formatCode="mmm&quot;-&quot;yyyy">
                  <c:v>33419</c:v>
                </c:pt>
                <c:pt idx="88" formatCode="mmm&quot;-&quot;yyyy">
                  <c:v>33511</c:v>
                </c:pt>
                <c:pt idx="89" formatCode="mmm&quot;-&quot;yyyy">
                  <c:v>33603</c:v>
                </c:pt>
                <c:pt idx="90" formatCode="mmm&quot;-&quot;yyyy">
                  <c:v>33694</c:v>
                </c:pt>
                <c:pt idx="91" formatCode="mmm&quot;-&quot;yyyy">
                  <c:v>33785</c:v>
                </c:pt>
                <c:pt idx="92" formatCode="mmm&quot;-&quot;yyyy">
                  <c:v>33877</c:v>
                </c:pt>
                <c:pt idx="93" formatCode="mmm&quot;-&quot;yyyy">
                  <c:v>33969</c:v>
                </c:pt>
                <c:pt idx="94" formatCode="mmm&quot;-&quot;yyyy">
                  <c:v>34059</c:v>
                </c:pt>
                <c:pt idx="95" formatCode="mmm&quot;-&quot;yyyy">
                  <c:v>34150</c:v>
                </c:pt>
                <c:pt idx="96" formatCode="mmm&quot;-&quot;yyyy">
                  <c:v>34242</c:v>
                </c:pt>
                <c:pt idx="97" formatCode="mmm&quot;-&quot;yyyy">
                  <c:v>34334</c:v>
                </c:pt>
                <c:pt idx="98" formatCode="mmm&quot;-&quot;yyyy">
                  <c:v>34424</c:v>
                </c:pt>
                <c:pt idx="99" formatCode="mmm&quot;-&quot;yyyy">
                  <c:v>34515</c:v>
                </c:pt>
                <c:pt idx="100" formatCode="mmm&quot;-&quot;yyyy">
                  <c:v>34607</c:v>
                </c:pt>
                <c:pt idx="101" formatCode="mmm&quot;-&quot;yyyy">
                  <c:v>34699</c:v>
                </c:pt>
                <c:pt idx="102" formatCode="mmm&quot;-&quot;yyyy">
                  <c:v>34789</c:v>
                </c:pt>
                <c:pt idx="103" formatCode="mmm&quot;-&quot;yyyy">
                  <c:v>34880</c:v>
                </c:pt>
                <c:pt idx="104" formatCode="mmm&quot;-&quot;yyyy">
                  <c:v>34972</c:v>
                </c:pt>
                <c:pt idx="105" formatCode="mmm&quot;-&quot;yyyy">
                  <c:v>35064</c:v>
                </c:pt>
                <c:pt idx="106" formatCode="mmm&quot;-&quot;yyyy">
                  <c:v>35155</c:v>
                </c:pt>
                <c:pt idx="107" formatCode="mmm&quot;-&quot;yyyy">
                  <c:v>35246</c:v>
                </c:pt>
                <c:pt idx="108" formatCode="mmm&quot;-&quot;yyyy">
                  <c:v>35338</c:v>
                </c:pt>
                <c:pt idx="109" formatCode="mmm&quot;-&quot;yyyy">
                  <c:v>35430</c:v>
                </c:pt>
                <c:pt idx="110" formatCode="mmm&quot;-&quot;yyyy">
                  <c:v>35520</c:v>
                </c:pt>
                <c:pt idx="111" formatCode="mmm&quot;-&quot;yyyy">
                  <c:v>35611</c:v>
                </c:pt>
                <c:pt idx="112" formatCode="mmm&quot;-&quot;yyyy">
                  <c:v>35703</c:v>
                </c:pt>
                <c:pt idx="113" formatCode="mmm&quot;-&quot;yyyy">
                  <c:v>35795</c:v>
                </c:pt>
                <c:pt idx="114" formatCode="mmm&quot;-&quot;yyyy">
                  <c:v>35885</c:v>
                </c:pt>
                <c:pt idx="115" formatCode="mmm&quot;-&quot;yyyy">
                  <c:v>35976</c:v>
                </c:pt>
                <c:pt idx="116" formatCode="mmm&quot;-&quot;yyyy">
                  <c:v>36068</c:v>
                </c:pt>
                <c:pt idx="117" formatCode="mmm&quot;-&quot;yyyy">
                  <c:v>36160</c:v>
                </c:pt>
                <c:pt idx="118" formatCode="mmm&quot;-&quot;yyyy">
                  <c:v>36250</c:v>
                </c:pt>
                <c:pt idx="119" formatCode="mmm&quot;-&quot;yyyy">
                  <c:v>36341</c:v>
                </c:pt>
                <c:pt idx="120" formatCode="mmm&quot;-&quot;yyyy">
                  <c:v>36433</c:v>
                </c:pt>
                <c:pt idx="121" formatCode="mmm&quot;-&quot;yyyy">
                  <c:v>36525</c:v>
                </c:pt>
                <c:pt idx="122" formatCode="mmm&quot;-&quot;yyyy">
                  <c:v>36616</c:v>
                </c:pt>
                <c:pt idx="123" formatCode="mmm&quot;-&quot;yyyy">
                  <c:v>36707</c:v>
                </c:pt>
                <c:pt idx="124" formatCode="mmm&quot;-&quot;yyyy">
                  <c:v>36799</c:v>
                </c:pt>
                <c:pt idx="125" formatCode="mmm&quot;-&quot;yyyy">
                  <c:v>36891</c:v>
                </c:pt>
                <c:pt idx="126" formatCode="mmm&quot;-&quot;yyyy">
                  <c:v>36981</c:v>
                </c:pt>
                <c:pt idx="127" formatCode="mmm&quot;-&quot;yyyy">
                  <c:v>37072</c:v>
                </c:pt>
                <c:pt idx="128" formatCode="mmm&quot;-&quot;yyyy">
                  <c:v>37164</c:v>
                </c:pt>
                <c:pt idx="129" formatCode="mmm&quot;-&quot;yyyy">
                  <c:v>37256</c:v>
                </c:pt>
                <c:pt idx="130" formatCode="mmm&quot;-&quot;yyyy">
                  <c:v>37346</c:v>
                </c:pt>
                <c:pt idx="131" formatCode="mmm&quot;-&quot;yyyy">
                  <c:v>37437</c:v>
                </c:pt>
                <c:pt idx="132" formatCode="mmm&quot;-&quot;yyyy">
                  <c:v>37529</c:v>
                </c:pt>
                <c:pt idx="133" formatCode="mmm&quot;-&quot;yyyy">
                  <c:v>37621</c:v>
                </c:pt>
                <c:pt idx="134" formatCode="mmm&quot;-&quot;yyyy">
                  <c:v>37711</c:v>
                </c:pt>
                <c:pt idx="135" formatCode="mmm&quot;-&quot;yyyy">
                  <c:v>37802</c:v>
                </c:pt>
                <c:pt idx="136" formatCode="mmm&quot;-&quot;yyyy">
                  <c:v>37894</c:v>
                </c:pt>
                <c:pt idx="137" formatCode="mmm&quot;-&quot;yyyy">
                  <c:v>37986</c:v>
                </c:pt>
                <c:pt idx="138" formatCode="mmm&quot;-&quot;yyyy">
                  <c:v>38077</c:v>
                </c:pt>
                <c:pt idx="139" formatCode="mmm&quot;-&quot;yyyy">
                  <c:v>38168</c:v>
                </c:pt>
                <c:pt idx="140" formatCode="mmm&quot;-&quot;yyyy">
                  <c:v>38260</c:v>
                </c:pt>
                <c:pt idx="141" formatCode="mmm&quot;-&quot;yyyy">
                  <c:v>38352</c:v>
                </c:pt>
                <c:pt idx="142" formatCode="mmm&quot;-&quot;yyyy">
                  <c:v>38442</c:v>
                </c:pt>
                <c:pt idx="143" formatCode="mmm&quot;-&quot;yyyy">
                  <c:v>38533</c:v>
                </c:pt>
                <c:pt idx="144" formatCode="mmm&quot;-&quot;yyyy">
                  <c:v>38625</c:v>
                </c:pt>
                <c:pt idx="145" formatCode="mmm&quot;-&quot;yyyy">
                  <c:v>38717</c:v>
                </c:pt>
                <c:pt idx="146" formatCode="mmm&quot;-&quot;yyyy">
                  <c:v>38807</c:v>
                </c:pt>
                <c:pt idx="147" formatCode="mmm&quot;-&quot;yyyy">
                  <c:v>38898</c:v>
                </c:pt>
                <c:pt idx="148" formatCode="mmm&quot;-&quot;yyyy">
                  <c:v>38990</c:v>
                </c:pt>
                <c:pt idx="149" formatCode="mmm&quot;-&quot;yyyy">
                  <c:v>39082</c:v>
                </c:pt>
                <c:pt idx="150" formatCode="mmm&quot;-&quot;yyyy">
                  <c:v>39172</c:v>
                </c:pt>
                <c:pt idx="151" formatCode="mmm&quot;-&quot;yyyy">
                  <c:v>39263</c:v>
                </c:pt>
                <c:pt idx="152" formatCode="mmm&quot;-&quot;yyyy">
                  <c:v>39355</c:v>
                </c:pt>
                <c:pt idx="153" formatCode="mmm&quot;-&quot;yyyy">
                  <c:v>39447</c:v>
                </c:pt>
                <c:pt idx="154" formatCode="mmm&quot;-&quot;yyyy">
                  <c:v>39538</c:v>
                </c:pt>
                <c:pt idx="155" formatCode="mmm&quot;-&quot;yyyy">
                  <c:v>39629</c:v>
                </c:pt>
                <c:pt idx="156" formatCode="mmm&quot;-&quot;yyyy">
                  <c:v>39721</c:v>
                </c:pt>
                <c:pt idx="157" formatCode="mmm&quot;-&quot;yyyy">
                  <c:v>39813</c:v>
                </c:pt>
                <c:pt idx="158" formatCode="mmm&quot;-&quot;yyyy">
                  <c:v>39903</c:v>
                </c:pt>
                <c:pt idx="159" formatCode="mmm&quot;-&quot;yyyy">
                  <c:v>39994</c:v>
                </c:pt>
                <c:pt idx="160" formatCode="mmm&quot;-&quot;yyyy">
                  <c:v>40086</c:v>
                </c:pt>
                <c:pt idx="161" formatCode="mmm&quot;-&quot;yyyy">
                  <c:v>40178</c:v>
                </c:pt>
                <c:pt idx="162" formatCode="mmm&quot;-&quot;yyyy">
                  <c:v>40268</c:v>
                </c:pt>
                <c:pt idx="163" formatCode="mmm&quot;-&quot;yyyy">
                  <c:v>40359</c:v>
                </c:pt>
                <c:pt idx="164" formatCode="mmm&quot;-&quot;yyyy">
                  <c:v>40451</c:v>
                </c:pt>
                <c:pt idx="165" formatCode="mmm&quot;-&quot;yyyy">
                  <c:v>40543</c:v>
                </c:pt>
                <c:pt idx="166" formatCode="mmm&quot;-&quot;yyyy">
                  <c:v>40633</c:v>
                </c:pt>
                <c:pt idx="167" formatCode="mmm&quot;-&quot;yyyy">
                  <c:v>40724</c:v>
                </c:pt>
                <c:pt idx="168" formatCode="mmm&quot;-&quot;yyyy">
                  <c:v>40816</c:v>
                </c:pt>
                <c:pt idx="169" formatCode="mmm&quot;-&quot;yyyy">
                  <c:v>40908</c:v>
                </c:pt>
                <c:pt idx="170" formatCode="mmm&quot;-&quot;yyyy">
                  <c:v>40999</c:v>
                </c:pt>
                <c:pt idx="171" formatCode="mmm&quot;-&quot;yyyy">
                  <c:v>41090</c:v>
                </c:pt>
                <c:pt idx="172" formatCode="mmm&quot;-&quot;yyyy">
                  <c:v>41182</c:v>
                </c:pt>
                <c:pt idx="173" formatCode="mmm&quot;-&quot;yyyy">
                  <c:v>41274</c:v>
                </c:pt>
                <c:pt idx="174" formatCode="mmm&quot;-&quot;yyyy">
                  <c:v>41364</c:v>
                </c:pt>
                <c:pt idx="175" formatCode="mmm&quot;-&quot;yyyy">
                  <c:v>41455</c:v>
                </c:pt>
                <c:pt idx="176" formatCode="mmm&quot;-&quot;yyyy">
                  <c:v>41547</c:v>
                </c:pt>
                <c:pt idx="177" formatCode="mmm&quot;-&quot;yyyy">
                  <c:v>41639</c:v>
                </c:pt>
                <c:pt idx="178" formatCode="mmm&quot;-&quot;yyyy">
                  <c:v>41729</c:v>
                </c:pt>
                <c:pt idx="179" formatCode="mmm&quot;-&quot;yyyy">
                  <c:v>41820</c:v>
                </c:pt>
                <c:pt idx="180" formatCode="mmm&quot;-&quot;yyyy">
                  <c:v>41912</c:v>
                </c:pt>
                <c:pt idx="181" formatCode="mmm&quot;-&quot;yyyy">
                  <c:v>42004</c:v>
                </c:pt>
                <c:pt idx="182" formatCode="mmm&quot;-&quot;yyyy">
                  <c:v>42094</c:v>
                </c:pt>
                <c:pt idx="183" formatCode="mmm&quot;-&quot;yyyy">
                  <c:v>42185</c:v>
                </c:pt>
                <c:pt idx="184" formatCode="mmm&quot;-&quot;yyyy">
                  <c:v>42277</c:v>
                </c:pt>
                <c:pt idx="185" formatCode="mmm&quot;-&quot;yyyy">
                  <c:v>42369</c:v>
                </c:pt>
                <c:pt idx="186" formatCode="mmm&quot;-&quot;yyyy">
                  <c:v>42460</c:v>
                </c:pt>
                <c:pt idx="187" formatCode="mmm&quot;-&quot;yyyy">
                  <c:v>42551</c:v>
                </c:pt>
                <c:pt idx="188" formatCode="mmm&quot;-&quot;yyyy">
                  <c:v>42643</c:v>
                </c:pt>
                <c:pt idx="189" formatCode="mmm&quot;-&quot;yyyy">
                  <c:v>42735</c:v>
                </c:pt>
                <c:pt idx="190" formatCode="mmm&quot;-&quot;yyyy">
                  <c:v>42825</c:v>
                </c:pt>
                <c:pt idx="191" formatCode="mmm&quot;-&quot;yyyy">
                  <c:v>42916</c:v>
                </c:pt>
                <c:pt idx="192" formatCode="mmm&quot;-&quot;yyyy">
                  <c:v>43008</c:v>
                </c:pt>
                <c:pt idx="193" formatCode="mmm&quot;-&quot;yyyy">
                  <c:v>43100</c:v>
                </c:pt>
                <c:pt idx="194" formatCode="mmm&quot;-&quot;yyyy">
                  <c:v>43190</c:v>
                </c:pt>
                <c:pt idx="195" formatCode="mmm&quot;-&quot;yyyy">
                  <c:v>43281</c:v>
                </c:pt>
                <c:pt idx="196" formatCode="mmm&quot;-&quot;yyyy">
                  <c:v>43373</c:v>
                </c:pt>
                <c:pt idx="197" formatCode="mmm&quot;-&quot;yyyy">
                  <c:v>43465</c:v>
                </c:pt>
                <c:pt idx="198" formatCode="mmm&quot;-&quot;yyyy">
                  <c:v>43555</c:v>
                </c:pt>
                <c:pt idx="199" formatCode="mmm&quot;-&quot;yyyy">
                  <c:v>43646</c:v>
                </c:pt>
                <c:pt idx="200" formatCode="mmm&quot;-&quot;yyyy">
                  <c:v>43738</c:v>
                </c:pt>
                <c:pt idx="201" formatCode="mmm&quot;-&quot;yyyy">
                  <c:v>43830</c:v>
                </c:pt>
                <c:pt idx="202" formatCode="mmm&quot;-&quot;yyyy">
                  <c:v>43921</c:v>
                </c:pt>
                <c:pt idx="203" formatCode="mmm&quot;-&quot;yyyy">
                  <c:v>44012</c:v>
                </c:pt>
              </c:numCache>
            </c:numRef>
          </c:cat>
          <c:val>
            <c:numRef>
              <c:f>Calculations!$C$85:$GX$85</c:f>
              <c:numCache>
                <c:formatCode>General</c:formatCode>
                <c:ptCount val="204"/>
                <c:pt idx="0">
                  <c:v>0</c:v>
                </c:pt>
                <c:pt idx="1">
                  <c:v>0</c:v>
                </c:pt>
                <c:pt idx="2">
                  <c:v>0</c:v>
                </c:pt>
                <c:pt idx="3">
                  <c:v>0</c:v>
                </c:pt>
                <c:pt idx="4">
                  <c:v>0</c:v>
                </c:pt>
                <c:pt idx="5">
                  <c:v>0</c:v>
                </c:pt>
                <c:pt idx="6">
                  <c:v>0</c:v>
                </c:pt>
                <c:pt idx="7">
                  <c:v>0</c:v>
                </c:pt>
                <c:pt idx="8">
                  <c:v>0</c:v>
                </c:pt>
                <c:pt idx="9">
                  <c:v>0</c:v>
                </c:pt>
                <c:pt idx="10">
                  <c:v>0</c:v>
                </c:pt>
                <c:pt idx="11">
                  <c:v>0</c:v>
                </c:pt>
                <c:pt idx="12">
                  <c:v>0.4187826520764143</c:v>
                </c:pt>
                <c:pt idx="13">
                  <c:v>0.25602281517653824</c:v>
                </c:pt>
                <c:pt idx="14">
                  <c:v>0.47794440654554371</c:v>
                </c:pt>
                <c:pt idx="15">
                  <c:v>-9.6838554065401983E-2</c:v>
                </c:pt>
                <c:pt idx="16">
                  <c:v>0.38532091909199528</c:v>
                </c:pt>
                <c:pt idx="17">
                  <c:v>0.92138168649785734</c:v>
                </c:pt>
                <c:pt idx="18">
                  <c:v>1.0541632962563021</c:v>
                </c:pt>
                <c:pt idx="19">
                  <c:v>0.90733628603728911</c:v>
                </c:pt>
                <c:pt idx="20">
                  <c:v>2.0147712428460589</c:v>
                </c:pt>
                <c:pt idx="21">
                  <c:v>3.4117636018457782</c:v>
                </c:pt>
                <c:pt idx="22">
                  <c:v>2.1935270652747869</c:v>
                </c:pt>
                <c:pt idx="23">
                  <c:v>1.2198019322593605</c:v>
                </c:pt>
                <c:pt idx="24">
                  <c:v>1.2505120445459952</c:v>
                </c:pt>
                <c:pt idx="25">
                  <c:v>0.14441299236935551</c:v>
                </c:pt>
                <c:pt idx="26">
                  <c:v>0.48382434817584075</c:v>
                </c:pt>
                <c:pt idx="27">
                  <c:v>0.45948430826289616</c:v>
                </c:pt>
                <c:pt idx="28">
                  <c:v>0.19140377079705917</c:v>
                </c:pt>
                <c:pt idx="29">
                  <c:v>-0.33660236069016014</c:v>
                </c:pt>
                <c:pt idx="30">
                  <c:v>9.3490562304910929E-2</c:v>
                </c:pt>
                <c:pt idx="31">
                  <c:v>0.1045023640804133</c:v>
                </c:pt>
                <c:pt idx="32">
                  <c:v>-4.2439639652295913E-2</c:v>
                </c:pt>
                <c:pt idx="33">
                  <c:v>0.18078573740828452</c:v>
                </c:pt>
                <c:pt idx="34">
                  <c:v>-2.3471954510093318E-2</c:v>
                </c:pt>
                <c:pt idx="35">
                  <c:v>4.6203648549227594E-2</c:v>
                </c:pt>
                <c:pt idx="36">
                  <c:v>9.1450986990688155E-2</c:v>
                </c:pt>
                <c:pt idx="37">
                  <c:v>0.29597048568306727</c:v>
                </c:pt>
                <c:pt idx="38">
                  <c:v>0.59416884645606249</c:v>
                </c:pt>
                <c:pt idx="39">
                  <c:v>0.47460105345338777</c:v>
                </c:pt>
                <c:pt idx="40">
                  <c:v>0.80521775477351754</c:v>
                </c:pt>
                <c:pt idx="41">
                  <c:v>0.38001199940662084</c:v>
                </c:pt>
                <c:pt idx="42">
                  <c:v>1.3877321931364617</c:v>
                </c:pt>
                <c:pt idx="43">
                  <c:v>1.1244499764135816</c:v>
                </c:pt>
                <c:pt idx="44">
                  <c:v>0.29749644951679355</c:v>
                </c:pt>
                <c:pt idx="45">
                  <c:v>0.13821821553069388</c:v>
                </c:pt>
                <c:pt idx="46">
                  <c:v>0.13458649274040496</c:v>
                </c:pt>
                <c:pt idx="47">
                  <c:v>0.22182438301670984</c:v>
                </c:pt>
                <c:pt idx="48">
                  <c:v>0.66319621058961054</c:v>
                </c:pt>
                <c:pt idx="49">
                  <c:v>0.68783138853729575</c:v>
                </c:pt>
                <c:pt idx="50">
                  <c:v>1.0974117417694638</c:v>
                </c:pt>
                <c:pt idx="51">
                  <c:v>1.7162232373954533</c:v>
                </c:pt>
                <c:pt idx="52">
                  <c:v>1.6036895717200796</c:v>
                </c:pt>
                <c:pt idx="53">
                  <c:v>1.4970785093808185</c:v>
                </c:pt>
                <c:pt idx="54">
                  <c:v>1.150185400939572</c:v>
                </c:pt>
                <c:pt idx="55">
                  <c:v>0.55184927084660385</c:v>
                </c:pt>
                <c:pt idx="56">
                  <c:v>0.15269805735209763</c:v>
                </c:pt>
                <c:pt idx="57">
                  <c:v>0.11159363378963977</c:v>
                </c:pt>
                <c:pt idx="58">
                  <c:v>6.6067283554842593E-2</c:v>
                </c:pt>
                <c:pt idx="59">
                  <c:v>0.16928804895584887</c:v>
                </c:pt>
                <c:pt idx="60">
                  <c:v>6.7340194592527325E-2</c:v>
                </c:pt>
                <c:pt idx="61">
                  <c:v>0.50328717398903688</c:v>
                </c:pt>
                <c:pt idx="62">
                  <c:v>0.54147905384345862</c:v>
                </c:pt>
                <c:pt idx="63">
                  <c:v>-0.11554702227246039</c:v>
                </c:pt>
                <c:pt idx="64">
                  <c:v>0.34536016649627116</c:v>
                </c:pt>
                <c:pt idx="65">
                  <c:v>0.40960423136149426</c:v>
                </c:pt>
                <c:pt idx="66">
                  <c:v>0.69381623776826096</c:v>
                </c:pt>
                <c:pt idx="67">
                  <c:v>0.3156172145975697</c:v>
                </c:pt>
                <c:pt idx="68">
                  <c:v>0.50662093590341994</c:v>
                </c:pt>
                <c:pt idx="69">
                  <c:v>-1.4058639868313128E-2</c:v>
                </c:pt>
                <c:pt idx="70">
                  <c:v>0.13611867092752533</c:v>
                </c:pt>
                <c:pt idx="71">
                  <c:v>0.10275830278497211</c:v>
                </c:pt>
                <c:pt idx="72">
                  <c:v>0.43857013715021498</c:v>
                </c:pt>
                <c:pt idx="73">
                  <c:v>0.30301821266023382</c:v>
                </c:pt>
                <c:pt idx="74">
                  <c:v>0.43880854773828465</c:v>
                </c:pt>
                <c:pt idx="75">
                  <c:v>0.43544861160748116</c:v>
                </c:pt>
                <c:pt idx="76">
                  <c:v>0.12906690471670929</c:v>
                </c:pt>
                <c:pt idx="77">
                  <c:v>0.47560643496202709</c:v>
                </c:pt>
                <c:pt idx="78">
                  <c:v>0.521688523131006</c:v>
                </c:pt>
                <c:pt idx="79">
                  <c:v>0.6529186290439315</c:v>
                </c:pt>
                <c:pt idx="80">
                  <c:v>0.79502969879185548</c:v>
                </c:pt>
                <c:pt idx="81">
                  <c:v>0.56770084991052339</c:v>
                </c:pt>
                <c:pt idx="82">
                  <c:v>0.70662385129230265</c:v>
                </c:pt>
                <c:pt idx="83">
                  <c:v>0.6167770762552216</c:v>
                </c:pt>
                <c:pt idx="84">
                  <c:v>0.90796864561111512</c:v>
                </c:pt>
                <c:pt idx="85">
                  <c:v>1.3278808604324903</c:v>
                </c:pt>
                <c:pt idx="86">
                  <c:v>1.1456990438599224</c:v>
                </c:pt>
                <c:pt idx="87">
                  <c:v>1.1087353009509044</c:v>
                </c:pt>
                <c:pt idx="88">
                  <c:v>1.6520018892777346</c:v>
                </c:pt>
                <c:pt idx="89">
                  <c:v>1.2297881917086295</c:v>
                </c:pt>
                <c:pt idx="90">
                  <c:v>1.2918358046469109</c:v>
                </c:pt>
                <c:pt idx="91">
                  <c:v>0.94912927156768034</c:v>
                </c:pt>
                <c:pt idx="92">
                  <c:v>0.72738554310519887</c:v>
                </c:pt>
                <c:pt idx="93">
                  <c:v>0.5476700708590978</c:v>
                </c:pt>
                <c:pt idx="94">
                  <c:v>0.4686968070911362</c:v>
                </c:pt>
                <c:pt idx="95">
                  <c:v>0.35936311506393398</c:v>
                </c:pt>
                <c:pt idx="96">
                  <c:v>0.29063804552691813</c:v>
                </c:pt>
                <c:pt idx="97">
                  <c:v>0.17336170719898242</c:v>
                </c:pt>
                <c:pt idx="98">
                  <c:v>0.12120753927795852</c:v>
                </c:pt>
                <c:pt idx="99">
                  <c:v>0.39077101789387397</c:v>
                </c:pt>
                <c:pt idx="100">
                  <c:v>0.26101356145627413</c:v>
                </c:pt>
                <c:pt idx="101">
                  <c:v>0.45276754781145095</c:v>
                </c:pt>
                <c:pt idx="102">
                  <c:v>0.49250712241489009</c:v>
                </c:pt>
                <c:pt idx="103">
                  <c:v>0.20844378506057473</c:v>
                </c:pt>
                <c:pt idx="104">
                  <c:v>0.21547671382202876</c:v>
                </c:pt>
                <c:pt idx="105">
                  <c:v>0.32753933139603353</c:v>
                </c:pt>
                <c:pt idx="106">
                  <c:v>0.16695709485340665</c:v>
                </c:pt>
                <c:pt idx="107">
                  <c:v>0.39849344650233187</c:v>
                </c:pt>
                <c:pt idx="108">
                  <c:v>0.14882090202385273</c:v>
                </c:pt>
                <c:pt idx="109">
                  <c:v>-0.15013860087462128</c:v>
                </c:pt>
                <c:pt idx="110">
                  <c:v>0.18648286240798073</c:v>
                </c:pt>
                <c:pt idx="111">
                  <c:v>0.12737115192905191</c:v>
                </c:pt>
                <c:pt idx="112">
                  <c:v>-2.8148708364751251E-2</c:v>
                </c:pt>
                <c:pt idx="113">
                  <c:v>0.25251650376627599</c:v>
                </c:pt>
                <c:pt idx="114">
                  <c:v>0.12420073683993693</c:v>
                </c:pt>
                <c:pt idx="115">
                  <c:v>0.20091670806998962</c:v>
                </c:pt>
                <c:pt idx="116">
                  <c:v>0.27684116072916681</c:v>
                </c:pt>
                <c:pt idx="117">
                  <c:v>0.47993135735555043</c:v>
                </c:pt>
                <c:pt idx="118">
                  <c:v>0.4579748534384398</c:v>
                </c:pt>
                <c:pt idx="119">
                  <c:v>0.45940632945355797</c:v>
                </c:pt>
                <c:pt idx="120">
                  <c:v>0.30329140373690222</c:v>
                </c:pt>
                <c:pt idx="121">
                  <c:v>0.39201908657710671</c:v>
                </c:pt>
                <c:pt idx="122">
                  <c:v>0.60248992444292704</c:v>
                </c:pt>
                <c:pt idx="123">
                  <c:v>0.61551691515063878</c:v>
                </c:pt>
                <c:pt idx="124">
                  <c:v>0.66511698084966764</c:v>
                </c:pt>
                <c:pt idx="125">
                  <c:v>0.68319107239519961</c:v>
                </c:pt>
                <c:pt idx="126">
                  <c:v>1.5910486956537426</c:v>
                </c:pt>
                <c:pt idx="127">
                  <c:v>1.762306635513367</c:v>
                </c:pt>
                <c:pt idx="128">
                  <c:v>1.7048522061456162</c:v>
                </c:pt>
                <c:pt idx="129">
                  <c:v>2.1612652632700207</c:v>
                </c:pt>
                <c:pt idx="130">
                  <c:v>1.8872596935169184</c:v>
                </c:pt>
                <c:pt idx="131">
                  <c:v>1.5790490437115545</c:v>
                </c:pt>
                <c:pt idx="132">
                  <c:v>1.6321483895315363</c:v>
                </c:pt>
                <c:pt idx="133">
                  <c:v>1.5154332507264034</c:v>
                </c:pt>
                <c:pt idx="134">
                  <c:v>1.4656671523925202</c:v>
                </c:pt>
                <c:pt idx="135">
                  <c:v>1.1073901477638117</c:v>
                </c:pt>
                <c:pt idx="136">
                  <c:v>0.78149863739411574</c:v>
                </c:pt>
                <c:pt idx="137">
                  <c:v>0.71311408247640329</c:v>
                </c:pt>
                <c:pt idx="138">
                  <c:v>0.45333633752347047</c:v>
                </c:pt>
                <c:pt idx="139">
                  <c:v>0.44341311798417754</c:v>
                </c:pt>
                <c:pt idx="140">
                  <c:v>-5.0269414752842523E-2</c:v>
                </c:pt>
                <c:pt idx="141">
                  <c:v>-6.6344526335372356E-3</c:v>
                </c:pt>
                <c:pt idx="142">
                  <c:v>-2.7547578300052278E-4</c:v>
                </c:pt>
                <c:pt idx="143">
                  <c:v>-0.1148931404803718</c:v>
                </c:pt>
                <c:pt idx="144">
                  <c:v>-0.1260734367253783</c:v>
                </c:pt>
                <c:pt idx="145">
                  <c:v>-0.20547107321300867</c:v>
                </c:pt>
                <c:pt idx="146">
                  <c:v>6.5491736510778331E-2</c:v>
                </c:pt>
                <c:pt idx="147">
                  <c:v>-3.9969427706195826E-2</c:v>
                </c:pt>
                <c:pt idx="148">
                  <c:v>7.2773000240191732E-2</c:v>
                </c:pt>
                <c:pt idx="149">
                  <c:v>-1.810211588748839E-2</c:v>
                </c:pt>
                <c:pt idx="150">
                  <c:v>0.25509721646322614</c:v>
                </c:pt>
                <c:pt idx="151">
                  <c:v>0.45322390673341922</c:v>
                </c:pt>
                <c:pt idx="152">
                  <c:v>0.38195717770508519</c:v>
                </c:pt>
                <c:pt idx="153">
                  <c:v>2.5388286861948961</c:v>
                </c:pt>
                <c:pt idx="154">
                  <c:v>1.2510030250191708</c:v>
                </c:pt>
                <c:pt idx="155">
                  <c:v>1.1056240246706825</c:v>
                </c:pt>
                <c:pt idx="156">
                  <c:v>2.7983011172266661</c:v>
                </c:pt>
                <c:pt idx="157">
                  <c:v>1.8614454717007967</c:v>
                </c:pt>
                <c:pt idx="158">
                  <c:v>2.7587024616685456</c:v>
                </c:pt>
                <c:pt idx="159">
                  <c:v>2.5660391173423633</c:v>
                </c:pt>
                <c:pt idx="160">
                  <c:v>2.4812296150494713</c:v>
                </c:pt>
                <c:pt idx="161">
                  <c:v>1.575557301977778</c:v>
                </c:pt>
                <c:pt idx="162">
                  <c:v>1.5205019593493527</c:v>
                </c:pt>
                <c:pt idx="163">
                  <c:v>1.2843251439663992</c:v>
                </c:pt>
                <c:pt idx="164">
                  <c:v>-1.3863893314722903E-2</c:v>
                </c:pt>
                <c:pt idx="165">
                  <c:v>-0.18952621561656396</c:v>
                </c:pt>
                <c:pt idx="166">
                  <c:v>-0.31559344605689749</c:v>
                </c:pt>
                <c:pt idx="167">
                  <c:v>-0.35346623295560825</c:v>
                </c:pt>
                <c:pt idx="168">
                  <c:v>-0.44531814678445497</c:v>
                </c:pt>
                <c:pt idx="169">
                  <c:v>-0.28651439939922047</c:v>
                </c:pt>
                <c:pt idx="170">
                  <c:v>-0.14777302030226525</c:v>
                </c:pt>
                <c:pt idx="171">
                  <c:v>-0.24979569303054516</c:v>
                </c:pt>
                <c:pt idx="172">
                  <c:v>-0.57245882866349596</c:v>
                </c:pt>
                <c:pt idx="173">
                  <c:v>-0.56299514218093338</c:v>
                </c:pt>
                <c:pt idx="174">
                  <c:v>-0.10779214749579907</c:v>
                </c:pt>
                <c:pt idx="175">
                  <c:v>-0.18283506479924144</c:v>
                </c:pt>
                <c:pt idx="176">
                  <c:v>-0.35188424454168549</c:v>
                </c:pt>
                <c:pt idx="177">
                  <c:v>-0.10164184132927923</c:v>
                </c:pt>
                <c:pt idx="178">
                  <c:v>2.3125942698478674E-2</c:v>
                </c:pt>
                <c:pt idx="179">
                  <c:v>0.14235756806687</c:v>
                </c:pt>
                <c:pt idx="180">
                  <c:v>0.3442755808571929</c:v>
                </c:pt>
                <c:pt idx="181">
                  <c:v>0.33979577189028809</c:v>
                </c:pt>
                <c:pt idx="182">
                  <c:v>0.30765993522518831</c:v>
                </c:pt>
                <c:pt idx="183">
                  <c:v>0.35172171018700504</c:v>
                </c:pt>
                <c:pt idx="184">
                  <c:v>0.43948027866588846</c:v>
                </c:pt>
                <c:pt idx="185">
                  <c:v>0.40403958711206844</c:v>
                </c:pt>
                <c:pt idx="186">
                  <c:v>0.26772100444923841</c:v>
                </c:pt>
                <c:pt idx="187">
                  <c:v>0.33222081722025176</c:v>
                </c:pt>
                <c:pt idx="188">
                  <c:v>0.4236833604329448</c:v>
                </c:pt>
                <c:pt idx="189">
                  <c:v>0.41175966533051356</c:v>
                </c:pt>
                <c:pt idx="190">
                  <c:v>0.38918444953981668</c:v>
                </c:pt>
                <c:pt idx="191">
                  <c:v>0.38305035808863336</c:v>
                </c:pt>
                <c:pt idx="192">
                  <c:v>0.51108793843381262</c:v>
                </c:pt>
                <c:pt idx="193">
                  <c:v>0.66889087699547256</c:v>
                </c:pt>
                <c:pt idx="194">
                  <c:v>#N/A</c:v>
                </c:pt>
                <c:pt idx="195">
                  <c:v>#N/A</c:v>
                </c:pt>
                <c:pt idx="196">
                  <c:v>#N/A</c:v>
                </c:pt>
                <c:pt idx="197">
                  <c:v>#N/A</c:v>
                </c:pt>
                <c:pt idx="198">
                  <c:v>#N/A</c:v>
                </c:pt>
                <c:pt idx="199">
                  <c:v>#N/A</c:v>
                </c:pt>
                <c:pt idx="200">
                  <c:v>#N/A</c:v>
                </c:pt>
                <c:pt idx="201">
                  <c:v>#N/A</c:v>
                </c:pt>
              </c:numCache>
            </c:numRef>
          </c:val>
          <c:smooth val="0"/>
          <c:extLst>
            <c:ext xmlns:c16="http://schemas.microsoft.com/office/drawing/2014/chart" uri="{C3380CC4-5D6E-409C-BE32-E72D297353CC}">
              <c16:uniqueId val="{00000009-FCF1-41CF-8448-40188F8C78C0}"/>
            </c:ext>
          </c:extLst>
        </c:ser>
        <c:ser>
          <c:idx val="4"/>
          <c:order val="2"/>
          <c:tx>
            <c:v>FIM - transfers and taxes (gross)</c:v>
          </c:tx>
          <c:marker>
            <c:symbol val="none"/>
          </c:marker>
          <c:cat>
            <c:numRef>
              <c:f>Calculations!$9:$9</c:f>
              <c:numCache>
                <c:formatCode>General</c:formatCode>
                <c:ptCount val="16384"/>
                <c:pt idx="2" formatCode="mmm&quot;-&quot;yyyy">
                  <c:v>25658</c:v>
                </c:pt>
                <c:pt idx="3" formatCode="mmm&quot;-&quot;yyyy">
                  <c:v>25749</c:v>
                </c:pt>
                <c:pt idx="4" formatCode="mmm&quot;-&quot;yyyy">
                  <c:v>25841</c:v>
                </c:pt>
                <c:pt idx="5" formatCode="mmm&quot;-&quot;yyyy">
                  <c:v>25933</c:v>
                </c:pt>
                <c:pt idx="6" formatCode="mmm&quot;-&quot;yyyy">
                  <c:v>26023</c:v>
                </c:pt>
                <c:pt idx="7" formatCode="mmm&quot;-&quot;yyyy">
                  <c:v>26114</c:v>
                </c:pt>
                <c:pt idx="8" formatCode="mmm&quot;-&quot;yyyy">
                  <c:v>26206</c:v>
                </c:pt>
                <c:pt idx="9" formatCode="mmm&quot;-&quot;yyyy">
                  <c:v>26298</c:v>
                </c:pt>
                <c:pt idx="10" formatCode="mmm&quot;-&quot;yyyy">
                  <c:v>26389</c:v>
                </c:pt>
                <c:pt idx="11" formatCode="mmm&quot;-&quot;yyyy">
                  <c:v>26480</c:v>
                </c:pt>
                <c:pt idx="12" formatCode="mmm&quot;-&quot;yyyy">
                  <c:v>26572</c:v>
                </c:pt>
                <c:pt idx="13" formatCode="mmm&quot;-&quot;yyyy">
                  <c:v>26664</c:v>
                </c:pt>
                <c:pt idx="14" formatCode="mmm&quot;-&quot;yyyy">
                  <c:v>26754</c:v>
                </c:pt>
                <c:pt idx="15" formatCode="mmm&quot;-&quot;yyyy">
                  <c:v>26845</c:v>
                </c:pt>
                <c:pt idx="16" formatCode="mmm&quot;-&quot;yyyy">
                  <c:v>26937</c:v>
                </c:pt>
                <c:pt idx="17" formatCode="mmm&quot;-&quot;yyyy">
                  <c:v>27029</c:v>
                </c:pt>
                <c:pt idx="18" formatCode="mmm&quot;-&quot;yyyy">
                  <c:v>27119</c:v>
                </c:pt>
                <c:pt idx="19" formatCode="mmm&quot;-&quot;yyyy">
                  <c:v>27210</c:v>
                </c:pt>
                <c:pt idx="20" formatCode="mmm&quot;-&quot;yyyy">
                  <c:v>27302</c:v>
                </c:pt>
                <c:pt idx="21" formatCode="mmm&quot;-&quot;yyyy">
                  <c:v>27394</c:v>
                </c:pt>
                <c:pt idx="22" formatCode="mmm&quot;-&quot;yyyy">
                  <c:v>27484</c:v>
                </c:pt>
                <c:pt idx="23" formatCode="mmm&quot;-&quot;yyyy">
                  <c:v>27575</c:v>
                </c:pt>
                <c:pt idx="24" formatCode="mmm&quot;-&quot;yyyy">
                  <c:v>27667</c:v>
                </c:pt>
                <c:pt idx="25" formatCode="mmm&quot;-&quot;yyyy">
                  <c:v>27759</c:v>
                </c:pt>
                <c:pt idx="26" formatCode="mmm&quot;-&quot;yyyy">
                  <c:v>27850</c:v>
                </c:pt>
                <c:pt idx="27" formatCode="mmm&quot;-&quot;yyyy">
                  <c:v>27941</c:v>
                </c:pt>
                <c:pt idx="28" formatCode="mmm&quot;-&quot;yyyy">
                  <c:v>28033</c:v>
                </c:pt>
                <c:pt idx="29" formatCode="mmm&quot;-&quot;yyyy">
                  <c:v>28125</c:v>
                </c:pt>
                <c:pt idx="30" formatCode="mmm&quot;-&quot;yyyy">
                  <c:v>28215</c:v>
                </c:pt>
                <c:pt idx="31" formatCode="mmm&quot;-&quot;yyyy">
                  <c:v>28306</c:v>
                </c:pt>
                <c:pt idx="32" formatCode="mmm&quot;-&quot;yyyy">
                  <c:v>28398</c:v>
                </c:pt>
                <c:pt idx="33" formatCode="mmm&quot;-&quot;yyyy">
                  <c:v>28490</c:v>
                </c:pt>
                <c:pt idx="34" formatCode="mmm&quot;-&quot;yyyy">
                  <c:v>28580</c:v>
                </c:pt>
                <c:pt idx="35" formatCode="mmm&quot;-&quot;yyyy">
                  <c:v>28671</c:v>
                </c:pt>
                <c:pt idx="36" formatCode="mmm&quot;-&quot;yyyy">
                  <c:v>28763</c:v>
                </c:pt>
                <c:pt idx="37" formatCode="mmm&quot;-&quot;yyyy">
                  <c:v>28855</c:v>
                </c:pt>
                <c:pt idx="38" formatCode="mmm&quot;-&quot;yyyy">
                  <c:v>28945</c:v>
                </c:pt>
                <c:pt idx="39" formatCode="mmm&quot;-&quot;yyyy">
                  <c:v>29036</c:v>
                </c:pt>
                <c:pt idx="40" formatCode="mmm&quot;-&quot;yyyy">
                  <c:v>29128</c:v>
                </c:pt>
                <c:pt idx="41" formatCode="mmm&quot;-&quot;yyyy">
                  <c:v>29220</c:v>
                </c:pt>
                <c:pt idx="42" formatCode="mmm&quot;-&quot;yyyy">
                  <c:v>29311</c:v>
                </c:pt>
                <c:pt idx="43" formatCode="mmm&quot;-&quot;yyyy">
                  <c:v>29402</c:v>
                </c:pt>
                <c:pt idx="44" formatCode="mmm&quot;-&quot;yyyy">
                  <c:v>29494</c:v>
                </c:pt>
                <c:pt idx="45" formatCode="mmm&quot;-&quot;yyyy">
                  <c:v>29586</c:v>
                </c:pt>
                <c:pt idx="46" formatCode="mmm&quot;-&quot;yyyy">
                  <c:v>29676</c:v>
                </c:pt>
                <c:pt idx="47" formatCode="mmm&quot;-&quot;yyyy">
                  <c:v>29767</c:v>
                </c:pt>
                <c:pt idx="48" formatCode="mmm&quot;-&quot;yyyy">
                  <c:v>29859</c:v>
                </c:pt>
                <c:pt idx="49" formatCode="mmm&quot;-&quot;yyyy">
                  <c:v>29951</c:v>
                </c:pt>
                <c:pt idx="50" formatCode="mmm&quot;-&quot;yyyy">
                  <c:v>30041</c:v>
                </c:pt>
                <c:pt idx="51" formatCode="mmm&quot;-&quot;yyyy">
                  <c:v>30132</c:v>
                </c:pt>
                <c:pt idx="52" formatCode="mmm&quot;-&quot;yyyy">
                  <c:v>30224</c:v>
                </c:pt>
                <c:pt idx="53" formatCode="mmm&quot;-&quot;yyyy">
                  <c:v>30316</c:v>
                </c:pt>
                <c:pt idx="54" formatCode="mmm&quot;-&quot;yyyy">
                  <c:v>30406</c:v>
                </c:pt>
                <c:pt idx="55" formatCode="mmm&quot;-&quot;yyyy">
                  <c:v>30497</c:v>
                </c:pt>
                <c:pt idx="56" formatCode="mmm&quot;-&quot;yyyy">
                  <c:v>30589</c:v>
                </c:pt>
                <c:pt idx="57" formatCode="mmm&quot;-&quot;yyyy">
                  <c:v>30681</c:v>
                </c:pt>
                <c:pt idx="58" formatCode="mmm&quot;-&quot;yyyy">
                  <c:v>30772</c:v>
                </c:pt>
                <c:pt idx="59" formatCode="mmm&quot;-&quot;yyyy">
                  <c:v>30863</c:v>
                </c:pt>
                <c:pt idx="60" formatCode="mmm&quot;-&quot;yyyy">
                  <c:v>30955</c:v>
                </c:pt>
                <c:pt idx="61" formatCode="mmm&quot;-&quot;yyyy">
                  <c:v>31047</c:v>
                </c:pt>
                <c:pt idx="62" formatCode="mmm&quot;-&quot;yyyy">
                  <c:v>31137</c:v>
                </c:pt>
                <c:pt idx="63" formatCode="mmm&quot;-&quot;yyyy">
                  <c:v>31228</c:v>
                </c:pt>
                <c:pt idx="64" formatCode="mmm&quot;-&quot;yyyy">
                  <c:v>31320</c:v>
                </c:pt>
                <c:pt idx="65" formatCode="mmm&quot;-&quot;yyyy">
                  <c:v>31412</c:v>
                </c:pt>
                <c:pt idx="66" formatCode="mmm&quot;-&quot;yyyy">
                  <c:v>31502</c:v>
                </c:pt>
                <c:pt idx="67" formatCode="mmm&quot;-&quot;yyyy">
                  <c:v>31593</c:v>
                </c:pt>
                <c:pt idx="68" formatCode="mmm&quot;-&quot;yyyy">
                  <c:v>31685</c:v>
                </c:pt>
                <c:pt idx="69" formatCode="mmm&quot;-&quot;yyyy">
                  <c:v>31777</c:v>
                </c:pt>
                <c:pt idx="70" formatCode="mmm&quot;-&quot;yyyy">
                  <c:v>31867</c:v>
                </c:pt>
                <c:pt idx="71" formatCode="mmm&quot;-&quot;yyyy">
                  <c:v>31958</c:v>
                </c:pt>
                <c:pt idx="72" formatCode="mmm&quot;-&quot;yyyy">
                  <c:v>32050</c:v>
                </c:pt>
                <c:pt idx="73" formatCode="mmm&quot;-&quot;yyyy">
                  <c:v>32142</c:v>
                </c:pt>
                <c:pt idx="74" formatCode="mmm&quot;-&quot;yyyy">
                  <c:v>32233</c:v>
                </c:pt>
                <c:pt idx="75" formatCode="mmm&quot;-&quot;yyyy">
                  <c:v>32324</c:v>
                </c:pt>
                <c:pt idx="76" formatCode="mmm&quot;-&quot;yyyy">
                  <c:v>32416</c:v>
                </c:pt>
                <c:pt idx="77" formatCode="mmm&quot;-&quot;yyyy">
                  <c:v>32508</c:v>
                </c:pt>
                <c:pt idx="78" formatCode="mmm&quot;-&quot;yyyy">
                  <c:v>32598</c:v>
                </c:pt>
                <c:pt idx="79" formatCode="mmm&quot;-&quot;yyyy">
                  <c:v>32689</c:v>
                </c:pt>
                <c:pt idx="80" formatCode="mmm&quot;-&quot;yyyy">
                  <c:v>32781</c:v>
                </c:pt>
                <c:pt idx="81" formatCode="mmm&quot;-&quot;yyyy">
                  <c:v>32873</c:v>
                </c:pt>
                <c:pt idx="82" formatCode="mmm&quot;-&quot;yyyy">
                  <c:v>32963</c:v>
                </c:pt>
                <c:pt idx="83" formatCode="mmm&quot;-&quot;yyyy">
                  <c:v>33054</c:v>
                </c:pt>
                <c:pt idx="84" formatCode="mmm&quot;-&quot;yyyy">
                  <c:v>33146</c:v>
                </c:pt>
                <c:pt idx="85" formatCode="mmm&quot;-&quot;yyyy">
                  <c:v>33238</c:v>
                </c:pt>
                <c:pt idx="86" formatCode="mmm&quot;-&quot;yyyy">
                  <c:v>33328</c:v>
                </c:pt>
                <c:pt idx="87" formatCode="mmm&quot;-&quot;yyyy">
                  <c:v>33419</c:v>
                </c:pt>
                <c:pt idx="88" formatCode="mmm&quot;-&quot;yyyy">
                  <c:v>33511</c:v>
                </c:pt>
                <c:pt idx="89" formatCode="mmm&quot;-&quot;yyyy">
                  <c:v>33603</c:v>
                </c:pt>
                <c:pt idx="90" formatCode="mmm&quot;-&quot;yyyy">
                  <c:v>33694</c:v>
                </c:pt>
                <c:pt idx="91" formatCode="mmm&quot;-&quot;yyyy">
                  <c:v>33785</c:v>
                </c:pt>
                <c:pt idx="92" formatCode="mmm&quot;-&quot;yyyy">
                  <c:v>33877</c:v>
                </c:pt>
                <c:pt idx="93" formatCode="mmm&quot;-&quot;yyyy">
                  <c:v>33969</c:v>
                </c:pt>
                <c:pt idx="94" formatCode="mmm&quot;-&quot;yyyy">
                  <c:v>34059</c:v>
                </c:pt>
                <c:pt idx="95" formatCode="mmm&quot;-&quot;yyyy">
                  <c:v>34150</c:v>
                </c:pt>
                <c:pt idx="96" formatCode="mmm&quot;-&quot;yyyy">
                  <c:v>34242</c:v>
                </c:pt>
                <c:pt idx="97" formatCode="mmm&quot;-&quot;yyyy">
                  <c:v>34334</c:v>
                </c:pt>
                <c:pt idx="98" formatCode="mmm&quot;-&quot;yyyy">
                  <c:v>34424</c:v>
                </c:pt>
                <c:pt idx="99" formatCode="mmm&quot;-&quot;yyyy">
                  <c:v>34515</c:v>
                </c:pt>
                <c:pt idx="100" formatCode="mmm&quot;-&quot;yyyy">
                  <c:v>34607</c:v>
                </c:pt>
                <c:pt idx="101" formatCode="mmm&quot;-&quot;yyyy">
                  <c:v>34699</c:v>
                </c:pt>
                <c:pt idx="102" formatCode="mmm&quot;-&quot;yyyy">
                  <c:v>34789</c:v>
                </c:pt>
                <c:pt idx="103" formatCode="mmm&quot;-&quot;yyyy">
                  <c:v>34880</c:v>
                </c:pt>
                <c:pt idx="104" formatCode="mmm&quot;-&quot;yyyy">
                  <c:v>34972</c:v>
                </c:pt>
                <c:pt idx="105" formatCode="mmm&quot;-&quot;yyyy">
                  <c:v>35064</c:v>
                </c:pt>
                <c:pt idx="106" formatCode="mmm&quot;-&quot;yyyy">
                  <c:v>35155</c:v>
                </c:pt>
                <c:pt idx="107" formatCode="mmm&quot;-&quot;yyyy">
                  <c:v>35246</c:v>
                </c:pt>
                <c:pt idx="108" formatCode="mmm&quot;-&quot;yyyy">
                  <c:v>35338</c:v>
                </c:pt>
                <c:pt idx="109" formatCode="mmm&quot;-&quot;yyyy">
                  <c:v>35430</c:v>
                </c:pt>
                <c:pt idx="110" formatCode="mmm&quot;-&quot;yyyy">
                  <c:v>35520</c:v>
                </c:pt>
                <c:pt idx="111" formatCode="mmm&quot;-&quot;yyyy">
                  <c:v>35611</c:v>
                </c:pt>
                <c:pt idx="112" formatCode="mmm&quot;-&quot;yyyy">
                  <c:v>35703</c:v>
                </c:pt>
                <c:pt idx="113" formatCode="mmm&quot;-&quot;yyyy">
                  <c:v>35795</c:v>
                </c:pt>
                <c:pt idx="114" formatCode="mmm&quot;-&quot;yyyy">
                  <c:v>35885</c:v>
                </c:pt>
                <c:pt idx="115" formatCode="mmm&quot;-&quot;yyyy">
                  <c:v>35976</c:v>
                </c:pt>
                <c:pt idx="116" formatCode="mmm&quot;-&quot;yyyy">
                  <c:v>36068</c:v>
                </c:pt>
                <c:pt idx="117" formatCode="mmm&quot;-&quot;yyyy">
                  <c:v>36160</c:v>
                </c:pt>
                <c:pt idx="118" formatCode="mmm&quot;-&quot;yyyy">
                  <c:v>36250</c:v>
                </c:pt>
                <c:pt idx="119" formatCode="mmm&quot;-&quot;yyyy">
                  <c:v>36341</c:v>
                </c:pt>
                <c:pt idx="120" formatCode="mmm&quot;-&quot;yyyy">
                  <c:v>36433</c:v>
                </c:pt>
                <c:pt idx="121" formatCode="mmm&quot;-&quot;yyyy">
                  <c:v>36525</c:v>
                </c:pt>
                <c:pt idx="122" formatCode="mmm&quot;-&quot;yyyy">
                  <c:v>36616</c:v>
                </c:pt>
                <c:pt idx="123" formatCode="mmm&quot;-&quot;yyyy">
                  <c:v>36707</c:v>
                </c:pt>
                <c:pt idx="124" formatCode="mmm&quot;-&quot;yyyy">
                  <c:v>36799</c:v>
                </c:pt>
                <c:pt idx="125" formatCode="mmm&quot;-&quot;yyyy">
                  <c:v>36891</c:v>
                </c:pt>
                <c:pt idx="126" formatCode="mmm&quot;-&quot;yyyy">
                  <c:v>36981</c:v>
                </c:pt>
                <c:pt idx="127" formatCode="mmm&quot;-&quot;yyyy">
                  <c:v>37072</c:v>
                </c:pt>
                <c:pt idx="128" formatCode="mmm&quot;-&quot;yyyy">
                  <c:v>37164</c:v>
                </c:pt>
                <c:pt idx="129" formatCode="mmm&quot;-&quot;yyyy">
                  <c:v>37256</c:v>
                </c:pt>
                <c:pt idx="130" formatCode="mmm&quot;-&quot;yyyy">
                  <c:v>37346</c:v>
                </c:pt>
                <c:pt idx="131" formatCode="mmm&quot;-&quot;yyyy">
                  <c:v>37437</c:v>
                </c:pt>
                <c:pt idx="132" formatCode="mmm&quot;-&quot;yyyy">
                  <c:v>37529</c:v>
                </c:pt>
                <c:pt idx="133" formatCode="mmm&quot;-&quot;yyyy">
                  <c:v>37621</c:v>
                </c:pt>
                <c:pt idx="134" formatCode="mmm&quot;-&quot;yyyy">
                  <c:v>37711</c:v>
                </c:pt>
                <c:pt idx="135" formatCode="mmm&quot;-&quot;yyyy">
                  <c:v>37802</c:v>
                </c:pt>
                <c:pt idx="136" formatCode="mmm&quot;-&quot;yyyy">
                  <c:v>37894</c:v>
                </c:pt>
                <c:pt idx="137" formatCode="mmm&quot;-&quot;yyyy">
                  <c:v>37986</c:v>
                </c:pt>
                <c:pt idx="138" formatCode="mmm&quot;-&quot;yyyy">
                  <c:v>38077</c:v>
                </c:pt>
                <c:pt idx="139" formatCode="mmm&quot;-&quot;yyyy">
                  <c:v>38168</c:v>
                </c:pt>
                <c:pt idx="140" formatCode="mmm&quot;-&quot;yyyy">
                  <c:v>38260</c:v>
                </c:pt>
                <c:pt idx="141" formatCode="mmm&quot;-&quot;yyyy">
                  <c:v>38352</c:v>
                </c:pt>
                <c:pt idx="142" formatCode="mmm&quot;-&quot;yyyy">
                  <c:v>38442</c:v>
                </c:pt>
                <c:pt idx="143" formatCode="mmm&quot;-&quot;yyyy">
                  <c:v>38533</c:v>
                </c:pt>
                <c:pt idx="144" formatCode="mmm&quot;-&quot;yyyy">
                  <c:v>38625</c:v>
                </c:pt>
                <c:pt idx="145" formatCode="mmm&quot;-&quot;yyyy">
                  <c:v>38717</c:v>
                </c:pt>
                <c:pt idx="146" formatCode="mmm&quot;-&quot;yyyy">
                  <c:v>38807</c:v>
                </c:pt>
                <c:pt idx="147" formatCode="mmm&quot;-&quot;yyyy">
                  <c:v>38898</c:v>
                </c:pt>
                <c:pt idx="148" formatCode="mmm&quot;-&quot;yyyy">
                  <c:v>38990</c:v>
                </c:pt>
                <c:pt idx="149" formatCode="mmm&quot;-&quot;yyyy">
                  <c:v>39082</c:v>
                </c:pt>
                <c:pt idx="150" formatCode="mmm&quot;-&quot;yyyy">
                  <c:v>39172</c:v>
                </c:pt>
                <c:pt idx="151" formatCode="mmm&quot;-&quot;yyyy">
                  <c:v>39263</c:v>
                </c:pt>
                <c:pt idx="152" formatCode="mmm&quot;-&quot;yyyy">
                  <c:v>39355</c:v>
                </c:pt>
                <c:pt idx="153" formatCode="mmm&quot;-&quot;yyyy">
                  <c:v>39447</c:v>
                </c:pt>
                <c:pt idx="154" formatCode="mmm&quot;-&quot;yyyy">
                  <c:v>39538</c:v>
                </c:pt>
                <c:pt idx="155" formatCode="mmm&quot;-&quot;yyyy">
                  <c:v>39629</c:v>
                </c:pt>
                <c:pt idx="156" formatCode="mmm&quot;-&quot;yyyy">
                  <c:v>39721</c:v>
                </c:pt>
                <c:pt idx="157" formatCode="mmm&quot;-&quot;yyyy">
                  <c:v>39813</c:v>
                </c:pt>
                <c:pt idx="158" formatCode="mmm&quot;-&quot;yyyy">
                  <c:v>39903</c:v>
                </c:pt>
                <c:pt idx="159" formatCode="mmm&quot;-&quot;yyyy">
                  <c:v>39994</c:v>
                </c:pt>
                <c:pt idx="160" formatCode="mmm&quot;-&quot;yyyy">
                  <c:v>40086</c:v>
                </c:pt>
                <c:pt idx="161" formatCode="mmm&quot;-&quot;yyyy">
                  <c:v>40178</c:v>
                </c:pt>
                <c:pt idx="162" formatCode="mmm&quot;-&quot;yyyy">
                  <c:v>40268</c:v>
                </c:pt>
                <c:pt idx="163" formatCode="mmm&quot;-&quot;yyyy">
                  <c:v>40359</c:v>
                </c:pt>
                <c:pt idx="164" formatCode="mmm&quot;-&quot;yyyy">
                  <c:v>40451</c:v>
                </c:pt>
                <c:pt idx="165" formatCode="mmm&quot;-&quot;yyyy">
                  <c:v>40543</c:v>
                </c:pt>
                <c:pt idx="166" formatCode="mmm&quot;-&quot;yyyy">
                  <c:v>40633</c:v>
                </c:pt>
                <c:pt idx="167" formatCode="mmm&quot;-&quot;yyyy">
                  <c:v>40724</c:v>
                </c:pt>
                <c:pt idx="168" formatCode="mmm&quot;-&quot;yyyy">
                  <c:v>40816</c:v>
                </c:pt>
                <c:pt idx="169" formatCode="mmm&quot;-&quot;yyyy">
                  <c:v>40908</c:v>
                </c:pt>
                <c:pt idx="170" formatCode="mmm&quot;-&quot;yyyy">
                  <c:v>40999</c:v>
                </c:pt>
                <c:pt idx="171" formatCode="mmm&quot;-&quot;yyyy">
                  <c:v>41090</c:v>
                </c:pt>
                <c:pt idx="172" formatCode="mmm&quot;-&quot;yyyy">
                  <c:v>41182</c:v>
                </c:pt>
                <c:pt idx="173" formatCode="mmm&quot;-&quot;yyyy">
                  <c:v>41274</c:v>
                </c:pt>
                <c:pt idx="174" formatCode="mmm&quot;-&quot;yyyy">
                  <c:v>41364</c:v>
                </c:pt>
                <c:pt idx="175" formatCode="mmm&quot;-&quot;yyyy">
                  <c:v>41455</c:v>
                </c:pt>
                <c:pt idx="176" formatCode="mmm&quot;-&quot;yyyy">
                  <c:v>41547</c:v>
                </c:pt>
                <c:pt idx="177" formatCode="mmm&quot;-&quot;yyyy">
                  <c:v>41639</c:v>
                </c:pt>
                <c:pt idx="178" formatCode="mmm&quot;-&quot;yyyy">
                  <c:v>41729</c:v>
                </c:pt>
                <c:pt idx="179" formatCode="mmm&quot;-&quot;yyyy">
                  <c:v>41820</c:v>
                </c:pt>
                <c:pt idx="180" formatCode="mmm&quot;-&quot;yyyy">
                  <c:v>41912</c:v>
                </c:pt>
                <c:pt idx="181" formatCode="mmm&quot;-&quot;yyyy">
                  <c:v>42004</c:v>
                </c:pt>
                <c:pt idx="182" formatCode="mmm&quot;-&quot;yyyy">
                  <c:v>42094</c:v>
                </c:pt>
                <c:pt idx="183" formatCode="mmm&quot;-&quot;yyyy">
                  <c:v>42185</c:v>
                </c:pt>
                <c:pt idx="184" formatCode="mmm&quot;-&quot;yyyy">
                  <c:v>42277</c:v>
                </c:pt>
                <c:pt idx="185" formatCode="mmm&quot;-&quot;yyyy">
                  <c:v>42369</c:v>
                </c:pt>
                <c:pt idx="186" formatCode="mmm&quot;-&quot;yyyy">
                  <c:v>42460</c:v>
                </c:pt>
                <c:pt idx="187" formatCode="mmm&quot;-&quot;yyyy">
                  <c:v>42551</c:v>
                </c:pt>
                <c:pt idx="188" formatCode="mmm&quot;-&quot;yyyy">
                  <c:v>42643</c:v>
                </c:pt>
                <c:pt idx="189" formatCode="mmm&quot;-&quot;yyyy">
                  <c:v>42735</c:v>
                </c:pt>
                <c:pt idx="190" formatCode="mmm&quot;-&quot;yyyy">
                  <c:v>42825</c:v>
                </c:pt>
                <c:pt idx="191" formatCode="mmm&quot;-&quot;yyyy">
                  <c:v>42916</c:v>
                </c:pt>
                <c:pt idx="192" formatCode="mmm&quot;-&quot;yyyy">
                  <c:v>43008</c:v>
                </c:pt>
                <c:pt idx="193" formatCode="mmm&quot;-&quot;yyyy">
                  <c:v>43100</c:v>
                </c:pt>
                <c:pt idx="194" formatCode="mmm&quot;-&quot;yyyy">
                  <c:v>43190</c:v>
                </c:pt>
                <c:pt idx="195" formatCode="mmm&quot;-&quot;yyyy">
                  <c:v>43281</c:v>
                </c:pt>
                <c:pt idx="196" formatCode="mmm&quot;-&quot;yyyy">
                  <c:v>43373</c:v>
                </c:pt>
                <c:pt idx="197" formatCode="mmm&quot;-&quot;yyyy">
                  <c:v>43465</c:v>
                </c:pt>
                <c:pt idx="198" formatCode="mmm&quot;-&quot;yyyy">
                  <c:v>43555</c:v>
                </c:pt>
                <c:pt idx="199" formatCode="mmm&quot;-&quot;yyyy">
                  <c:v>43646</c:v>
                </c:pt>
                <c:pt idx="200" formatCode="mmm&quot;-&quot;yyyy">
                  <c:v>43738</c:v>
                </c:pt>
                <c:pt idx="201" formatCode="mmm&quot;-&quot;yyyy">
                  <c:v>43830</c:v>
                </c:pt>
                <c:pt idx="202" formatCode="mmm&quot;-&quot;yyyy">
                  <c:v>43921</c:v>
                </c:pt>
                <c:pt idx="203" formatCode="mmm&quot;-&quot;yyyy">
                  <c:v>44012</c:v>
                </c:pt>
              </c:numCache>
            </c:numRef>
          </c:cat>
          <c:val>
            <c:numRef>
              <c:f>Calculations!$C$86:$GX$86</c:f>
              <c:numCache>
                <c:formatCode>General</c:formatCode>
                <c:ptCount val="204"/>
                <c:pt idx="0">
                  <c:v>0</c:v>
                </c:pt>
                <c:pt idx="1">
                  <c:v>0</c:v>
                </c:pt>
                <c:pt idx="2">
                  <c:v>0</c:v>
                </c:pt>
                <c:pt idx="3">
                  <c:v>0</c:v>
                </c:pt>
                <c:pt idx="4">
                  <c:v>0</c:v>
                </c:pt>
                <c:pt idx="5">
                  <c:v>0</c:v>
                </c:pt>
                <c:pt idx="6">
                  <c:v>0</c:v>
                </c:pt>
                <c:pt idx="7">
                  <c:v>0</c:v>
                </c:pt>
                <c:pt idx="8">
                  <c:v>0</c:v>
                </c:pt>
                <c:pt idx="9">
                  <c:v>0</c:v>
                </c:pt>
                <c:pt idx="10">
                  <c:v>0</c:v>
                </c:pt>
                <c:pt idx="11">
                  <c:v>0</c:v>
                </c:pt>
                <c:pt idx="12">
                  <c:v>1.2011237733800604</c:v>
                </c:pt>
                <c:pt idx="13">
                  <c:v>1.0623611291946466</c:v>
                </c:pt>
                <c:pt idx="14">
                  <c:v>1.3328642450044053</c:v>
                </c:pt>
                <c:pt idx="15">
                  <c:v>0.78869412227303515</c:v>
                </c:pt>
                <c:pt idx="16">
                  <c:v>1.3018242947303484</c:v>
                </c:pt>
                <c:pt idx="17">
                  <c:v>1.88055294823123</c:v>
                </c:pt>
                <c:pt idx="18">
                  <c:v>2.0606746695333475</c:v>
                </c:pt>
                <c:pt idx="19">
                  <c:v>1.8850602954397275</c:v>
                </c:pt>
                <c:pt idx="20">
                  <c:v>2.9638992137199449</c:v>
                </c:pt>
                <c:pt idx="21">
                  <c:v>4.2438839128101211</c:v>
                </c:pt>
                <c:pt idx="22">
                  <c:v>3.0628591617499765</c:v>
                </c:pt>
                <c:pt idx="23">
                  <c:v>2.0655305957257757</c:v>
                </c:pt>
                <c:pt idx="24">
                  <c:v>2.0858927542614216</c:v>
                </c:pt>
                <c:pt idx="25">
                  <c:v>0.95370652569355641</c:v>
                </c:pt>
                <c:pt idx="26">
                  <c:v>1.282861811258059</c:v>
                </c:pt>
                <c:pt idx="27">
                  <c:v>1.2535979421346772</c:v>
                </c:pt>
                <c:pt idx="28">
                  <c:v>0.99766783908123191</c:v>
                </c:pt>
                <c:pt idx="29">
                  <c:v>0.49558714664730485</c:v>
                </c:pt>
                <c:pt idx="30">
                  <c:v>0.93129295243117138</c:v>
                </c:pt>
                <c:pt idx="31">
                  <c:v>0.95696615111506134</c:v>
                </c:pt>
                <c:pt idx="32">
                  <c:v>0.81920045099131489</c:v>
                </c:pt>
                <c:pt idx="33">
                  <c:v>1.0585012018459323</c:v>
                </c:pt>
                <c:pt idx="34">
                  <c:v>0.88988380341050044</c:v>
                </c:pt>
                <c:pt idx="35">
                  <c:v>0.96273793982575673</c:v>
                </c:pt>
                <c:pt idx="36">
                  <c:v>0.99329162424269213</c:v>
                </c:pt>
                <c:pt idx="37">
                  <c:v>1.1700148174400851</c:v>
                </c:pt>
                <c:pt idx="38">
                  <c:v>1.4210402411661758</c:v>
                </c:pt>
                <c:pt idx="39">
                  <c:v>1.2592980760835122</c:v>
                </c:pt>
                <c:pt idx="40">
                  <c:v>1.538723267915904</c:v>
                </c:pt>
                <c:pt idx="41">
                  <c:v>1.027827682942648</c:v>
                </c:pt>
                <c:pt idx="42">
                  <c:v>1.9503938860775336</c:v>
                </c:pt>
                <c:pt idx="43">
                  <c:v>1.6646387201195716</c:v>
                </c:pt>
                <c:pt idx="44">
                  <c:v>0.84545608364179314</c:v>
                </c:pt>
                <c:pt idx="45">
                  <c:v>0.72031697024764707</c:v>
                </c:pt>
                <c:pt idx="46">
                  <c:v>0.79884197452124583</c:v>
                </c:pt>
                <c:pt idx="47">
                  <c:v>0.92122469719813682</c:v>
                </c:pt>
                <c:pt idx="48">
                  <c:v>1.4016858068132108</c:v>
                </c:pt>
                <c:pt idx="49">
                  <c:v>1.5211266200909836</c:v>
                </c:pt>
                <c:pt idx="50">
                  <c:v>1.9411494708404118</c:v>
                </c:pt>
                <c:pt idx="51">
                  <c:v>2.5784355025740391</c:v>
                </c:pt>
                <c:pt idx="52">
                  <c:v>2.4617806211269935</c:v>
                </c:pt>
                <c:pt idx="53">
                  <c:v>2.3258801373880393</c:v>
                </c:pt>
                <c:pt idx="54">
                  <c:v>1.9493888369995822</c:v>
                </c:pt>
                <c:pt idx="55">
                  <c:v>1.3559212325885972</c:v>
                </c:pt>
                <c:pt idx="56">
                  <c:v>0.97936557808480962</c:v>
                </c:pt>
                <c:pt idx="57">
                  <c:v>0.95893316424226116</c:v>
                </c:pt>
                <c:pt idx="58">
                  <c:v>0.93753354302563352</c:v>
                </c:pt>
                <c:pt idx="59">
                  <c:v>1.062533586692064</c:v>
                </c:pt>
                <c:pt idx="60">
                  <c:v>1.0024493198663937</c:v>
                </c:pt>
                <c:pt idx="61">
                  <c:v>1.4094853875467175</c:v>
                </c:pt>
                <c:pt idx="62">
                  <c:v>1.4793862668240014</c:v>
                </c:pt>
                <c:pt idx="63">
                  <c:v>0.82127940474373973</c:v>
                </c:pt>
                <c:pt idx="64">
                  <c:v>1.2751533155233508</c:v>
                </c:pt>
                <c:pt idx="65">
                  <c:v>1.3176670094551617</c:v>
                </c:pt>
                <c:pt idx="66">
                  <c:v>1.5963997756461217</c:v>
                </c:pt>
                <c:pt idx="67">
                  <c:v>1.2255986726299077</c:v>
                </c:pt>
                <c:pt idx="68">
                  <c:v>1.3993271469976731</c:v>
                </c:pt>
                <c:pt idx="69">
                  <c:v>0.9117354328350662</c:v>
                </c:pt>
                <c:pt idx="70">
                  <c:v>1.0324277587322044</c:v>
                </c:pt>
                <c:pt idx="71">
                  <c:v>0.98362390186842663</c:v>
                </c:pt>
                <c:pt idx="72">
                  <c:v>1.31346576797071</c:v>
                </c:pt>
                <c:pt idx="73">
                  <c:v>1.1637850655025317</c:v>
                </c:pt>
                <c:pt idx="74">
                  <c:v>1.2957071017903181</c:v>
                </c:pt>
                <c:pt idx="75">
                  <c:v>1.2826818433359561</c:v>
                </c:pt>
                <c:pt idx="76">
                  <c:v>0.98036223149460078</c:v>
                </c:pt>
                <c:pt idx="77">
                  <c:v>1.3081112474042542</c:v>
                </c:pt>
                <c:pt idx="78">
                  <c:v>1.3459791801891667</c:v>
                </c:pt>
                <c:pt idx="79">
                  <c:v>1.4652108759990707</c:v>
                </c:pt>
                <c:pt idx="80">
                  <c:v>1.5882276979422403</c:v>
                </c:pt>
                <c:pt idx="81">
                  <c:v>1.3425048863708948</c:v>
                </c:pt>
                <c:pt idx="82">
                  <c:v>1.4636731938686889</c:v>
                </c:pt>
                <c:pt idx="83">
                  <c:v>1.3604261997274523</c:v>
                </c:pt>
                <c:pt idx="84">
                  <c:v>1.6229315467563201</c:v>
                </c:pt>
                <c:pt idx="85">
                  <c:v>2.0128863545039062</c:v>
                </c:pt>
                <c:pt idx="86">
                  <c:v>1.8052611084958432</c:v>
                </c:pt>
                <c:pt idx="87">
                  <c:v>1.7570161174308923</c:v>
                </c:pt>
                <c:pt idx="88">
                  <c:v>2.2868977968663966</c:v>
                </c:pt>
                <c:pt idx="89">
                  <c:v>1.8620592094297157</c:v>
                </c:pt>
                <c:pt idx="90">
                  <c:v>1.9116946915705952</c:v>
                </c:pt>
                <c:pt idx="91">
                  <c:v>1.5673620985960586</c:v>
                </c:pt>
                <c:pt idx="92">
                  <c:v>1.3443948811821147</c:v>
                </c:pt>
                <c:pt idx="93">
                  <c:v>1.1848526204714216</c:v>
                </c:pt>
                <c:pt idx="94">
                  <c:v>1.1131462898394906</c:v>
                </c:pt>
                <c:pt idx="95">
                  <c:v>1.0213407244036441</c:v>
                </c:pt>
                <c:pt idx="96">
                  <c:v>0.94745627829875589</c:v>
                </c:pt>
                <c:pt idx="97">
                  <c:v>0.8441087058968173</c:v>
                </c:pt>
                <c:pt idx="98">
                  <c:v>0.79483476622865457</c:v>
                </c:pt>
                <c:pt idx="99">
                  <c:v>1.0675324577298442</c:v>
                </c:pt>
                <c:pt idx="100">
                  <c:v>0.94877735027298837</c:v>
                </c:pt>
                <c:pt idx="101">
                  <c:v>1.1452446044052975</c:v>
                </c:pt>
                <c:pt idx="102">
                  <c:v>1.1780617837990777</c:v>
                </c:pt>
                <c:pt idx="103">
                  <c:v>0.90747665853737991</c:v>
                </c:pt>
                <c:pt idx="104">
                  <c:v>0.94398902725009148</c:v>
                </c:pt>
                <c:pt idx="105">
                  <c:v>1.0919547111662959</c:v>
                </c:pt>
                <c:pt idx="106">
                  <c:v>0.95972635342427637</c:v>
                </c:pt>
                <c:pt idx="107">
                  <c:v>1.2284880886520766</c:v>
                </c:pt>
                <c:pt idx="108">
                  <c:v>1.0278317812215927</c:v>
                </c:pt>
                <c:pt idx="109">
                  <c:v>0.78398423457450062</c:v>
                </c:pt>
                <c:pt idx="110">
                  <c:v>1.1763709528313506</c:v>
                </c:pt>
                <c:pt idx="111">
                  <c:v>1.1574703104832369</c:v>
                </c:pt>
                <c:pt idx="112">
                  <c:v>1.0359910539238926</c:v>
                </c:pt>
                <c:pt idx="113">
                  <c:v>1.3473832513994808</c:v>
                </c:pt>
                <c:pt idx="114">
                  <c:v>1.2435132601282008</c:v>
                </c:pt>
                <c:pt idx="115">
                  <c:v>1.3344996187292986</c:v>
                </c:pt>
                <c:pt idx="116">
                  <c:v>1.4259470889580963</c:v>
                </c:pt>
                <c:pt idx="117">
                  <c:v>1.628992229218172</c:v>
                </c:pt>
                <c:pt idx="118">
                  <c:v>1.6308555062554517</c:v>
                </c:pt>
                <c:pt idx="119">
                  <c:v>1.6317739800878004</c:v>
                </c:pt>
                <c:pt idx="120">
                  <c:v>1.4989978496190202</c:v>
                </c:pt>
                <c:pt idx="121">
                  <c:v>1.5565139143764544</c:v>
                </c:pt>
                <c:pt idx="122">
                  <c:v>1.7578386395600378</c:v>
                </c:pt>
                <c:pt idx="123">
                  <c:v>1.7379274611359341</c:v>
                </c:pt>
                <c:pt idx="124">
                  <c:v>1.7566197078320624</c:v>
                </c:pt>
                <c:pt idx="125">
                  <c:v>1.7020673977902758</c:v>
                </c:pt>
                <c:pt idx="126">
                  <c:v>2.4766020766239358</c:v>
                </c:pt>
                <c:pt idx="127">
                  <c:v>2.6364147495333374</c:v>
                </c:pt>
                <c:pt idx="128">
                  <c:v>2.4862143058372919</c:v>
                </c:pt>
                <c:pt idx="129">
                  <c:v>2.8889390704797124</c:v>
                </c:pt>
                <c:pt idx="130">
                  <c:v>2.579794706994643</c:v>
                </c:pt>
                <c:pt idx="131">
                  <c:v>2.2494195159132744</c:v>
                </c:pt>
                <c:pt idx="132">
                  <c:v>2.2851476170384082</c:v>
                </c:pt>
                <c:pt idx="133">
                  <c:v>2.1678906653015861</c:v>
                </c:pt>
                <c:pt idx="134">
                  <c:v>2.0867170406705515</c:v>
                </c:pt>
                <c:pt idx="135">
                  <c:v>1.7392283630367935</c:v>
                </c:pt>
                <c:pt idx="136">
                  <c:v>1.4115552116003629</c:v>
                </c:pt>
                <c:pt idx="137">
                  <c:v>1.3497039734780771</c:v>
                </c:pt>
                <c:pt idx="138">
                  <c:v>1.1135371895612693</c:v>
                </c:pt>
                <c:pt idx="139">
                  <c:v>1.1017193586639793</c:v>
                </c:pt>
                <c:pt idx="140">
                  <c:v>0.6268709266266812</c:v>
                </c:pt>
                <c:pt idx="141">
                  <c:v>0.662086639238472</c:v>
                </c:pt>
                <c:pt idx="142">
                  <c:v>0.64439375968004087</c:v>
                </c:pt>
                <c:pt idx="143">
                  <c:v>0.51644606251110825</c:v>
                </c:pt>
                <c:pt idx="144">
                  <c:v>0.48926112181016568</c:v>
                </c:pt>
                <c:pt idx="145">
                  <c:v>0.3727278830658633</c:v>
                </c:pt>
                <c:pt idx="146">
                  <c:v>0.61517190276634748</c:v>
                </c:pt>
                <c:pt idx="147">
                  <c:v>0.48877697061005698</c:v>
                </c:pt>
                <c:pt idx="148">
                  <c:v>0.59744094817076809</c:v>
                </c:pt>
                <c:pt idx="149">
                  <c:v>0.5037652121139653</c:v>
                </c:pt>
                <c:pt idx="150">
                  <c:v>0.77283452114053774</c:v>
                </c:pt>
                <c:pt idx="151">
                  <c:v>0.96303490763732946</c:v>
                </c:pt>
                <c:pt idx="152">
                  <c:v>0.88075685277615778</c:v>
                </c:pt>
                <c:pt idx="153">
                  <c:v>3.0311437952393741</c:v>
                </c:pt>
                <c:pt idx="154">
                  <c:v>1.7323557989717928</c:v>
                </c:pt>
                <c:pt idx="155">
                  <c:v>1.5538697691081109</c:v>
                </c:pt>
                <c:pt idx="156">
                  <c:v>3.1921942733324666</c:v>
                </c:pt>
                <c:pt idx="157">
                  <c:v>2.2125702180341755</c:v>
                </c:pt>
                <c:pt idx="158">
                  <c:v>3.0574430116876354</c:v>
                </c:pt>
                <c:pt idx="159">
                  <c:v>2.8382359796775281</c:v>
                </c:pt>
                <c:pt idx="160">
                  <c:v>2.7359035355819121</c:v>
                </c:pt>
                <c:pt idx="161">
                  <c:v>1.8079795142662232</c:v>
                </c:pt>
                <c:pt idx="162">
                  <c:v>1.7481481977980249</c:v>
                </c:pt>
                <c:pt idx="163">
                  <c:v>1.5122366547598325</c:v>
                </c:pt>
                <c:pt idx="164">
                  <c:v>0.22259581233202977</c:v>
                </c:pt>
                <c:pt idx="165">
                  <c:v>7.9756278217993581E-2</c:v>
                </c:pt>
                <c:pt idx="166">
                  <c:v>-3.9159348718150633E-2</c:v>
                </c:pt>
                <c:pt idx="167">
                  <c:v>-6.6364812537482887E-2</c:v>
                </c:pt>
                <c:pt idx="168">
                  <c:v>-0.15033550665064194</c:v>
                </c:pt>
                <c:pt idx="169">
                  <c:v>1.6274275531976634E-2</c:v>
                </c:pt>
                <c:pt idx="170">
                  <c:v>0.17119302259184754</c:v>
                </c:pt>
                <c:pt idx="171">
                  <c:v>8.5343319401489759E-2</c:v>
                </c:pt>
                <c:pt idx="172">
                  <c:v>-0.21113502447704241</c:v>
                </c:pt>
                <c:pt idx="173">
                  <c:v>-0.188876808622367</c:v>
                </c:pt>
                <c:pt idx="174">
                  <c:v>0.26488673360861298</c:v>
                </c:pt>
                <c:pt idx="175">
                  <c:v>0.19435806182961729</c:v>
                </c:pt>
                <c:pt idx="176">
                  <c:v>3.9655281172981338E-2</c:v>
                </c:pt>
                <c:pt idx="177">
                  <c:v>0.28711816175190091</c:v>
                </c:pt>
                <c:pt idx="178">
                  <c:v>0.4153650736573799</c:v>
                </c:pt>
                <c:pt idx="179">
                  <c:v>0.54375615569719016</c:v>
                </c:pt>
                <c:pt idx="180">
                  <c:v>0.75985723799757365</c:v>
                </c:pt>
                <c:pt idx="181">
                  <c:v>0.76754505784768545</c:v>
                </c:pt>
                <c:pt idx="182">
                  <c:v>0.74668837214043449</c:v>
                </c:pt>
                <c:pt idx="183">
                  <c:v>0.78752174114067208</c:v>
                </c:pt>
                <c:pt idx="184">
                  <c:v>0.8811096030378236</c:v>
                </c:pt>
                <c:pt idx="185">
                  <c:v>0.83924882335215545</c:v>
                </c:pt>
                <c:pt idx="186">
                  <c:v>0.68688690865553337</c:v>
                </c:pt>
                <c:pt idx="187">
                  <c:v>0.74669753912800352</c:v>
                </c:pt>
                <c:pt idx="188">
                  <c:v>0.83168623548607057</c:v>
                </c:pt>
                <c:pt idx="189">
                  <c:v>0.8115913859477929</c:v>
                </c:pt>
                <c:pt idx="190">
                  <c:v>0.7984541522070655</c:v>
                </c:pt>
                <c:pt idx="191">
                  <c:v>0.79922968797884808</c:v>
                </c:pt>
                <c:pt idx="192">
                  <c:v>0.9272903096585341</c:v>
                </c:pt>
                <c:pt idx="193">
                  <c:v>1.115118102371917</c:v>
                </c:pt>
                <c:pt idx="194">
                  <c:v>#N/A</c:v>
                </c:pt>
                <c:pt idx="195">
                  <c:v>#N/A</c:v>
                </c:pt>
                <c:pt idx="196">
                  <c:v>#N/A</c:v>
                </c:pt>
                <c:pt idx="197">
                  <c:v>#N/A</c:v>
                </c:pt>
                <c:pt idx="198">
                  <c:v>#N/A</c:v>
                </c:pt>
                <c:pt idx="199">
                  <c:v>#N/A</c:v>
                </c:pt>
                <c:pt idx="200">
                  <c:v>#N/A</c:v>
                </c:pt>
                <c:pt idx="201">
                  <c:v>#N/A</c:v>
                </c:pt>
              </c:numCache>
            </c:numRef>
          </c:val>
          <c:smooth val="0"/>
          <c:extLst>
            <c:ext xmlns:c16="http://schemas.microsoft.com/office/drawing/2014/chart" uri="{C3380CC4-5D6E-409C-BE32-E72D297353CC}">
              <c16:uniqueId val="{0000000B-FCF1-41CF-8448-40188F8C78C0}"/>
            </c:ext>
          </c:extLst>
        </c:ser>
        <c:ser>
          <c:idx val="2"/>
          <c:order val="3"/>
          <c:tx>
            <c:v>MA - taxes and transfers (total; ostensibly net neutral taxes)</c:v>
          </c:tx>
          <c:spPr>
            <a:ln>
              <a:solidFill>
                <a:schemeClr val="tx2">
                  <a:lumMod val="75000"/>
                </a:schemeClr>
              </a:solidFill>
            </a:ln>
          </c:spPr>
          <c:marker>
            <c:symbol val="none"/>
          </c:marker>
          <c:cat>
            <c:numRef>
              <c:f>Calculations!$9:$9</c:f>
              <c:numCache>
                <c:formatCode>General</c:formatCode>
                <c:ptCount val="16384"/>
                <c:pt idx="2" formatCode="mmm&quot;-&quot;yyyy">
                  <c:v>25658</c:v>
                </c:pt>
                <c:pt idx="3" formatCode="mmm&quot;-&quot;yyyy">
                  <c:v>25749</c:v>
                </c:pt>
                <c:pt idx="4" formatCode="mmm&quot;-&quot;yyyy">
                  <c:v>25841</c:v>
                </c:pt>
                <c:pt idx="5" formatCode="mmm&quot;-&quot;yyyy">
                  <c:v>25933</c:v>
                </c:pt>
                <c:pt idx="6" formatCode="mmm&quot;-&quot;yyyy">
                  <c:v>26023</c:v>
                </c:pt>
                <c:pt idx="7" formatCode="mmm&quot;-&quot;yyyy">
                  <c:v>26114</c:v>
                </c:pt>
                <c:pt idx="8" formatCode="mmm&quot;-&quot;yyyy">
                  <c:v>26206</c:v>
                </c:pt>
                <c:pt idx="9" formatCode="mmm&quot;-&quot;yyyy">
                  <c:v>26298</c:v>
                </c:pt>
                <c:pt idx="10" formatCode="mmm&quot;-&quot;yyyy">
                  <c:v>26389</c:v>
                </c:pt>
                <c:pt idx="11" formatCode="mmm&quot;-&quot;yyyy">
                  <c:v>26480</c:v>
                </c:pt>
                <c:pt idx="12" formatCode="mmm&quot;-&quot;yyyy">
                  <c:v>26572</c:v>
                </c:pt>
                <c:pt idx="13" formatCode="mmm&quot;-&quot;yyyy">
                  <c:v>26664</c:v>
                </c:pt>
                <c:pt idx="14" formatCode="mmm&quot;-&quot;yyyy">
                  <c:v>26754</c:v>
                </c:pt>
                <c:pt idx="15" formatCode="mmm&quot;-&quot;yyyy">
                  <c:v>26845</c:v>
                </c:pt>
                <c:pt idx="16" formatCode="mmm&quot;-&quot;yyyy">
                  <c:v>26937</c:v>
                </c:pt>
                <c:pt idx="17" formatCode="mmm&quot;-&quot;yyyy">
                  <c:v>27029</c:v>
                </c:pt>
                <c:pt idx="18" formatCode="mmm&quot;-&quot;yyyy">
                  <c:v>27119</c:v>
                </c:pt>
                <c:pt idx="19" formatCode="mmm&quot;-&quot;yyyy">
                  <c:v>27210</c:v>
                </c:pt>
                <c:pt idx="20" formatCode="mmm&quot;-&quot;yyyy">
                  <c:v>27302</c:v>
                </c:pt>
                <c:pt idx="21" formatCode="mmm&quot;-&quot;yyyy">
                  <c:v>27394</c:v>
                </c:pt>
                <c:pt idx="22" formatCode="mmm&quot;-&quot;yyyy">
                  <c:v>27484</c:v>
                </c:pt>
                <c:pt idx="23" formatCode="mmm&quot;-&quot;yyyy">
                  <c:v>27575</c:v>
                </c:pt>
                <c:pt idx="24" formatCode="mmm&quot;-&quot;yyyy">
                  <c:v>27667</c:v>
                </c:pt>
                <c:pt idx="25" formatCode="mmm&quot;-&quot;yyyy">
                  <c:v>27759</c:v>
                </c:pt>
                <c:pt idx="26" formatCode="mmm&quot;-&quot;yyyy">
                  <c:v>27850</c:v>
                </c:pt>
                <c:pt idx="27" formatCode="mmm&quot;-&quot;yyyy">
                  <c:v>27941</c:v>
                </c:pt>
                <c:pt idx="28" formatCode="mmm&quot;-&quot;yyyy">
                  <c:v>28033</c:v>
                </c:pt>
                <c:pt idx="29" formatCode="mmm&quot;-&quot;yyyy">
                  <c:v>28125</c:v>
                </c:pt>
                <c:pt idx="30" formatCode="mmm&quot;-&quot;yyyy">
                  <c:v>28215</c:v>
                </c:pt>
                <c:pt idx="31" formatCode="mmm&quot;-&quot;yyyy">
                  <c:v>28306</c:v>
                </c:pt>
                <c:pt idx="32" formatCode="mmm&quot;-&quot;yyyy">
                  <c:v>28398</c:v>
                </c:pt>
                <c:pt idx="33" formatCode="mmm&quot;-&quot;yyyy">
                  <c:v>28490</c:v>
                </c:pt>
                <c:pt idx="34" formatCode="mmm&quot;-&quot;yyyy">
                  <c:v>28580</c:v>
                </c:pt>
                <c:pt idx="35" formatCode="mmm&quot;-&quot;yyyy">
                  <c:v>28671</c:v>
                </c:pt>
                <c:pt idx="36" formatCode="mmm&quot;-&quot;yyyy">
                  <c:v>28763</c:v>
                </c:pt>
                <c:pt idx="37" formatCode="mmm&quot;-&quot;yyyy">
                  <c:v>28855</c:v>
                </c:pt>
                <c:pt idx="38" formatCode="mmm&quot;-&quot;yyyy">
                  <c:v>28945</c:v>
                </c:pt>
                <c:pt idx="39" formatCode="mmm&quot;-&quot;yyyy">
                  <c:v>29036</c:v>
                </c:pt>
                <c:pt idx="40" formatCode="mmm&quot;-&quot;yyyy">
                  <c:v>29128</c:v>
                </c:pt>
                <c:pt idx="41" formatCode="mmm&quot;-&quot;yyyy">
                  <c:v>29220</c:v>
                </c:pt>
                <c:pt idx="42" formatCode="mmm&quot;-&quot;yyyy">
                  <c:v>29311</c:v>
                </c:pt>
                <c:pt idx="43" formatCode="mmm&quot;-&quot;yyyy">
                  <c:v>29402</c:v>
                </c:pt>
                <c:pt idx="44" formatCode="mmm&quot;-&quot;yyyy">
                  <c:v>29494</c:v>
                </c:pt>
                <c:pt idx="45" formatCode="mmm&quot;-&quot;yyyy">
                  <c:v>29586</c:v>
                </c:pt>
                <c:pt idx="46" formatCode="mmm&quot;-&quot;yyyy">
                  <c:v>29676</c:v>
                </c:pt>
                <c:pt idx="47" formatCode="mmm&quot;-&quot;yyyy">
                  <c:v>29767</c:v>
                </c:pt>
                <c:pt idx="48" formatCode="mmm&quot;-&quot;yyyy">
                  <c:v>29859</c:v>
                </c:pt>
                <c:pt idx="49" formatCode="mmm&quot;-&quot;yyyy">
                  <c:v>29951</c:v>
                </c:pt>
                <c:pt idx="50" formatCode="mmm&quot;-&quot;yyyy">
                  <c:v>30041</c:v>
                </c:pt>
                <c:pt idx="51" formatCode="mmm&quot;-&quot;yyyy">
                  <c:v>30132</c:v>
                </c:pt>
                <c:pt idx="52" formatCode="mmm&quot;-&quot;yyyy">
                  <c:v>30224</c:v>
                </c:pt>
                <c:pt idx="53" formatCode="mmm&quot;-&quot;yyyy">
                  <c:v>30316</c:v>
                </c:pt>
                <c:pt idx="54" formatCode="mmm&quot;-&quot;yyyy">
                  <c:v>30406</c:v>
                </c:pt>
                <c:pt idx="55" formatCode="mmm&quot;-&quot;yyyy">
                  <c:v>30497</c:v>
                </c:pt>
                <c:pt idx="56" formatCode="mmm&quot;-&quot;yyyy">
                  <c:v>30589</c:v>
                </c:pt>
                <c:pt idx="57" formatCode="mmm&quot;-&quot;yyyy">
                  <c:v>30681</c:v>
                </c:pt>
                <c:pt idx="58" formatCode="mmm&quot;-&quot;yyyy">
                  <c:v>30772</c:v>
                </c:pt>
                <c:pt idx="59" formatCode="mmm&quot;-&quot;yyyy">
                  <c:v>30863</c:v>
                </c:pt>
                <c:pt idx="60" formatCode="mmm&quot;-&quot;yyyy">
                  <c:v>30955</c:v>
                </c:pt>
                <c:pt idx="61" formatCode="mmm&quot;-&quot;yyyy">
                  <c:v>31047</c:v>
                </c:pt>
                <c:pt idx="62" formatCode="mmm&quot;-&quot;yyyy">
                  <c:v>31137</c:v>
                </c:pt>
                <c:pt idx="63" formatCode="mmm&quot;-&quot;yyyy">
                  <c:v>31228</c:v>
                </c:pt>
                <c:pt idx="64" formatCode="mmm&quot;-&quot;yyyy">
                  <c:v>31320</c:v>
                </c:pt>
                <c:pt idx="65" formatCode="mmm&quot;-&quot;yyyy">
                  <c:v>31412</c:v>
                </c:pt>
                <c:pt idx="66" formatCode="mmm&quot;-&quot;yyyy">
                  <c:v>31502</c:v>
                </c:pt>
                <c:pt idx="67" formatCode="mmm&quot;-&quot;yyyy">
                  <c:v>31593</c:v>
                </c:pt>
                <c:pt idx="68" formatCode="mmm&quot;-&quot;yyyy">
                  <c:v>31685</c:v>
                </c:pt>
                <c:pt idx="69" formatCode="mmm&quot;-&quot;yyyy">
                  <c:v>31777</c:v>
                </c:pt>
                <c:pt idx="70" formatCode="mmm&quot;-&quot;yyyy">
                  <c:v>31867</c:v>
                </c:pt>
                <c:pt idx="71" formatCode="mmm&quot;-&quot;yyyy">
                  <c:v>31958</c:v>
                </c:pt>
                <c:pt idx="72" formatCode="mmm&quot;-&quot;yyyy">
                  <c:v>32050</c:v>
                </c:pt>
                <c:pt idx="73" formatCode="mmm&quot;-&quot;yyyy">
                  <c:v>32142</c:v>
                </c:pt>
                <c:pt idx="74" formatCode="mmm&quot;-&quot;yyyy">
                  <c:v>32233</c:v>
                </c:pt>
                <c:pt idx="75" formatCode="mmm&quot;-&quot;yyyy">
                  <c:v>32324</c:v>
                </c:pt>
                <c:pt idx="76" formatCode="mmm&quot;-&quot;yyyy">
                  <c:v>32416</c:v>
                </c:pt>
                <c:pt idx="77" formatCode="mmm&quot;-&quot;yyyy">
                  <c:v>32508</c:v>
                </c:pt>
                <c:pt idx="78" formatCode="mmm&quot;-&quot;yyyy">
                  <c:v>32598</c:v>
                </c:pt>
                <c:pt idx="79" formatCode="mmm&quot;-&quot;yyyy">
                  <c:v>32689</c:v>
                </c:pt>
                <c:pt idx="80" formatCode="mmm&quot;-&quot;yyyy">
                  <c:v>32781</c:v>
                </c:pt>
                <c:pt idx="81" formatCode="mmm&quot;-&quot;yyyy">
                  <c:v>32873</c:v>
                </c:pt>
                <c:pt idx="82" formatCode="mmm&quot;-&quot;yyyy">
                  <c:v>32963</c:v>
                </c:pt>
                <c:pt idx="83" formatCode="mmm&quot;-&quot;yyyy">
                  <c:v>33054</c:v>
                </c:pt>
                <c:pt idx="84" formatCode="mmm&quot;-&quot;yyyy">
                  <c:v>33146</c:v>
                </c:pt>
                <c:pt idx="85" formatCode="mmm&quot;-&quot;yyyy">
                  <c:v>33238</c:v>
                </c:pt>
                <c:pt idx="86" formatCode="mmm&quot;-&quot;yyyy">
                  <c:v>33328</c:v>
                </c:pt>
                <c:pt idx="87" formatCode="mmm&quot;-&quot;yyyy">
                  <c:v>33419</c:v>
                </c:pt>
                <c:pt idx="88" formatCode="mmm&quot;-&quot;yyyy">
                  <c:v>33511</c:v>
                </c:pt>
                <c:pt idx="89" formatCode="mmm&quot;-&quot;yyyy">
                  <c:v>33603</c:v>
                </c:pt>
                <c:pt idx="90" formatCode="mmm&quot;-&quot;yyyy">
                  <c:v>33694</c:v>
                </c:pt>
                <c:pt idx="91" formatCode="mmm&quot;-&quot;yyyy">
                  <c:v>33785</c:v>
                </c:pt>
                <c:pt idx="92" formatCode="mmm&quot;-&quot;yyyy">
                  <c:v>33877</c:v>
                </c:pt>
                <c:pt idx="93" formatCode="mmm&quot;-&quot;yyyy">
                  <c:v>33969</c:v>
                </c:pt>
                <c:pt idx="94" formatCode="mmm&quot;-&quot;yyyy">
                  <c:v>34059</c:v>
                </c:pt>
                <c:pt idx="95" formatCode="mmm&quot;-&quot;yyyy">
                  <c:v>34150</c:v>
                </c:pt>
                <c:pt idx="96" formatCode="mmm&quot;-&quot;yyyy">
                  <c:v>34242</c:v>
                </c:pt>
                <c:pt idx="97" formatCode="mmm&quot;-&quot;yyyy">
                  <c:v>34334</c:v>
                </c:pt>
                <c:pt idx="98" formatCode="mmm&quot;-&quot;yyyy">
                  <c:v>34424</c:v>
                </c:pt>
                <c:pt idx="99" formatCode="mmm&quot;-&quot;yyyy">
                  <c:v>34515</c:v>
                </c:pt>
                <c:pt idx="100" formatCode="mmm&quot;-&quot;yyyy">
                  <c:v>34607</c:v>
                </c:pt>
                <c:pt idx="101" formatCode="mmm&quot;-&quot;yyyy">
                  <c:v>34699</c:v>
                </c:pt>
                <c:pt idx="102" formatCode="mmm&quot;-&quot;yyyy">
                  <c:v>34789</c:v>
                </c:pt>
                <c:pt idx="103" formatCode="mmm&quot;-&quot;yyyy">
                  <c:v>34880</c:v>
                </c:pt>
                <c:pt idx="104" formatCode="mmm&quot;-&quot;yyyy">
                  <c:v>34972</c:v>
                </c:pt>
                <c:pt idx="105" formatCode="mmm&quot;-&quot;yyyy">
                  <c:v>35064</c:v>
                </c:pt>
                <c:pt idx="106" formatCode="mmm&quot;-&quot;yyyy">
                  <c:v>35155</c:v>
                </c:pt>
                <c:pt idx="107" formatCode="mmm&quot;-&quot;yyyy">
                  <c:v>35246</c:v>
                </c:pt>
                <c:pt idx="108" formatCode="mmm&quot;-&quot;yyyy">
                  <c:v>35338</c:v>
                </c:pt>
                <c:pt idx="109" formatCode="mmm&quot;-&quot;yyyy">
                  <c:v>35430</c:v>
                </c:pt>
                <c:pt idx="110" formatCode="mmm&quot;-&quot;yyyy">
                  <c:v>35520</c:v>
                </c:pt>
                <c:pt idx="111" formatCode="mmm&quot;-&quot;yyyy">
                  <c:v>35611</c:v>
                </c:pt>
                <c:pt idx="112" formatCode="mmm&quot;-&quot;yyyy">
                  <c:v>35703</c:v>
                </c:pt>
                <c:pt idx="113" formatCode="mmm&quot;-&quot;yyyy">
                  <c:v>35795</c:v>
                </c:pt>
                <c:pt idx="114" formatCode="mmm&quot;-&quot;yyyy">
                  <c:v>35885</c:v>
                </c:pt>
                <c:pt idx="115" formatCode="mmm&quot;-&quot;yyyy">
                  <c:v>35976</c:v>
                </c:pt>
                <c:pt idx="116" formatCode="mmm&quot;-&quot;yyyy">
                  <c:v>36068</c:v>
                </c:pt>
                <c:pt idx="117" formatCode="mmm&quot;-&quot;yyyy">
                  <c:v>36160</c:v>
                </c:pt>
                <c:pt idx="118" formatCode="mmm&quot;-&quot;yyyy">
                  <c:v>36250</c:v>
                </c:pt>
                <c:pt idx="119" formatCode="mmm&quot;-&quot;yyyy">
                  <c:v>36341</c:v>
                </c:pt>
                <c:pt idx="120" formatCode="mmm&quot;-&quot;yyyy">
                  <c:v>36433</c:v>
                </c:pt>
                <c:pt idx="121" formatCode="mmm&quot;-&quot;yyyy">
                  <c:v>36525</c:v>
                </c:pt>
                <c:pt idx="122" formatCode="mmm&quot;-&quot;yyyy">
                  <c:v>36616</c:v>
                </c:pt>
                <c:pt idx="123" formatCode="mmm&quot;-&quot;yyyy">
                  <c:v>36707</c:v>
                </c:pt>
                <c:pt idx="124" formatCode="mmm&quot;-&quot;yyyy">
                  <c:v>36799</c:v>
                </c:pt>
                <c:pt idx="125" formatCode="mmm&quot;-&quot;yyyy">
                  <c:v>36891</c:v>
                </c:pt>
                <c:pt idx="126" formatCode="mmm&quot;-&quot;yyyy">
                  <c:v>36981</c:v>
                </c:pt>
                <c:pt idx="127" formatCode="mmm&quot;-&quot;yyyy">
                  <c:v>37072</c:v>
                </c:pt>
                <c:pt idx="128" formatCode="mmm&quot;-&quot;yyyy">
                  <c:v>37164</c:v>
                </c:pt>
                <c:pt idx="129" formatCode="mmm&quot;-&quot;yyyy">
                  <c:v>37256</c:v>
                </c:pt>
                <c:pt idx="130" formatCode="mmm&quot;-&quot;yyyy">
                  <c:v>37346</c:v>
                </c:pt>
                <c:pt idx="131" formatCode="mmm&quot;-&quot;yyyy">
                  <c:v>37437</c:v>
                </c:pt>
                <c:pt idx="132" formatCode="mmm&quot;-&quot;yyyy">
                  <c:v>37529</c:v>
                </c:pt>
                <c:pt idx="133" formatCode="mmm&quot;-&quot;yyyy">
                  <c:v>37621</c:v>
                </c:pt>
                <c:pt idx="134" formatCode="mmm&quot;-&quot;yyyy">
                  <c:v>37711</c:v>
                </c:pt>
                <c:pt idx="135" formatCode="mmm&quot;-&quot;yyyy">
                  <c:v>37802</c:v>
                </c:pt>
                <c:pt idx="136" formatCode="mmm&quot;-&quot;yyyy">
                  <c:v>37894</c:v>
                </c:pt>
                <c:pt idx="137" formatCode="mmm&quot;-&quot;yyyy">
                  <c:v>37986</c:v>
                </c:pt>
                <c:pt idx="138" formatCode="mmm&quot;-&quot;yyyy">
                  <c:v>38077</c:v>
                </c:pt>
                <c:pt idx="139" formatCode="mmm&quot;-&quot;yyyy">
                  <c:v>38168</c:v>
                </c:pt>
                <c:pt idx="140" formatCode="mmm&quot;-&quot;yyyy">
                  <c:v>38260</c:v>
                </c:pt>
                <c:pt idx="141" formatCode="mmm&quot;-&quot;yyyy">
                  <c:v>38352</c:v>
                </c:pt>
                <c:pt idx="142" formatCode="mmm&quot;-&quot;yyyy">
                  <c:v>38442</c:v>
                </c:pt>
                <c:pt idx="143" formatCode="mmm&quot;-&quot;yyyy">
                  <c:v>38533</c:v>
                </c:pt>
                <c:pt idx="144" formatCode="mmm&quot;-&quot;yyyy">
                  <c:v>38625</c:v>
                </c:pt>
                <c:pt idx="145" formatCode="mmm&quot;-&quot;yyyy">
                  <c:v>38717</c:v>
                </c:pt>
                <c:pt idx="146" formatCode="mmm&quot;-&quot;yyyy">
                  <c:v>38807</c:v>
                </c:pt>
                <c:pt idx="147" formatCode="mmm&quot;-&quot;yyyy">
                  <c:v>38898</c:v>
                </c:pt>
                <c:pt idx="148" formatCode="mmm&quot;-&quot;yyyy">
                  <c:v>38990</c:v>
                </c:pt>
                <c:pt idx="149" formatCode="mmm&quot;-&quot;yyyy">
                  <c:v>39082</c:v>
                </c:pt>
                <c:pt idx="150" formatCode="mmm&quot;-&quot;yyyy">
                  <c:v>39172</c:v>
                </c:pt>
                <c:pt idx="151" formatCode="mmm&quot;-&quot;yyyy">
                  <c:v>39263</c:v>
                </c:pt>
                <c:pt idx="152" formatCode="mmm&quot;-&quot;yyyy">
                  <c:v>39355</c:v>
                </c:pt>
                <c:pt idx="153" formatCode="mmm&quot;-&quot;yyyy">
                  <c:v>39447</c:v>
                </c:pt>
                <c:pt idx="154" formatCode="mmm&quot;-&quot;yyyy">
                  <c:v>39538</c:v>
                </c:pt>
                <c:pt idx="155" formatCode="mmm&quot;-&quot;yyyy">
                  <c:v>39629</c:v>
                </c:pt>
                <c:pt idx="156" formatCode="mmm&quot;-&quot;yyyy">
                  <c:v>39721</c:v>
                </c:pt>
                <c:pt idx="157" formatCode="mmm&quot;-&quot;yyyy">
                  <c:v>39813</c:v>
                </c:pt>
                <c:pt idx="158" formatCode="mmm&quot;-&quot;yyyy">
                  <c:v>39903</c:v>
                </c:pt>
                <c:pt idx="159" formatCode="mmm&quot;-&quot;yyyy">
                  <c:v>39994</c:v>
                </c:pt>
                <c:pt idx="160" formatCode="mmm&quot;-&quot;yyyy">
                  <c:v>40086</c:v>
                </c:pt>
                <c:pt idx="161" formatCode="mmm&quot;-&quot;yyyy">
                  <c:v>40178</c:v>
                </c:pt>
                <c:pt idx="162" formatCode="mmm&quot;-&quot;yyyy">
                  <c:v>40268</c:v>
                </c:pt>
                <c:pt idx="163" formatCode="mmm&quot;-&quot;yyyy">
                  <c:v>40359</c:v>
                </c:pt>
                <c:pt idx="164" formatCode="mmm&quot;-&quot;yyyy">
                  <c:v>40451</c:v>
                </c:pt>
                <c:pt idx="165" formatCode="mmm&quot;-&quot;yyyy">
                  <c:v>40543</c:v>
                </c:pt>
                <c:pt idx="166" formatCode="mmm&quot;-&quot;yyyy">
                  <c:v>40633</c:v>
                </c:pt>
                <c:pt idx="167" formatCode="mmm&quot;-&quot;yyyy">
                  <c:v>40724</c:v>
                </c:pt>
                <c:pt idx="168" formatCode="mmm&quot;-&quot;yyyy">
                  <c:v>40816</c:v>
                </c:pt>
                <c:pt idx="169" formatCode="mmm&quot;-&quot;yyyy">
                  <c:v>40908</c:v>
                </c:pt>
                <c:pt idx="170" formatCode="mmm&quot;-&quot;yyyy">
                  <c:v>40999</c:v>
                </c:pt>
                <c:pt idx="171" formatCode="mmm&quot;-&quot;yyyy">
                  <c:v>41090</c:v>
                </c:pt>
                <c:pt idx="172" formatCode="mmm&quot;-&quot;yyyy">
                  <c:v>41182</c:v>
                </c:pt>
                <c:pt idx="173" formatCode="mmm&quot;-&quot;yyyy">
                  <c:v>41274</c:v>
                </c:pt>
                <c:pt idx="174" formatCode="mmm&quot;-&quot;yyyy">
                  <c:v>41364</c:v>
                </c:pt>
                <c:pt idx="175" formatCode="mmm&quot;-&quot;yyyy">
                  <c:v>41455</c:v>
                </c:pt>
                <c:pt idx="176" formatCode="mmm&quot;-&quot;yyyy">
                  <c:v>41547</c:v>
                </c:pt>
                <c:pt idx="177" formatCode="mmm&quot;-&quot;yyyy">
                  <c:v>41639</c:v>
                </c:pt>
                <c:pt idx="178" formatCode="mmm&quot;-&quot;yyyy">
                  <c:v>41729</c:v>
                </c:pt>
                <c:pt idx="179" formatCode="mmm&quot;-&quot;yyyy">
                  <c:v>41820</c:v>
                </c:pt>
                <c:pt idx="180" formatCode="mmm&quot;-&quot;yyyy">
                  <c:v>41912</c:v>
                </c:pt>
                <c:pt idx="181" formatCode="mmm&quot;-&quot;yyyy">
                  <c:v>42004</c:v>
                </c:pt>
                <c:pt idx="182" formatCode="mmm&quot;-&quot;yyyy">
                  <c:v>42094</c:v>
                </c:pt>
                <c:pt idx="183" formatCode="mmm&quot;-&quot;yyyy">
                  <c:v>42185</c:v>
                </c:pt>
                <c:pt idx="184" formatCode="mmm&quot;-&quot;yyyy">
                  <c:v>42277</c:v>
                </c:pt>
                <c:pt idx="185" formatCode="mmm&quot;-&quot;yyyy">
                  <c:v>42369</c:v>
                </c:pt>
                <c:pt idx="186" formatCode="mmm&quot;-&quot;yyyy">
                  <c:v>42460</c:v>
                </c:pt>
                <c:pt idx="187" formatCode="mmm&quot;-&quot;yyyy">
                  <c:v>42551</c:v>
                </c:pt>
                <c:pt idx="188" formatCode="mmm&quot;-&quot;yyyy">
                  <c:v>42643</c:v>
                </c:pt>
                <c:pt idx="189" formatCode="mmm&quot;-&quot;yyyy">
                  <c:v>42735</c:v>
                </c:pt>
                <c:pt idx="190" formatCode="mmm&quot;-&quot;yyyy">
                  <c:v>42825</c:v>
                </c:pt>
                <c:pt idx="191" formatCode="mmm&quot;-&quot;yyyy">
                  <c:v>42916</c:v>
                </c:pt>
                <c:pt idx="192" formatCode="mmm&quot;-&quot;yyyy">
                  <c:v>43008</c:v>
                </c:pt>
                <c:pt idx="193" formatCode="mmm&quot;-&quot;yyyy">
                  <c:v>43100</c:v>
                </c:pt>
                <c:pt idx="194" formatCode="mmm&quot;-&quot;yyyy">
                  <c:v>43190</c:v>
                </c:pt>
                <c:pt idx="195" formatCode="mmm&quot;-&quot;yyyy">
                  <c:v>43281</c:v>
                </c:pt>
                <c:pt idx="196" formatCode="mmm&quot;-&quot;yyyy">
                  <c:v>43373</c:v>
                </c:pt>
                <c:pt idx="197" formatCode="mmm&quot;-&quot;yyyy">
                  <c:v>43465</c:v>
                </c:pt>
                <c:pt idx="198" formatCode="mmm&quot;-&quot;yyyy">
                  <c:v>43555</c:v>
                </c:pt>
                <c:pt idx="199" formatCode="mmm&quot;-&quot;yyyy">
                  <c:v>43646</c:v>
                </c:pt>
                <c:pt idx="200" formatCode="mmm&quot;-&quot;yyyy">
                  <c:v>43738</c:v>
                </c:pt>
                <c:pt idx="201" formatCode="mmm&quot;-&quot;yyyy">
                  <c:v>43830</c:v>
                </c:pt>
                <c:pt idx="202" formatCode="mmm&quot;-&quot;yyyy">
                  <c:v>43921</c:v>
                </c:pt>
                <c:pt idx="203" formatCode="mmm&quot;-&quot;yyyy">
                  <c:v>44012</c:v>
                </c:pt>
              </c:numCache>
            </c:numRef>
          </c:cat>
          <c:val>
            <c:numRef>
              <c:f>Calculations!$87:$87</c:f>
              <c:numCache>
                <c:formatCode>General</c:formatCode>
                <c:ptCount val="16384"/>
                <c:pt idx="1">
                  <c:v>0</c:v>
                </c:pt>
                <c:pt idx="122">
                  <c:v>-0.26248131845612882</c:v>
                </c:pt>
                <c:pt idx="123">
                  <c:v>8.4868511238336636E-2</c:v>
                </c:pt>
                <c:pt idx="124">
                  <c:v>0.2594668492019494</c:v>
                </c:pt>
                <c:pt idx="125">
                  <c:v>0.15841845259795823</c:v>
                </c:pt>
                <c:pt idx="126">
                  <c:v>0.39663113554438867</c:v>
                </c:pt>
                <c:pt idx="127">
                  <c:v>0.50946380937141111</c:v>
                </c:pt>
                <c:pt idx="128">
                  <c:v>0.89538823970314185</c:v>
                </c:pt>
                <c:pt idx="129">
                  <c:v>1.6075346649146391</c:v>
                </c:pt>
                <c:pt idx="130">
                  <c:v>1.8562726868034112</c:v>
                </c:pt>
                <c:pt idx="131">
                  <c:v>1.7829215473030089</c:v>
                </c:pt>
                <c:pt idx="132">
                  <c:v>1.6962787992070631</c:v>
                </c:pt>
                <c:pt idx="133">
                  <c:v>1.343800588270859</c:v>
                </c:pt>
                <c:pt idx="134">
                  <c:v>1.0246795376799349</c:v>
                </c:pt>
                <c:pt idx="135">
                  <c:v>0.94507377812201698</c:v>
                </c:pt>
                <c:pt idx="136">
                  <c:v>0.96111631319122637</c:v>
                </c:pt>
                <c:pt idx="137">
                  <c:v>0.59045923583309068</c:v>
                </c:pt>
                <c:pt idx="138">
                  <c:v>0.46543231688651004</c:v>
                </c:pt>
                <c:pt idx="139">
                  <c:v>0.58956395380608084</c:v>
                </c:pt>
                <c:pt idx="140">
                  <c:v>0.51365521493394251</c:v>
                </c:pt>
                <c:pt idx="141">
                  <c:v>0.45348662980745302</c:v>
                </c:pt>
                <c:pt idx="142">
                  <c:v>-3.9046455481688114E-2</c:v>
                </c:pt>
                <c:pt idx="143">
                  <c:v>-8.3097582608801901E-2</c:v>
                </c:pt>
                <c:pt idx="144">
                  <c:v>7.3896567200652435E-2</c:v>
                </c:pt>
                <c:pt idx="145">
                  <c:v>-4.0967543976387299E-2</c:v>
                </c:pt>
                <c:pt idx="146">
                  <c:v>0.22486379851720156</c:v>
                </c:pt>
                <c:pt idx="147">
                  <c:v>-4.3764624071713165E-2</c:v>
                </c:pt>
                <c:pt idx="148">
                  <c:v>0.19409944612003549</c:v>
                </c:pt>
                <c:pt idx="149">
                  <c:v>0.48215267923852467</c:v>
                </c:pt>
                <c:pt idx="150">
                  <c:v>0.26742028977521681</c:v>
                </c:pt>
                <c:pt idx="151">
                  <c:v>-6.5023038234146208E-2</c:v>
                </c:pt>
                <c:pt idx="152">
                  <c:v>9.7214425837203938E-2</c:v>
                </c:pt>
                <c:pt idx="153">
                  <c:v>0.50607464143140324</c:v>
                </c:pt>
                <c:pt idx="154">
                  <c:v>-1.5874295823243983E-2</c:v>
                </c:pt>
                <c:pt idx="155">
                  <c:v>2.8054979690746169</c:v>
                </c:pt>
                <c:pt idx="156">
                  <c:v>-0.87238758245697712</c:v>
                </c:pt>
                <c:pt idx="157">
                  <c:v>0.14864358814162593</c:v>
                </c:pt>
                <c:pt idx="158">
                  <c:v>4.6815295333698446</c:v>
                </c:pt>
                <c:pt idx="159">
                  <c:v>1.2870565829585399</c:v>
                </c:pt>
                <c:pt idx="160">
                  <c:v>1.5315548695772705</c:v>
                </c:pt>
                <c:pt idx="161">
                  <c:v>1.6922051129742557</c:v>
                </c:pt>
                <c:pt idx="162">
                  <c:v>2.6594708372549452</c:v>
                </c:pt>
                <c:pt idx="163">
                  <c:v>0.56361169619416573</c:v>
                </c:pt>
                <c:pt idx="164">
                  <c:v>0.25057879903927271</c:v>
                </c:pt>
                <c:pt idx="165">
                  <c:v>0.66813472161296095</c:v>
                </c:pt>
                <c:pt idx="166">
                  <c:v>-0.22914958003382829</c:v>
                </c:pt>
                <c:pt idx="167">
                  <c:v>-0.32626775343270387</c:v>
                </c:pt>
                <c:pt idx="168">
                  <c:v>-0.54603384310230707</c:v>
                </c:pt>
                <c:pt idx="169">
                  <c:v>-0.1881012625151022</c:v>
                </c:pt>
                <c:pt idx="170">
                  <c:v>-0.57092248885280561</c:v>
                </c:pt>
                <c:pt idx="171">
                  <c:v>3.5713357738107104E-2</c:v>
                </c:pt>
                <c:pt idx="172">
                  <c:v>0.12777339674142213</c:v>
                </c:pt>
                <c:pt idx="173">
                  <c:v>-0.1617197353347789</c:v>
                </c:pt>
                <c:pt idx="174">
                  <c:v>-0.66429377262725509</c:v>
                </c:pt>
                <c:pt idx="175">
                  <c:v>-0.85651676523929665</c:v>
                </c:pt>
                <c:pt idx="176">
                  <c:v>-2.1178501748012224E-2</c:v>
                </c:pt>
                <c:pt idx="177">
                  <c:v>-0.42135622388842797</c:v>
                </c:pt>
                <c:pt idx="178">
                  <c:v>-0.13818413101997773</c:v>
                </c:pt>
                <c:pt idx="179">
                  <c:v>0.33358815848100126</c:v>
                </c:pt>
                <c:pt idx="180">
                  <c:v>0.58226716967596759</c:v>
                </c:pt>
                <c:pt idx="181">
                  <c:v>0.52785527652788722</c:v>
                </c:pt>
                <c:pt idx="182">
                  <c:v>0.78714002896900959</c:v>
                </c:pt>
                <c:pt idx="183">
                  <c:v>0.51823415335905365</c:v>
                </c:pt>
                <c:pt idx="184">
                  <c:v>0.40189429212159883</c:v>
                </c:pt>
                <c:pt idx="185">
                  <c:v>0.51322131202301191</c:v>
                </c:pt>
                <c:pt idx="186">
                  <c:v>0.61590543479478599</c:v>
                </c:pt>
                <c:pt idx="187">
                  <c:v>0.34913156910149717</c:v>
                </c:pt>
                <c:pt idx="188">
                  <c:v>0.19817706148672026</c:v>
                </c:pt>
                <c:pt idx="189">
                  <c:v>0.42919385186218173</c:v>
                </c:pt>
                <c:pt idx="190">
                  <c:v>0.23315649661632812</c:v>
                </c:pt>
                <c:pt idx="191">
                  <c:v>0.21557855856782415</c:v>
                </c:pt>
                <c:pt idx="192">
                  <c:v>0.286554409924132</c:v>
                </c:pt>
                <c:pt idx="193">
                  <c:v>0.13146332199776539</c:v>
                </c:pt>
                <c:pt idx="194">
                  <c:v>0.38801846062262091</c:v>
                </c:pt>
                <c:pt idx="195">
                  <c:v>0.61809480368266501</c:v>
                </c:pt>
              </c:numCache>
            </c:numRef>
          </c:val>
          <c:smooth val="0"/>
          <c:extLst>
            <c:ext xmlns:c16="http://schemas.microsoft.com/office/drawing/2014/chart" uri="{C3380CC4-5D6E-409C-BE32-E72D297353CC}">
              <c16:uniqueId val="{0000000C-FCF1-41CF-8448-40188F8C78C0}"/>
            </c:ext>
          </c:extLst>
        </c:ser>
        <c:dLbls>
          <c:showLegendKey val="0"/>
          <c:showVal val="0"/>
          <c:showCatName val="0"/>
          <c:showSerName val="0"/>
          <c:showPercent val="0"/>
          <c:showBubbleSize val="0"/>
        </c:dLbls>
        <c:smooth val="0"/>
        <c:axId val="582267440"/>
        <c:axId val="582274984"/>
      </c:lineChart>
      <c:dateAx>
        <c:axId val="582267440"/>
        <c:scaling>
          <c:orientation val="minMax"/>
          <c:max val="42887"/>
          <c:min val="38412"/>
        </c:scaling>
        <c:delete val="0"/>
        <c:axPos val="b"/>
        <c:numFmt formatCode="\'yy" sourceLinked="0"/>
        <c:majorTickMark val="none"/>
        <c:minorTickMark val="none"/>
        <c:tickLblPos val="low"/>
        <c:spPr>
          <a:noFill/>
          <a:ln w="6350" cap="flat" cmpd="sng" algn="ctr">
            <a:solidFill>
              <a:schemeClr val="tx1"/>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Offset val="100"/>
        <c:baseTimeUnit val="months"/>
        <c:majorUnit val="12"/>
        <c:majorTimeUnit val="months"/>
      </c:date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plotArea>
    <c:legend>
      <c:legendPos val="r"/>
      <c:layout>
        <c:manualLayout>
          <c:xMode val="edge"/>
          <c:yMode val="edge"/>
          <c:x val="0.49028539919056996"/>
          <c:y val="0.16468735282064456"/>
          <c:w val="0.47269631010457025"/>
          <c:h val="0.33271678563345997"/>
        </c:manualLayout>
      </c:layout>
      <c:overlay val="0"/>
      <c:spPr>
        <a:solidFill>
          <a:sysClr val="window" lastClr="FFFFFF"/>
        </a:solidFill>
      </c:spPr>
    </c:legend>
    <c:plotVisOnly val="1"/>
    <c:dispBlanksAs val="gap"/>
    <c:showDLblsOverMax val="0"/>
  </c:chart>
  <c:txPr>
    <a:bodyPr/>
    <a:lstStyle/>
    <a:p>
      <a:pPr>
        <a:defRPr/>
      </a:pPr>
      <a:endParaRPr lang="en-US"/>
    </a:p>
  </c:txPr>
  <c:printSettings>
    <c:headerFooter/>
    <c:pageMargins b="0.75" l="0.7" r="0.7" t="0.75" header="0.3" footer="0.3"/>
    <c:pageSetup orientation="portrait"/>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0412180593209704E-2"/>
          <c:y val="0.13586871028776565"/>
          <c:w val="0.92699425869185947"/>
          <c:h val="0.66504345724726943"/>
        </c:manualLayout>
      </c:layout>
      <c:lineChart>
        <c:grouping val="standard"/>
        <c:varyColors val="0"/>
        <c:ser>
          <c:idx val="0"/>
          <c:order val="0"/>
          <c:tx>
            <c:v>FIM - taxes + transfers (net neutral)</c:v>
          </c:tx>
          <c:spPr>
            <a:ln>
              <a:solidFill>
                <a:schemeClr val="bg2">
                  <a:lumMod val="50000"/>
                </a:schemeClr>
              </a:solidFill>
            </a:ln>
          </c:spPr>
          <c:marker>
            <c:symbol val="none"/>
          </c:marker>
          <c:cat>
            <c:numRef>
              <c:f>Calculations!$9:$9</c:f>
              <c:numCache>
                <c:formatCode>General</c:formatCode>
                <c:ptCount val="16384"/>
                <c:pt idx="2" formatCode="mmm&quot;-&quot;yyyy">
                  <c:v>25658</c:v>
                </c:pt>
                <c:pt idx="3" formatCode="mmm&quot;-&quot;yyyy">
                  <c:v>25749</c:v>
                </c:pt>
                <c:pt idx="4" formatCode="mmm&quot;-&quot;yyyy">
                  <c:v>25841</c:v>
                </c:pt>
                <c:pt idx="5" formatCode="mmm&quot;-&quot;yyyy">
                  <c:v>25933</c:v>
                </c:pt>
                <c:pt idx="6" formatCode="mmm&quot;-&quot;yyyy">
                  <c:v>26023</c:v>
                </c:pt>
                <c:pt idx="7" formatCode="mmm&quot;-&quot;yyyy">
                  <c:v>26114</c:v>
                </c:pt>
                <c:pt idx="8" formatCode="mmm&quot;-&quot;yyyy">
                  <c:v>26206</c:v>
                </c:pt>
                <c:pt idx="9" formatCode="mmm&quot;-&quot;yyyy">
                  <c:v>26298</c:v>
                </c:pt>
                <c:pt idx="10" formatCode="mmm&quot;-&quot;yyyy">
                  <c:v>26389</c:v>
                </c:pt>
                <c:pt idx="11" formatCode="mmm&quot;-&quot;yyyy">
                  <c:v>26480</c:v>
                </c:pt>
                <c:pt idx="12" formatCode="mmm&quot;-&quot;yyyy">
                  <c:v>26572</c:v>
                </c:pt>
                <c:pt idx="13" formatCode="mmm&quot;-&quot;yyyy">
                  <c:v>26664</c:v>
                </c:pt>
                <c:pt idx="14" formatCode="mmm&quot;-&quot;yyyy">
                  <c:v>26754</c:v>
                </c:pt>
                <c:pt idx="15" formatCode="mmm&quot;-&quot;yyyy">
                  <c:v>26845</c:v>
                </c:pt>
                <c:pt idx="16" formatCode="mmm&quot;-&quot;yyyy">
                  <c:v>26937</c:v>
                </c:pt>
                <c:pt idx="17" formatCode="mmm&quot;-&quot;yyyy">
                  <c:v>27029</c:v>
                </c:pt>
                <c:pt idx="18" formatCode="mmm&quot;-&quot;yyyy">
                  <c:v>27119</c:v>
                </c:pt>
                <c:pt idx="19" formatCode="mmm&quot;-&quot;yyyy">
                  <c:v>27210</c:v>
                </c:pt>
                <c:pt idx="20" formatCode="mmm&quot;-&quot;yyyy">
                  <c:v>27302</c:v>
                </c:pt>
                <c:pt idx="21" formatCode="mmm&quot;-&quot;yyyy">
                  <c:v>27394</c:v>
                </c:pt>
                <c:pt idx="22" formatCode="mmm&quot;-&quot;yyyy">
                  <c:v>27484</c:v>
                </c:pt>
                <c:pt idx="23" formatCode="mmm&quot;-&quot;yyyy">
                  <c:v>27575</c:v>
                </c:pt>
                <c:pt idx="24" formatCode="mmm&quot;-&quot;yyyy">
                  <c:v>27667</c:v>
                </c:pt>
                <c:pt idx="25" formatCode="mmm&quot;-&quot;yyyy">
                  <c:v>27759</c:v>
                </c:pt>
                <c:pt idx="26" formatCode="mmm&quot;-&quot;yyyy">
                  <c:v>27850</c:v>
                </c:pt>
                <c:pt idx="27" formatCode="mmm&quot;-&quot;yyyy">
                  <c:v>27941</c:v>
                </c:pt>
                <c:pt idx="28" formatCode="mmm&quot;-&quot;yyyy">
                  <c:v>28033</c:v>
                </c:pt>
                <c:pt idx="29" formatCode="mmm&quot;-&quot;yyyy">
                  <c:v>28125</c:v>
                </c:pt>
                <c:pt idx="30" formatCode="mmm&quot;-&quot;yyyy">
                  <c:v>28215</c:v>
                </c:pt>
                <c:pt idx="31" formatCode="mmm&quot;-&quot;yyyy">
                  <c:v>28306</c:v>
                </c:pt>
                <c:pt idx="32" formatCode="mmm&quot;-&quot;yyyy">
                  <c:v>28398</c:v>
                </c:pt>
                <c:pt idx="33" formatCode="mmm&quot;-&quot;yyyy">
                  <c:v>28490</c:v>
                </c:pt>
                <c:pt idx="34" formatCode="mmm&quot;-&quot;yyyy">
                  <c:v>28580</c:v>
                </c:pt>
                <c:pt idx="35" formatCode="mmm&quot;-&quot;yyyy">
                  <c:v>28671</c:v>
                </c:pt>
                <c:pt idx="36" formatCode="mmm&quot;-&quot;yyyy">
                  <c:v>28763</c:v>
                </c:pt>
                <c:pt idx="37" formatCode="mmm&quot;-&quot;yyyy">
                  <c:v>28855</c:v>
                </c:pt>
                <c:pt idx="38" formatCode="mmm&quot;-&quot;yyyy">
                  <c:v>28945</c:v>
                </c:pt>
                <c:pt idx="39" formatCode="mmm&quot;-&quot;yyyy">
                  <c:v>29036</c:v>
                </c:pt>
                <c:pt idx="40" formatCode="mmm&quot;-&quot;yyyy">
                  <c:v>29128</c:v>
                </c:pt>
                <c:pt idx="41" formatCode="mmm&quot;-&quot;yyyy">
                  <c:v>29220</c:v>
                </c:pt>
                <c:pt idx="42" formatCode="mmm&quot;-&quot;yyyy">
                  <c:v>29311</c:v>
                </c:pt>
                <c:pt idx="43" formatCode="mmm&quot;-&quot;yyyy">
                  <c:v>29402</c:v>
                </c:pt>
                <c:pt idx="44" formatCode="mmm&quot;-&quot;yyyy">
                  <c:v>29494</c:v>
                </c:pt>
                <c:pt idx="45" formatCode="mmm&quot;-&quot;yyyy">
                  <c:v>29586</c:v>
                </c:pt>
                <c:pt idx="46" formatCode="mmm&quot;-&quot;yyyy">
                  <c:v>29676</c:v>
                </c:pt>
                <c:pt idx="47" formatCode="mmm&quot;-&quot;yyyy">
                  <c:v>29767</c:v>
                </c:pt>
                <c:pt idx="48" formatCode="mmm&quot;-&quot;yyyy">
                  <c:v>29859</c:v>
                </c:pt>
                <c:pt idx="49" formatCode="mmm&quot;-&quot;yyyy">
                  <c:v>29951</c:v>
                </c:pt>
                <c:pt idx="50" formatCode="mmm&quot;-&quot;yyyy">
                  <c:v>30041</c:v>
                </c:pt>
                <c:pt idx="51" formatCode="mmm&quot;-&quot;yyyy">
                  <c:v>30132</c:v>
                </c:pt>
                <c:pt idx="52" formatCode="mmm&quot;-&quot;yyyy">
                  <c:v>30224</c:v>
                </c:pt>
                <c:pt idx="53" formatCode="mmm&quot;-&quot;yyyy">
                  <c:v>30316</c:v>
                </c:pt>
                <c:pt idx="54" formatCode="mmm&quot;-&quot;yyyy">
                  <c:v>30406</c:v>
                </c:pt>
                <c:pt idx="55" formatCode="mmm&quot;-&quot;yyyy">
                  <c:v>30497</c:v>
                </c:pt>
                <c:pt idx="56" formatCode="mmm&quot;-&quot;yyyy">
                  <c:v>30589</c:v>
                </c:pt>
                <c:pt idx="57" formatCode="mmm&quot;-&quot;yyyy">
                  <c:v>30681</c:v>
                </c:pt>
                <c:pt idx="58" formatCode="mmm&quot;-&quot;yyyy">
                  <c:v>30772</c:v>
                </c:pt>
                <c:pt idx="59" formatCode="mmm&quot;-&quot;yyyy">
                  <c:v>30863</c:v>
                </c:pt>
                <c:pt idx="60" formatCode="mmm&quot;-&quot;yyyy">
                  <c:v>30955</c:v>
                </c:pt>
                <c:pt idx="61" formatCode="mmm&quot;-&quot;yyyy">
                  <c:v>31047</c:v>
                </c:pt>
                <c:pt idx="62" formatCode="mmm&quot;-&quot;yyyy">
                  <c:v>31137</c:v>
                </c:pt>
                <c:pt idx="63" formatCode="mmm&quot;-&quot;yyyy">
                  <c:v>31228</c:v>
                </c:pt>
                <c:pt idx="64" formatCode="mmm&quot;-&quot;yyyy">
                  <c:v>31320</c:v>
                </c:pt>
                <c:pt idx="65" formatCode="mmm&quot;-&quot;yyyy">
                  <c:v>31412</c:v>
                </c:pt>
                <c:pt idx="66" formatCode="mmm&quot;-&quot;yyyy">
                  <c:v>31502</c:v>
                </c:pt>
                <c:pt idx="67" formatCode="mmm&quot;-&quot;yyyy">
                  <c:v>31593</c:v>
                </c:pt>
                <c:pt idx="68" formatCode="mmm&quot;-&quot;yyyy">
                  <c:v>31685</c:v>
                </c:pt>
                <c:pt idx="69" formatCode="mmm&quot;-&quot;yyyy">
                  <c:v>31777</c:v>
                </c:pt>
                <c:pt idx="70" formatCode="mmm&quot;-&quot;yyyy">
                  <c:v>31867</c:v>
                </c:pt>
                <c:pt idx="71" formatCode="mmm&quot;-&quot;yyyy">
                  <c:v>31958</c:v>
                </c:pt>
                <c:pt idx="72" formatCode="mmm&quot;-&quot;yyyy">
                  <c:v>32050</c:v>
                </c:pt>
                <c:pt idx="73" formatCode="mmm&quot;-&quot;yyyy">
                  <c:v>32142</c:v>
                </c:pt>
                <c:pt idx="74" formatCode="mmm&quot;-&quot;yyyy">
                  <c:v>32233</c:v>
                </c:pt>
                <c:pt idx="75" formatCode="mmm&quot;-&quot;yyyy">
                  <c:v>32324</c:v>
                </c:pt>
                <c:pt idx="76" formatCode="mmm&quot;-&quot;yyyy">
                  <c:v>32416</c:v>
                </c:pt>
                <c:pt idx="77" formatCode="mmm&quot;-&quot;yyyy">
                  <c:v>32508</c:v>
                </c:pt>
                <c:pt idx="78" formatCode="mmm&quot;-&quot;yyyy">
                  <c:v>32598</c:v>
                </c:pt>
                <c:pt idx="79" formatCode="mmm&quot;-&quot;yyyy">
                  <c:v>32689</c:v>
                </c:pt>
                <c:pt idx="80" formatCode="mmm&quot;-&quot;yyyy">
                  <c:v>32781</c:v>
                </c:pt>
                <c:pt idx="81" formatCode="mmm&quot;-&quot;yyyy">
                  <c:v>32873</c:v>
                </c:pt>
                <c:pt idx="82" formatCode="mmm&quot;-&quot;yyyy">
                  <c:v>32963</c:v>
                </c:pt>
                <c:pt idx="83" formatCode="mmm&quot;-&quot;yyyy">
                  <c:v>33054</c:v>
                </c:pt>
                <c:pt idx="84" formatCode="mmm&quot;-&quot;yyyy">
                  <c:v>33146</c:v>
                </c:pt>
                <c:pt idx="85" formatCode="mmm&quot;-&quot;yyyy">
                  <c:v>33238</c:v>
                </c:pt>
                <c:pt idx="86" formatCode="mmm&quot;-&quot;yyyy">
                  <c:v>33328</c:v>
                </c:pt>
                <c:pt idx="87" formatCode="mmm&quot;-&quot;yyyy">
                  <c:v>33419</c:v>
                </c:pt>
                <c:pt idx="88" formatCode="mmm&quot;-&quot;yyyy">
                  <c:v>33511</c:v>
                </c:pt>
                <c:pt idx="89" formatCode="mmm&quot;-&quot;yyyy">
                  <c:v>33603</c:v>
                </c:pt>
                <c:pt idx="90" formatCode="mmm&quot;-&quot;yyyy">
                  <c:v>33694</c:v>
                </c:pt>
                <c:pt idx="91" formatCode="mmm&quot;-&quot;yyyy">
                  <c:v>33785</c:v>
                </c:pt>
                <c:pt idx="92" formatCode="mmm&quot;-&quot;yyyy">
                  <c:v>33877</c:v>
                </c:pt>
                <c:pt idx="93" formatCode="mmm&quot;-&quot;yyyy">
                  <c:v>33969</c:v>
                </c:pt>
                <c:pt idx="94" formatCode="mmm&quot;-&quot;yyyy">
                  <c:v>34059</c:v>
                </c:pt>
                <c:pt idx="95" formatCode="mmm&quot;-&quot;yyyy">
                  <c:v>34150</c:v>
                </c:pt>
                <c:pt idx="96" formatCode="mmm&quot;-&quot;yyyy">
                  <c:v>34242</c:v>
                </c:pt>
                <c:pt idx="97" formatCode="mmm&quot;-&quot;yyyy">
                  <c:v>34334</c:v>
                </c:pt>
                <c:pt idx="98" formatCode="mmm&quot;-&quot;yyyy">
                  <c:v>34424</c:v>
                </c:pt>
                <c:pt idx="99" formatCode="mmm&quot;-&quot;yyyy">
                  <c:v>34515</c:v>
                </c:pt>
                <c:pt idx="100" formatCode="mmm&quot;-&quot;yyyy">
                  <c:v>34607</c:v>
                </c:pt>
                <c:pt idx="101" formatCode="mmm&quot;-&quot;yyyy">
                  <c:v>34699</c:v>
                </c:pt>
                <c:pt idx="102" formatCode="mmm&quot;-&quot;yyyy">
                  <c:v>34789</c:v>
                </c:pt>
                <c:pt idx="103" formatCode="mmm&quot;-&quot;yyyy">
                  <c:v>34880</c:v>
                </c:pt>
                <c:pt idx="104" formatCode="mmm&quot;-&quot;yyyy">
                  <c:v>34972</c:v>
                </c:pt>
                <c:pt idx="105" formatCode="mmm&quot;-&quot;yyyy">
                  <c:v>35064</c:v>
                </c:pt>
                <c:pt idx="106" formatCode="mmm&quot;-&quot;yyyy">
                  <c:v>35155</c:v>
                </c:pt>
                <c:pt idx="107" formatCode="mmm&quot;-&quot;yyyy">
                  <c:v>35246</c:v>
                </c:pt>
                <c:pt idx="108" formatCode="mmm&quot;-&quot;yyyy">
                  <c:v>35338</c:v>
                </c:pt>
                <c:pt idx="109" formatCode="mmm&quot;-&quot;yyyy">
                  <c:v>35430</c:v>
                </c:pt>
                <c:pt idx="110" formatCode="mmm&quot;-&quot;yyyy">
                  <c:v>35520</c:v>
                </c:pt>
                <c:pt idx="111" formatCode="mmm&quot;-&quot;yyyy">
                  <c:v>35611</c:v>
                </c:pt>
                <c:pt idx="112" formatCode="mmm&quot;-&quot;yyyy">
                  <c:v>35703</c:v>
                </c:pt>
                <c:pt idx="113" formatCode="mmm&quot;-&quot;yyyy">
                  <c:v>35795</c:v>
                </c:pt>
                <c:pt idx="114" formatCode="mmm&quot;-&quot;yyyy">
                  <c:v>35885</c:v>
                </c:pt>
                <c:pt idx="115" formatCode="mmm&quot;-&quot;yyyy">
                  <c:v>35976</c:v>
                </c:pt>
                <c:pt idx="116" formatCode="mmm&quot;-&quot;yyyy">
                  <c:v>36068</c:v>
                </c:pt>
                <c:pt idx="117" formatCode="mmm&quot;-&quot;yyyy">
                  <c:v>36160</c:v>
                </c:pt>
                <c:pt idx="118" formatCode="mmm&quot;-&quot;yyyy">
                  <c:v>36250</c:v>
                </c:pt>
                <c:pt idx="119" formatCode="mmm&quot;-&quot;yyyy">
                  <c:v>36341</c:v>
                </c:pt>
                <c:pt idx="120" formatCode="mmm&quot;-&quot;yyyy">
                  <c:v>36433</c:v>
                </c:pt>
                <c:pt idx="121" formatCode="mmm&quot;-&quot;yyyy">
                  <c:v>36525</c:v>
                </c:pt>
                <c:pt idx="122" formatCode="mmm&quot;-&quot;yyyy">
                  <c:v>36616</c:v>
                </c:pt>
                <c:pt idx="123" formatCode="mmm&quot;-&quot;yyyy">
                  <c:v>36707</c:v>
                </c:pt>
                <c:pt idx="124" formatCode="mmm&quot;-&quot;yyyy">
                  <c:v>36799</c:v>
                </c:pt>
                <c:pt idx="125" formatCode="mmm&quot;-&quot;yyyy">
                  <c:v>36891</c:v>
                </c:pt>
                <c:pt idx="126" formatCode="mmm&quot;-&quot;yyyy">
                  <c:v>36981</c:v>
                </c:pt>
                <c:pt idx="127" formatCode="mmm&quot;-&quot;yyyy">
                  <c:v>37072</c:v>
                </c:pt>
                <c:pt idx="128" formatCode="mmm&quot;-&quot;yyyy">
                  <c:v>37164</c:v>
                </c:pt>
                <c:pt idx="129" formatCode="mmm&quot;-&quot;yyyy">
                  <c:v>37256</c:v>
                </c:pt>
                <c:pt idx="130" formatCode="mmm&quot;-&quot;yyyy">
                  <c:v>37346</c:v>
                </c:pt>
                <c:pt idx="131" formatCode="mmm&quot;-&quot;yyyy">
                  <c:v>37437</c:v>
                </c:pt>
                <c:pt idx="132" formatCode="mmm&quot;-&quot;yyyy">
                  <c:v>37529</c:v>
                </c:pt>
                <c:pt idx="133" formatCode="mmm&quot;-&quot;yyyy">
                  <c:v>37621</c:v>
                </c:pt>
                <c:pt idx="134" formatCode="mmm&quot;-&quot;yyyy">
                  <c:v>37711</c:v>
                </c:pt>
                <c:pt idx="135" formatCode="mmm&quot;-&quot;yyyy">
                  <c:v>37802</c:v>
                </c:pt>
                <c:pt idx="136" formatCode="mmm&quot;-&quot;yyyy">
                  <c:v>37894</c:v>
                </c:pt>
                <c:pt idx="137" formatCode="mmm&quot;-&quot;yyyy">
                  <c:v>37986</c:v>
                </c:pt>
                <c:pt idx="138" formatCode="mmm&quot;-&quot;yyyy">
                  <c:v>38077</c:v>
                </c:pt>
                <c:pt idx="139" formatCode="mmm&quot;-&quot;yyyy">
                  <c:v>38168</c:v>
                </c:pt>
                <c:pt idx="140" formatCode="mmm&quot;-&quot;yyyy">
                  <c:v>38260</c:v>
                </c:pt>
                <c:pt idx="141" formatCode="mmm&quot;-&quot;yyyy">
                  <c:v>38352</c:v>
                </c:pt>
                <c:pt idx="142" formatCode="mmm&quot;-&quot;yyyy">
                  <c:v>38442</c:v>
                </c:pt>
                <c:pt idx="143" formatCode="mmm&quot;-&quot;yyyy">
                  <c:v>38533</c:v>
                </c:pt>
                <c:pt idx="144" formatCode="mmm&quot;-&quot;yyyy">
                  <c:v>38625</c:v>
                </c:pt>
                <c:pt idx="145" formatCode="mmm&quot;-&quot;yyyy">
                  <c:v>38717</c:v>
                </c:pt>
                <c:pt idx="146" formatCode="mmm&quot;-&quot;yyyy">
                  <c:v>38807</c:v>
                </c:pt>
                <c:pt idx="147" formatCode="mmm&quot;-&quot;yyyy">
                  <c:v>38898</c:v>
                </c:pt>
                <c:pt idx="148" formatCode="mmm&quot;-&quot;yyyy">
                  <c:v>38990</c:v>
                </c:pt>
                <c:pt idx="149" formatCode="mmm&quot;-&quot;yyyy">
                  <c:v>39082</c:v>
                </c:pt>
                <c:pt idx="150" formatCode="mmm&quot;-&quot;yyyy">
                  <c:v>39172</c:v>
                </c:pt>
                <c:pt idx="151" formatCode="mmm&quot;-&quot;yyyy">
                  <c:v>39263</c:v>
                </c:pt>
                <c:pt idx="152" formatCode="mmm&quot;-&quot;yyyy">
                  <c:v>39355</c:v>
                </c:pt>
                <c:pt idx="153" formatCode="mmm&quot;-&quot;yyyy">
                  <c:v>39447</c:v>
                </c:pt>
                <c:pt idx="154" formatCode="mmm&quot;-&quot;yyyy">
                  <c:v>39538</c:v>
                </c:pt>
                <c:pt idx="155" formatCode="mmm&quot;-&quot;yyyy">
                  <c:v>39629</c:v>
                </c:pt>
                <c:pt idx="156" formatCode="mmm&quot;-&quot;yyyy">
                  <c:v>39721</c:v>
                </c:pt>
                <c:pt idx="157" formatCode="mmm&quot;-&quot;yyyy">
                  <c:v>39813</c:v>
                </c:pt>
                <c:pt idx="158" formatCode="mmm&quot;-&quot;yyyy">
                  <c:v>39903</c:v>
                </c:pt>
                <c:pt idx="159" formatCode="mmm&quot;-&quot;yyyy">
                  <c:v>39994</c:v>
                </c:pt>
                <c:pt idx="160" formatCode="mmm&quot;-&quot;yyyy">
                  <c:v>40086</c:v>
                </c:pt>
                <c:pt idx="161" formatCode="mmm&quot;-&quot;yyyy">
                  <c:v>40178</c:v>
                </c:pt>
                <c:pt idx="162" formatCode="mmm&quot;-&quot;yyyy">
                  <c:v>40268</c:v>
                </c:pt>
                <c:pt idx="163" formatCode="mmm&quot;-&quot;yyyy">
                  <c:v>40359</c:v>
                </c:pt>
                <c:pt idx="164" formatCode="mmm&quot;-&quot;yyyy">
                  <c:v>40451</c:v>
                </c:pt>
                <c:pt idx="165" formatCode="mmm&quot;-&quot;yyyy">
                  <c:v>40543</c:v>
                </c:pt>
                <c:pt idx="166" formatCode="mmm&quot;-&quot;yyyy">
                  <c:v>40633</c:v>
                </c:pt>
                <c:pt idx="167" formatCode="mmm&quot;-&quot;yyyy">
                  <c:v>40724</c:v>
                </c:pt>
                <c:pt idx="168" formatCode="mmm&quot;-&quot;yyyy">
                  <c:v>40816</c:v>
                </c:pt>
                <c:pt idx="169" formatCode="mmm&quot;-&quot;yyyy">
                  <c:v>40908</c:v>
                </c:pt>
                <c:pt idx="170" formatCode="mmm&quot;-&quot;yyyy">
                  <c:v>40999</c:v>
                </c:pt>
                <c:pt idx="171" formatCode="mmm&quot;-&quot;yyyy">
                  <c:v>41090</c:v>
                </c:pt>
                <c:pt idx="172" formatCode="mmm&quot;-&quot;yyyy">
                  <c:v>41182</c:v>
                </c:pt>
                <c:pt idx="173" formatCode="mmm&quot;-&quot;yyyy">
                  <c:v>41274</c:v>
                </c:pt>
                <c:pt idx="174" formatCode="mmm&quot;-&quot;yyyy">
                  <c:v>41364</c:v>
                </c:pt>
                <c:pt idx="175" formatCode="mmm&quot;-&quot;yyyy">
                  <c:v>41455</c:v>
                </c:pt>
                <c:pt idx="176" formatCode="mmm&quot;-&quot;yyyy">
                  <c:v>41547</c:v>
                </c:pt>
                <c:pt idx="177" formatCode="mmm&quot;-&quot;yyyy">
                  <c:v>41639</c:v>
                </c:pt>
                <c:pt idx="178" formatCode="mmm&quot;-&quot;yyyy">
                  <c:v>41729</c:v>
                </c:pt>
                <c:pt idx="179" formatCode="mmm&quot;-&quot;yyyy">
                  <c:v>41820</c:v>
                </c:pt>
                <c:pt idx="180" formatCode="mmm&quot;-&quot;yyyy">
                  <c:v>41912</c:v>
                </c:pt>
                <c:pt idx="181" formatCode="mmm&quot;-&quot;yyyy">
                  <c:v>42004</c:v>
                </c:pt>
                <c:pt idx="182" formatCode="mmm&quot;-&quot;yyyy">
                  <c:v>42094</c:v>
                </c:pt>
                <c:pt idx="183" formatCode="mmm&quot;-&quot;yyyy">
                  <c:v>42185</c:v>
                </c:pt>
                <c:pt idx="184" formatCode="mmm&quot;-&quot;yyyy">
                  <c:v>42277</c:v>
                </c:pt>
                <c:pt idx="185" formatCode="mmm&quot;-&quot;yyyy">
                  <c:v>42369</c:v>
                </c:pt>
                <c:pt idx="186" formatCode="mmm&quot;-&quot;yyyy">
                  <c:v>42460</c:v>
                </c:pt>
                <c:pt idx="187" formatCode="mmm&quot;-&quot;yyyy">
                  <c:v>42551</c:v>
                </c:pt>
                <c:pt idx="188" formatCode="mmm&quot;-&quot;yyyy">
                  <c:v>42643</c:v>
                </c:pt>
                <c:pt idx="189" formatCode="mmm&quot;-&quot;yyyy">
                  <c:v>42735</c:v>
                </c:pt>
                <c:pt idx="190" formatCode="mmm&quot;-&quot;yyyy">
                  <c:v>42825</c:v>
                </c:pt>
                <c:pt idx="191" formatCode="mmm&quot;-&quot;yyyy">
                  <c:v>42916</c:v>
                </c:pt>
                <c:pt idx="192" formatCode="mmm&quot;-&quot;yyyy">
                  <c:v>43008</c:v>
                </c:pt>
                <c:pt idx="193" formatCode="mmm&quot;-&quot;yyyy">
                  <c:v>43100</c:v>
                </c:pt>
                <c:pt idx="194" formatCode="mmm&quot;-&quot;yyyy">
                  <c:v>43190</c:v>
                </c:pt>
                <c:pt idx="195" formatCode="mmm&quot;-&quot;yyyy">
                  <c:v>43281</c:v>
                </c:pt>
                <c:pt idx="196" formatCode="mmm&quot;-&quot;yyyy">
                  <c:v>43373</c:v>
                </c:pt>
                <c:pt idx="197" formatCode="mmm&quot;-&quot;yyyy">
                  <c:v>43465</c:v>
                </c:pt>
                <c:pt idx="198" formatCode="mmm&quot;-&quot;yyyy">
                  <c:v>43555</c:v>
                </c:pt>
                <c:pt idx="199" formatCode="mmm&quot;-&quot;yyyy">
                  <c:v>43646</c:v>
                </c:pt>
                <c:pt idx="200" formatCode="mmm&quot;-&quot;yyyy">
                  <c:v>43738</c:v>
                </c:pt>
                <c:pt idx="201" formatCode="mmm&quot;-&quot;yyyy">
                  <c:v>43830</c:v>
                </c:pt>
                <c:pt idx="202" formatCode="mmm&quot;-&quot;yyyy">
                  <c:v>43921</c:v>
                </c:pt>
                <c:pt idx="203" formatCode="mmm&quot;-&quot;yyyy">
                  <c:v>44012</c:v>
                </c:pt>
              </c:numCache>
            </c:numRef>
          </c:cat>
          <c:val>
            <c:numRef>
              <c:f>Calculations!$C$58:$GX$58</c:f>
              <c:numCache>
                <c:formatCode>General</c:formatCode>
                <c:ptCount val="204"/>
                <c:pt idx="0">
                  <c:v>0</c:v>
                </c:pt>
                <c:pt idx="1">
                  <c:v>0</c:v>
                </c:pt>
                <c:pt idx="2">
                  <c:v>0</c:v>
                </c:pt>
                <c:pt idx="3">
                  <c:v>0</c:v>
                </c:pt>
                <c:pt idx="4">
                  <c:v>0</c:v>
                </c:pt>
                <c:pt idx="5">
                  <c:v>0</c:v>
                </c:pt>
                <c:pt idx="6">
                  <c:v>0</c:v>
                </c:pt>
                <c:pt idx="7">
                  <c:v>0</c:v>
                </c:pt>
                <c:pt idx="8">
                  <c:v>0</c:v>
                </c:pt>
                <c:pt idx="9">
                  <c:v>0</c:v>
                </c:pt>
                <c:pt idx="10">
                  <c:v>0</c:v>
                </c:pt>
                <c:pt idx="11">
                  <c:v>0</c:v>
                </c:pt>
                <c:pt idx="12">
                  <c:v>3.279686012699775E-2</c:v>
                </c:pt>
                <c:pt idx="13">
                  <c:v>-0.14727137085453976</c:v>
                </c:pt>
                <c:pt idx="14">
                  <c:v>5.4336342619112681E-2</c:v>
                </c:pt>
                <c:pt idx="15">
                  <c:v>-0.54068356671480677</c:v>
                </c:pt>
                <c:pt idx="16">
                  <c:v>-8.1249164020910009E-2</c:v>
                </c:pt>
                <c:pt idx="17">
                  <c:v>0.4198589065571654</c:v>
                </c:pt>
                <c:pt idx="18">
                  <c:v>0.52586910821501887</c:v>
                </c:pt>
                <c:pt idx="19">
                  <c:v>0.35568458985990264</c:v>
                </c:pt>
                <c:pt idx="20">
                  <c:v>1.4418705989547698</c:v>
                </c:pt>
                <c:pt idx="21">
                  <c:v>2.8213906831646578</c:v>
                </c:pt>
                <c:pt idx="22">
                  <c:v>1.6367282055778958</c:v>
                </c:pt>
                <c:pt idx="23">
                  <c:v>0.68215442147813221</c:v>
                </c:pt>
                <c:pt idx="24">
                  <c:v>0.72739585179960109</c:v>
                </c:pt>
                <c:pt idx="25">
                  <c:v>-0.34637009508854222</c:v>
                </c:pt>
                <c:pt idx="26">
                  <c:v>-5.5013860858673398E-3</c:v>
                </c:pt>
                <c:pt idx="27">
                  <c:v>-2.1322233551757285E-2</c:v>
                </c:pt>
                <c:pt idx="28">
                  <c:v>-0.28416263314507967</c:v>
                </c:pt>
                <c:pt idx="29">
                  <c:v>-0.81785785860099414</c:v>
                </c:pt>
                <c:pt idx="30">
                  <c:v>-0.39703157302395387</c:v>
                </c:pt>
                <c:pt idx="31">
                  <c:v>-0.38357948587187191</c:v>
                </c:pt>
                <c:pt idx="32">
                  <c:v>-0.53526019441289829</c:v>
                </c:pt>
                <c:pt idx="33">
                  <c:v>-0.30164720757651664</c:v>
                </c:pt>
                <c:pt idx="34">
                  <c:v>-0.53668282873161144</c:v>
                </c:pt>
                <c:pt idx="35">
                  <c:v>-0.45947183003637809</c:v>
                </c:pt>
                <c:pt idx="36">
                  <c:v>-0.40587803440168774</c:v>
                </c:pt>
                <c:pt idx="37">
                  <c:v>-0.18461924830730894</c:v>
                </c:pt>
                <c:pt idx="38">
                  <c:v>0.12303266253133997</c:v>
                </c:pt>
                <c:pt idx="39">
                  <c:v>2.7185119341124893E-2</c:v>
                </c:pt>
                <c:pt idx="40">
                  <c:v>0.37913146948566412</c:v>
                </c:pt>
                <c:pt idx="41">
                  <c:v>-7.2425918349984988E-3</c:v>
                </c:pt>
                <c:pt idx="42">
                  <c:v>1.0300206144449517</c:v>
                </c:pt>
                <c:pt idx="43">
                  <c:v>0.79138185675413519</c:v>
                </c:pt>
                <c:pt idx="44">
                  <c:v>-3.2297214896355786E-2</c:v>
                </c:pt>
                <c:pt idx="45">
                  <c:v>-0.209599080870815</c:v>
                </c:pt>
                <c:pt idx="46">
                  <c:v>-0.27899743555297185</c:v>
                </c:pt>
                <c:pt idx="47">
                  <c:v>-0.22106640887877096</c:v>
                </c:pt>
                <c:pt idx="48">
                  <c:v>0.19390927604455682</c:v>
                </c:pt>
                <c:pt idx="49">
                  <c:v>0.14816401730967804</c:v>
                </c:pt>
                <c:pt idx="50">
                  <c:v>0.52899910829822239</c:v>
                </c:pt>
                <c:pt idx="51">
                  <c:v>1.1258326543340593</c:v>
                </c:pt>
                <c:pt idx="52">
                  <c:v>1.0164734822882777</c:v>
                </c:pt>
                <c:pt idx="53">
                  <c:v>0.94526418207587659</c:v>
                </c:pt>
                <c:pt idx="54">
                  <c:v>0.62876896237004709</c:v>
                </c:pt>
                <c:pt idx="55">
                  <c:v>3.3515917768479356E-2</c:v>
                </c:pt>
                <c:pt idx="56">
                  <c:v>-0.36929792609061707</c:v>
                </c:pt>
                <c:pt idx="57">
                  <c:v>-0.41752772416648526</c:v>
                </c:pt>
                <c:pt idx="58">
                  <c:v>-0.47635415779364954</c:v>
                </c:pt>
                <c:pt idx="59">
                  <c:v>-0.38374631589665104</c:v>
                </c:pt>
                <c:pt idx="60">
                  <c:v>-0.49176746392217113</c:v>
                </c:pt>
                <c:pt idx="61">
                  <c:v>-6.0035028404000663E-2</c:v>
                </c:pt>
                <c:pt idx="62">
                  <c:v>-1.8431201490542164E-2</c:v>
                </c:pt>
                <c:pt idx="63">
                  <c:v>-0.67353019893371435</c:v>
                </c:pt>
                <c:pt idx="64">
                  <c:v>-0.2173453346779271</c:v>
                </c:pt>
                <c:pt idx="65">
                  <c:v>-0.14121552905955423</c:v>
                </c:pt>
                <c:pt idx="66">
                  <c:v>0.15324687713703924</c:v>
                </c:pt>
                <c:pt idx="67">
                  <c:v>-0.21462749671963605</c:v>
                </c:pt>
                <c:pt idx="68">
                  <c:v>-2.0017681651120542E-2</c:v>
                </c:pt>
                <c:pt idx="69">
                  <c:v>-0.52686703420449132</c:v>
                </c:pt>
                <c:pt idx="70">
                  <c:v>-0.36245339495647716</c:v>
                </c:pt>
                <c:pt idx="71">
                  <c:v>-0.38855109394887871</c:v>
                </c:pt>
                <c:pt idx="72">
                  <c:v>-5.4002582237761956E-2</c:v>
                </c:pt>
                <c:pt idx="73">
                  <c:v>-0.18041436955197421</c:v>
                </c:pt>
                <c:pt idx="74">
                  <c:v>-3.5939469696738578E-2</c:v>
                </c:pt>
                <c:pt idx="75">
                  <c:v>-3.0614396640898201E-2</c:v>
                </c:pt>
                <c:pt idx="76">
                  <c:v>-0.34696546280258816</c:v>
                </c:pt>
                <c:pt idx="77">
                  <c:v>6.4157794270291238E-3</c:v>
                </c:pt>
                <c:pt idx="78">
                  <c:v>5.3380397230812275E-2</c:v>
                </c:pt>
                <c:pt idx="79">
                  <c:v>0.1870125175787212</c:v>
                </c:pt>
                <c:pt idx="80">
                  <c:v>0.33151303104038615</c:v>
                </c:pt>
                <c:pt idx="81">
                  <c:v>0.11095004009374301</c:v>
                </c:pt>
                <c:pt idx="82">
                  <c:v>0.26203515043486164</c:v>
                </c:pt>
                <c:pt idx="83">
                  <c:v>0.17203781155857042</c:v>
                </c:pt>
                <c:pt idx="84">
                  <c:v>0.45815973347060374</c:v>
                </c:pt>
                <c:pt idx="85">
                  <c:v>0.88624810962639478</c:v>
                </c:pt>
                <c:pt idx="86">
                  <c:v>0.7190120404171445</c:v>
                </c:pt>
                <c:pt idx="87">
                  <c:v>0.67675005279167355</c:v>
                </c:pt>
                <c:pt idx="88">
                  <c:v>1.2212216548128412</c:v>
                </c:pt>
                <c:pt idx="89">
                  <c:v>0.79630720273171796</c:v>
                </c:pt>
                <c:pt idx="90">
                  <c:v>0.86421310267316176</c:v>
                </c:pt>
                <c:pt idx="91">
                  <c:v>0.52862641782958908</c:v>
                </c:pt>
                <c:pt idx="92">
                  <c:v>0.29761689595020696</c:v>
                </c:pt>
                <c:pt idx="93">
                  <c:v>0.11474078823402929</c:v>
                </c:pt>
                <c:pt idx="94">
                  <c:v>2.9635763972235146E-2</c:v>
                </c:pt>
                <c:pt idx="95">
                  <c:v>-7.9952969207244443E-2</c:v>
                </c:pt>
                <c:pt idx="96">
                  <c:v>-0.15284276389956153</c:v>
                </c:pt>
                <c:pt idx="97">
                  <c:v>-0.2719211139631299</c:v>
                </c:pt>
                <c:pt idx="98">
                  <c:v>-0.32084250806213566</c:v>
                </c:pt>
                <c:pt idx="99">
                  <c:v>-5.8085790876531998E-2</c:v>
                </c:pt>
                <c:pt idx="100">
                  <c:v>-0.20160903787467199</c:v>
                </c:pt>
                <c:pt idx="101">
                  <c:v>-9.2148077202837998E-3</c:v>
                </c:pt>
                <c:pt idx="102">
                  <c:v>3.7550194722531037E-2</c:v>
                </c:pt>
                <c:pt idx="103">
                  <c:v>-0.24687827210899496</c:v>
                </c:pt>
                <c:pt idx="104">
                  <c:v>-0.26146432363833105</c:v>
                </c:pt>
                <c:pt idx="105">
                  <c:v>-0.17021731272367993</c:v>
                </c:pt>
                <c:pt idx="106">
                  <c:v>-0.34403716489905706</c:v>
                </c:pt>
                <c:pt idx="107">
                  <c:v>-0.12823050512843701</c:v>
                </c:pt>
                <c:pt idx="108">
                  <c:v>-0.40698360783509951</c:v>
                </c:pt>
                <c:pt idx="109">
                  <c:v>-0.73777752627993876</c:v>
                </c:pt>
                <c:pt idx="110">
                  <c:v>-0.42481900556011554</c:v>
                </c:pt>
                <c:pt idx="111">
                  <c:v>-0.50110107908670953</c:v>
                </c:pt>
                <c:pt idx="112">
                  <c:v>-0.67526552389044525</c:v>
                </c:pt>
                <c:pt idx="113">
                  <c:v>-0.40075569914536135</c:v>
                </c:pt>
                <c:pt idx="114">
                  <c:v>-0.53342504769362165</c:v>
                </c:pt>
                <c:pt idx="115">
                  <c:v>-0.46262646779652772</c:v>
                </c:pt>
                <c:pt idx="116">
                  <c:v>-0.39724041651570546</c:v>
                </c:pt>
                <c:pt idx="117">
                  <c:v>-0.18184332941037468</c:v>
                </c:pt>
                <c:pt idx="118">
                  <c:v>-0.21292068091891048</c:v>
                </c:pt>
                <c:pt idx="119">
                  <c:v>-0.20285254065721245</c:v>
                </c:pt>
                <c:pt idx="120">
                  <c:v>-0.34848010753184733</c:v>
                </c:pt>
                <c:pt idx="121">
                  <c:v>-0.25818022026843024</c:v>
                </c:pt>
                <c:pt idx="122">
                  <c:v>-4.0943164072875245E-2</c:v>
                </c:pt>
                <c:pt idx="123">
                  <c:v>-9.075271004361285E-3</c:v>
                </c:pt>
                <c:pt idx="124">
                  <c:v>4.3879356272271651E-2</c:v>
                </c:pt>
                <c:pt idx="125">
                  <c:v>8.4727107120316461E-2</c:v>
                </c:pt>
                <c:pt idx="126">
                  <c:v>1.0293233972535272</c:v>
                </c:pt>
                <c:pt idx="127">
                  <c:v>1.2148192768082462</c:v>
                </c:pt>
                <c:pt idx="128">
                  <c:v>1.1730421450348354</c:v>
                </c:pt>
                <c:pt idx="129">
                  <c:v>1.6565593727481858</c:v>
                </c:pt>
                <c:pt idx="130">
                  <c:v>1.4074265655043776</c:v>
                </c:pt>
                <c:pt idx="131">
                  <c:v>1.1140792151778793</c:v>
                </c:pt>
                <c:pt idx="132">
                  <c:v>1.17703100343278</c:v>
                </c:pt>
                <c:pt idx="133">
                  <c:v>1.0575143722406866</c:v>
                </c:pt>
                <c:pt idx="134">
                  <c:v>1.017530377419394</c:v>
                </c:pt>
                <c:pt idx="135">
                  <c:v>0.66530417682967591</c:v>
                </c:pt>
                <c:pt idx="136">
                  <c:v>0.33684383400253082</c:v>
                </c:pt>
                <c:pt idx="137">
                  <c:v>0.26527306920576277</c:v>
                </c:pt>
                <c:pt idx="138">
                  <c:v>-1.0450034124671358E-3</c:v>
                </c:pt>
                <c:pt idx="139">
                  <c:v>-6.0019795616626697E-3</c:v>
                </c:pt>
                <c:pt idx="140">
                  <c:v>-0.49989458694223665</c:v>
                </c:pt>
                <c:pt idx="141">
                  <c:v>-0.44918662439019219</c:v>
                </c:pt>
                <c:pt idx="142">
                  <c:v>-0.42231143112335651</c:v>
                </c:pt>
                <c:pt idx="143">
                  <c:v>-0.52231483001635581</c:v>
                </c:pt>
                <c:pt idx="144">
                  <c:v>-0.5256683615113823</c:v>
                </c:pt>
                <c:pt idx="145">
                  <c:v>-0.57844037437570195</c:v>
                </c:pt>
                <c:pt idx="146">
                  <c:v>-0.28902584942773174</c:v>
                </c:pt>
                <c:pt idx="147">
                  <c:v>-0.38146171121933664</c:v>
                </c:pt>
                <c:pt idx="148">
                  <c:v>-0.26989336595362567</c:v>
                </c:pt>
                <c:pt idx="149">
                  <c:v>-0.35674105015303909</c:v>
                </c:pt>
                <c:pt idx="150">
                  <c:v>-8.6851312912703371E-2</c:v>
                </c:pt>
                <c:pt idx="151">
                  <c:v>0.11399596706930322</c:v>
                </c:pt>
                <c:pt idx="152">
                  <c:v>4.1985624070147928E-2</c:v>
                </c:pt>
                <c:pt idx="153">
                  <c:v>2.1398285657893119</c:v>
                </c:pt>
                <c:pt idx="154">
                  <c:v>0.89545204954405944</c:v>
                </c:pt>
                <c:pt idx="155">
                  <c:v>0.75809965245932676</c:v>
                </c:pt>
                <c:pt idx="156">
                  <c:v>2.4486700307105917</c:v>
                </c:pt>
                <c:pt idx="157">
                  <c:v>1.5237672582505168</c:v>
                </c:pt>
                <c:pt idx="158">
                  <c:v>2.474713187340158</c:v>
                </c:pt>
                <c:pt idx="159">
                  <c:v>2.3065900143417388</c:v>
                </c:pt>
                <c:pt idx="160">
                  <c:v>2.2322279849264492</c:v>
                </c:pt>
                <c:pt idx="161">
                  <c:v>1.3503886469643698</c:v>
                </c:pt>
                <c:pt idx="162">
                  <c:v>1.3008129773731516</c:v>
                </c:pt>
                <c:pt idx="163">
                  <c:v>1.0669130218793594</c:v>
                </c:pt>
                <c:pt idx="164">
                  <c:v>-0.23405279705190329</c:v>
                </c:pt>
                <c:pt idx="165">
                  <c:v>-0.43742162875698365</c:v>
                </c:pt>
                <c:pt idx="166">
                  <c:v>-0.56745345307574735</c:v>
                </c:pt>
                <c:pt idx="167">
                  <c:v>-0.61475301667697702</c:v>
                </c:pt>
                <c:pt idx="168">
                  <c:v>-0.70997516046105924</c:v>
                </c:pt>
                <c:pt idx="169">
                  <c:v>-0.55867675585153997</c:v>
                </c:pt>
                <c:pt idx="170">
                  <c:v>-0.43282755380739935</c:v>
                </c:pt>
                <c:pt idx="171">
                  <c:v>-0.54263685001007944</c:v>
                </c:pt>
                <c:pt idx="172">
                  <c:v>-0.87271516153475581</c:v>
                </c:pt>
                <c:pt idx="173">
                  <c:v>-0.8734960362406784</c:v>
                </c:pt>
                <c:pt idx="174">
                  <c:v>-0.42014300235081503</c:v>
                </c:pt>
                <c:pt idx="175">
                  <c:v>-0.497418760028984</c:v>
                </c:pt>
                <c:pt idx="176">
                  <c:v>-0.67114541545831408</c:v>
                </c:pt>
                <c:pt idx="177">
                  <c:v>-0.42238463878007387</c:v>
                </c:pt>
                <c:pt idx="178">
                  <c:v>-0.30382833832397765</c:v>
                </c:pt>
                <c:pt idx="179">
                  <c:v>-0.18935608409789945</c:v>
                </c:pt>
                <c:pt idx="180">
                  <c:v>1.0452778287251038E-3</c:v>
                </c:pt>
                <c:pt idx="181">
                  <c:v>-1.375280586581309E-2</c:v>
                </c:pt>
                <c:pt idx="182">
                  <c:v>-5.6749227180728307E-2</c:v>
                </c:pt>
                <c:pt idx="183">
                  <c:v>-1.6112700359836758E-2</c:v>
                </c:pt>
                <c:pt idx="184">
                  <c:v>6.93453257360407E-2</c:v>
                </c:pt>
                <c:pt idx="185">
                  <c:v>3.9947961051346542E-2</c:v>
                </c:pt>
                <c:pt idx="186">
                  <c:v>-7.8051205277162153E-2</c:v>
                </c:pt>
                <c:pt idx="187">
                  <c:v>-9.3431458549045523E-3</c:v>
                </c:pt>
                <c:pt idx="188">
                  <c:v>8.3011195550620365E-2</c:v>
                </c:pt>
                <c:pt idx="189">
                  <c:v>7.9389751828954858E-2</c:v>
                </c:pt>
                <c:pt idx="190">
                  <c:v>4.9764339521571756E-2</c:v>
                </c:pt>
                <c:pt idx="191">
                  <c:v>3.9348872056546427E-2</c:v>
                </c:pt>
                <c:pt idx="192">
                  <c:v>0.15219301032887034</c:v>
                </c:pt>
                <c:pt idx="193">
                  <c:v>0.28355353032895148</c:v>
                </c:pt>
                <c:pt idx="194">
                  <c:v>0</c:v>
                </c:pt>
                <c:pt idx="195">
                  <c:v>0</c:v>
                </c:pt>
                <c:pt idx="196">
                  <c:v>0</c:v>
                </c:pt>
                <c:pt idx="197">
                  <c:v>0</c:v>
                </c:pt>
                <c:pt idx="198">
                  <c:v>0</c:v>
                </c:pt>
                <c:pt idx="199">
                  <c:v>0</c:v>
                </c:pt>
                <c:pt idx="200">
                  <c:v>0</c:v>
                </c:pt>
                <c:pt idx="201">
                  <c:v>0</c:v>
                </c:pt>
              </c:numCache>
            </c:numRef>
          </c:val>
          <c:smooth val="0"/>
          <c:extLst>
            <c:ext xmlns:c16="http://schemas.microsoft.com/office/drawing/2014/chart" uri="{C3380CC4-5D6E-409C-BE32-E72D297353CC}">
              <c16:uniqueId val="{00000000-4121-47A5-97B7-30CAAA0A4FDB}"/>
            </c:ext>
          </c:extLst>
        </c:ser>
        <c:ser>
          <c:idx val="1"/>
          <c:order val="1"/>
          <c:tx>
            <c:v>FIM - taxes and transfers (net neutral taxes )</c:v>
          </c:tx>
          <c:spPr>
            <a:ln>
              <a:solidFill>
                <a:schemeClr val="accent5">
                  <a:lumMod val="60000"/>
                  <a:lumOff val="40000"/>
                </a:schemeClr>
              </a:solidFill>
            </a:ln>
          </c:spPr>
          <c:marker>
            <c:symbol val="none"/>
          </c:marker>
          <c:cat>
            <c:numRef>
              <c:f>Calculations!$9:$9</c:f>
              <c:numCache>
                <c:formatCode>General</c:formatCode>
                <c:ptCount val="16384"/>
                <c:pt idx="2" formatCode="mmm&quot;-&quot;yyyy">
                  <c:v>25658</c:v>
                </c:pt>
                <c:pt idx="3" formatCode="mmm&quot;-&quot;yyyy">
                  <c:v>25749</c:v>
                </c:pt>
                <c:pt idx="4" formatCode="mmm&quot;-&quot;yyyy">
                  <c:v>25841</c:v>
                </c:pt>
                <c:pt idx="5" formatCode="mmm&quot;-&quot;yyyy">
                  <c:v>25933</c:v>
                </c:pt>
                <c:pt idx="6" formatCode="mmm&quot;-&quot;yyyy">
                  <c:v>26023</c:v>
                </c:pt>
                <c:pt idx="7" formatCode="mmm&quot;-&quot;yyyy">
                  <c:v>26114</c:v>
                </c:pt>
                <c:pt idx="8" formatCode="mmm&quot;-&quot;yyyy">
                  <c:v>26206</c:v>
                </c:pt>
                <c:pt idx="9" formatCode="mmm&quot;-&quot;yyyy">
                  <c:v>26298</c:v>
                </c:pt>
                <c:pt idx="10" formatCode="mmm&quot;-&quot;yyyy">
                  <c:v>26389</c:v>
                </c:pt>
                <c:pt idx="11" formatCode="mmm&quot;-&quot;yyyy">
                  <c:v>26480</c:v>
                </c:pt>
                <c:pt idx="12" formatCode="mmm&quot;-&quot;yyyy">
                  <c:v>26572</c:v>
                </c:pt>
                <c:pt idx="13" formatCode="mmm&quot;-&quot;yyyy">
                  <c:v>26664</c:v>
                </c:pt>
                <c:pt idx="14" formatCode="mmm&quot;-&quot;yyyy">
                  <c:v>26754</c:v>
                </c:pt>
                <c:pt idx="15" formatCode="mmm&quot;-&quot;yyyy">
                  <c:v>26845</c:v>
                </c:pt>
                <c:pt idx="16" formatCode="mmm&quot;-&quot;yyyy">
                  <c:v>26937</c:v>
                </c:pt>
                <c:pt idx="17" formatCode="mmm&quot;-&quot;yyyy">
                  <c:v>27029</c:v>
                </c:pt>
                <c:pt idx="18" formatCode="mmm&quot;-&quot;yyyy">
                  <c:v>27119</c:v>
                </c:pt>
                <c:pt idx="19" formatCode="mmm&quot;-&quot;yyyy">
                  <c:v>27210</c:v>
                </c:pt>
                <c:pt idx="20" formatCode="mmm&quot;-&quot;yyyy">
                  <c:v>27302</c:v>
                </c:pt>
                <c:pt idx="21" formatCode="mmm&quot;-&quot;yyyy">
                  <c:v>27394</c:v>
                </c:pt>
                <c:pt idx="22" formatCode="mmm&quot;-&quot;yyyy">
                  <c:v>27484</c:v>
                </c:pt>
                <c:pt idx="23" formatCode="mmm&quot;-&quot;yyyy">
                  <c:v>27575</c:v>
                </c:pt>
                <c:pt idx="24" formatCode="mmm&quot;-&quot;yyyy">
                  <c:v>27667</c:v>
                </c:pt>
                <c:pt idx="25" formatCode="mmm&quot;-&quot;yyyy">
                  <c:v>27759</c:v>
                </c:pt>
                <c:pt idx="26" formatCode="mmm&quot;-&quot;yyyy">
                  <c:v>27850</c:v>
                </c:pt>
                <c:pt idx="27" formatCode="mmm&quot;-&quot;yyyy">
                  <c:v>27941</c:v>
                </c:pt>
                <c:pt idx="28" formatCode="mmm&quot;-&quot;yyyy">
                  <c:v>28033</c:v>
                </c:pt>
                <c:pt idx="29" formatCode="mmm&quot;-&quot;yyyy">
                  <c:v>28125</c:v>
                </c:pt>
                <c:pt idx="30" formatCode="mmm&quot;-&quot;yyyy">
                  <c:v>28215</c:v>
                </c:pt>
                <c:pt idx="31" formatCode="mmm&quot;-&quot;yyyy">
                  <c:v>28306</c:v>
                </c:pt>
                <c:pt idx="32" formatCode="mmm&quot;-&quot;yyyy">
                  <c:v>28398</c:v>
                </c:pt>
                <c:pt idx="33" formatCode="mmm&quot;-&quot;yyyy">
                  <c:v>28490</c:v>
                </c:pt>
                <c:pt idx="34" formatCode="mmm&quot;-&quot;yyyy">
                  <c:v>28580</c:v>
                </c:pt>
                <c:pt idx="35" formatCode="mmm&quot;-&quot;yyyy">
                  <c:v>28671</c:v>
                </c:pt>
                <c:pt idx="36" formatCode="mmm&quot;-&quot;yyyy">
                  <c:v>28763</c:v>
                </c:pt>
                <c:pt idx="37" formatCode="mmm&quot;-&quot;yyyy">
                  <c:v>28855</c:v>
                </c:pt>
                <c:pt idx="38" formatCode="mmm&quot;-&quot;yyyy">
                  <c:v>28945</c:v>
                </c:pt>
                <c:pt idx="39" formatCode="mmm&quot;-&quot;yyyy">
                  <c:v>29036</c:v>
                </c:pt>
                <c:pt idx="40" formatCode="mmm&quot;-&quot;yyyy">
                  <c:v>29128</c:v>
                </c:pt>
                <c:pt idx="41" formatCode="mmm&quot;-&quot;yyyy">
                  <c:v>29220</c:v>
                </c:pt>
                <c:pt idx="42" formatCode="mmm&quot;-&quot;yyyy">
                  <c:v>29311</c:v>
                </c:pt>
                <c:pt idx="43" formatCode="mmm&quot;-&quot;yyyy">
                  <c:v>29402</c:v>
                </c:pt>
                <c:pt idx="44" formatCode="mmm&quot;-&quot;yyyy">
                  <c:v>29494</c:v>
                </c:pt>
                <c:pt idx="45" formatCode="mmm&quot;-&quot;yyyy">
                  <c:v>29586</c:v>
                </c:pt>
                <c:pt idx="46" formatCode="mmm&quot;-&quot;yyyy">
                  <c:v>29676</c:v>
                </c:pt>
                <c:pt idx="47" formatCode="mmm&quot;-&quot;yyyy">
                  <c:v>29767</c:v>
                </c:pt>
                <c:pt idx="48" formatCode="mmm&quot;-&quot;yyyy">
                  <c:v>29859</c:v>
                </c:pt>
                <c:pt idx="49" formatCode="mmm&quot;-&quot;yyyy">
                  <c:v>29951</c:v>
                </c:pt>
                <c:pt idx="50" formatCode="mmm&quot;-&quot;yyyy">
                  <c:v>30041</c:v>
                </c:pt>
                <c:pt idx="51" formatCode="mmm&quot;-&quot;yyyy">
                  <c:v>30132</c:v>
                </c:pt>
                <c:pt idx="52" formatCode="mmm&quot;-&quot;yyyy">
                  <c:v>30224</c:v>
                </c:pt>
                <c:pt idx="53" formatCode="mmm&quot;-&quot;yyyy">
                  <c:v>30316</c:v>
                </c:pt>
                <c:pt idx="54" formatCode="mmm&quot;-&quot;yyyy">
                  <c:v>30406</c:v>
                </c:pt>
                <c:pt idx="55" formatCode="mmm&quot;-&quot;yyyy">
                  <c:v>30497</c:v>
                </c:pt>
                <c:pt idx="56" formatCode="mmm&quot;-&quot;yyyy">
                  <c:v>30589</c:v>
                </c:pt>
                <c:pt idx="57" formatCode="mmm&quot;-&quot;yyyy">
                  <c:v>30681</c:v>
                </c:pt>
                <c:pt idx="58" formatCode="mmm&quot;-&quot;yyyy">
                  <c:v>30772</c:v>
                </c:pt>
                <c:pt idx="59" formatCode="mmm&quot;-&quot;yyyy">
                  <c:v>30863</c:v>
                </c:pt>
                <c:pt idx="60" formatCode="mmm&quot;-&quot;yyyy">
                  <c:v>30955</c:v>
                </c:pt>
                <c:pt idx="61" formatCode="mmm&quot;-&quot;yyyy">
                  <c:v>31047</c:v>
                </c:pt>
                <c:pt idx="62" formatCode="mmm&quot;-&quot;yyyy">
                  <c:v>31137</c:v>
                </c:pt>
                <c:pt idx="63" formatCode="mmm&quot;-&quot;yyyy">
                  <c:v>31228</c:v>
                </c:pt>
                <c:pt idx="64" formatCode="mmm&quot;-&quot;yyyy">
                  <c:v>31320</c:v>
                </c:pt>
                <c:pt idx="65" formatCode="mmm&quot;-&quot;yyyy">
                  <c:v>31412</c:v>
                </c:pt>
                <c:pt idx="66" formatCode="mmm&quot;-&quot;yyyy">
                  <c:v>31502</c:v>
                </c:pt>
                <c:pt idx="67" formatCode="mmm&quot;-&quot;yyyy">
                  <c:v>31593</c:v>
                </c:pt>
                <c:pt idx="68" formatCode="mmm&quot;-&quot;yyyy">
                  <c:v>31685</c:v>
                </c:pt>
                <c:pt idx="69" formatCode="mmm&quot;-&quot;yyyy">
                  <c:v>31777</c:v>
                </c:pt>
                <c:pt idx="70" formatCode="mmm&quot;-&quot;yyyy">
                  <c:v>31867</c:v>
                </c:pt>
                <c:pt idx="71" formatCode="mmm&quot;-&quot;yyyy">
                  <c:v>31958</c:v>
                </c:pt>
                <c:pt idx="72" formatCode="mmm&quot;-&quot;yyyy">
                  <c:v>32050</c:v>
                </c:pt>
                <c:pt idx="73" formatCode="mmm&quot;-&quot;yyyy">
                  <c:v>32142</c:v>
                </c:pt>
                <c:pt idx="74" formatCode="mmm&quot;-&quot;yyyy">
                  <c:v>32233</c:v>
                </c:pt>
                <c:pt idx="75" formatCode="mmm&quot;-&quot;yyyy">
                  <c:v>32324</c:v>
                </c:pt>
                <c:pt idx="76" formatCode="mmm&quot;-&quot;yyyy">
                  <c:v>32416</c:v>
                </c:pt>
                <c:pt idx="77" formatCode="mmm&quot;-&quot;yyyy">
                  <c:v>32508</c:v>
                </c:pt>
                <c:pt idx="78" formatCode="mmm&quot;-&quot;yyyy">
                  <c:v>32598</c:v>
                </c:pt>
                <c:pt idx="79" formatCode="mmm&quot;-&quot;yyyy">
                  <c:v>32689</c:v>
                </c:pt>
                <c:pt idx="80" formatCode="mmm&quot;-&quot;yyyy">
                  <c:v>32781</c:v>
                </c:pt>
                <c:pt idx="81" formatCode="mmm&quot;-&quot;yyyy">
                  <c:v>32873</c:v>
                </c:pt>
                <c:pt idx="82" formatCode="mmm&quot;-&quot;yyyy">
                  <c:v>32963</c:v>
                </c:pt>
                <c:pt idx="83" formatCode="mmm&quot;-&quot;yyyy">
                  <c:v>33054</c:v>
                </c:pt>
                <c:pt idx="84" formatCode="mmm&quot;-&quot;yyyy">
                  <c:v>33146</c:v>
                </c:pt>
                <c:pt idx="85" formatCode="mmm&quot;-&quot;yyyy">
                  <c:v>33238</c:v>
                </c:pt>
                <c:pt idx="86" formatCode="mmm&quot;-&quot;yyyy">
                  <c:v>33328</c:v>
                </c:pt>
                <c:pt idx="87" formatCode="mmm&quot;-&quot;yyyy">
                  <c:v>33419</c:v>
                </c:pt>
                <c:pt idx="88" formatCode="mmm&quot;-&quot;yyyy">
                  <c:v>33511</c:v>
                </c:pt>
                <c:pt idx="89" formatCode="mmm&quot;-&quot;yyyy">
                  <c:v>33603</c:v>
                </c:pt>
                <c:pt idx="90" formatCode="mmm&quot;-&quot;yyyy">
                  <c:v>33694</c:v>
                </c:pt>
                <c:pt idx="91" formatCode="mmm&quot;-&quot;yyyy">
                  <c:v>33785</c:v>
                </c:pt>
                <c:pt idx="92" formatCode="mmm&quot;-&quot;yyyy">
                  <c:v>33877</c:v>
                </c:pt>
                <c:pt idx="93" formatCode="mmm&quot;-&quot;yyyy">
                  <c:v>33969</c:v>
                </c:pt>
                <c:pt idx="94" formatCode="mmm&quot;-&quot;yyyy">
                  <c:v>34059</c:v>
                </c:pt>
                <c:pt idx="95" formatCode="mmm&quot;-&quot;yyyy">
                  <c:v>34150</c:v>
                </c:pt>
                <c:pt idx="96" formatCode="mmm&quot;-&quot;yyyy">
                  <c:v>34242</c:v>
                </c:pt>
                <c:pt idx="97" formatCode="mmm&quot;-&quot;yyyy">
                  <c:v>34334</c:v>
                </c:pt>
                <c:pt idx="98" formatCode="mmm&quot;-&quot;yyyy">
                  <c:v>34424</c:v>
                </c:pt>
                <c:pt idx="99" formatCode="mmm&quot;-&quot;yyyy">
                  <c:v>34515</c:v>
                </c:pt>
                <c:pt idx="100" formatCode="mmm&quot;-&quot;yyyy">
                  <c:v>34607</c:v>
                </c:pt>
                <c:pt idx="101" formatCode="mmm&quot;-&quot;yyyy">
                  <c:v>34699</c:v>
                </c:pt>
                <c:pt idx="102" formatCode="mmm&quot;-&quot;yyyy">
                  <c:v>34789</c:v>
                </c:pt>
                <c:pt idx="103" formatCode="mmm&quot;-&quot;yyyy">
                  <c:v>34880</c:v>
                </c:pt>
                <c:pt idx="104" formatCode="mmm&quot;-&quot;yyyy">
                  <c:v>34972</c:v>
                </c:pt>
                <c:pt idx="105" formatCode="mmm&quot;-&quot;yyyy">
                  <c:v>35064</c:v>
                </c:pt>
                <c:pt idx="106" formatCode="mmm&quot;-&quot;yyyy">
                  <c:v>35155</c:v>
                </c:pt>
                <c:pt idx="107" formatCode="mmm&quot;-&quot;yyyy">
                  <c:v>35246</c:v>
                </c:pt>
                <c:pt idx="108" formatCode="mmm&quot;-&quot;yyyy">
                  <c:v>35338</c:v>
                </c:pt>
                <c:pt idx="109" formatCode="mmm&quot;-&quot;yyyy">
                  <c:v>35430</c:v>
                </c:pt>
                <c:pt idx="110" formatCode="mmm&quot;-&quot;yyyy">
                  <c:v>35520</c:v>
                </c:pt>
                <c:pt idx="111" formatCode="mmm&quot;-&quot;yyyy">
                  <c:v>35611</c:v>
                </c:pt>
                <c:pt idx="112" formatCode="mmm&quot;-&quot;yyyy">
                  <c:v>35703</c:v>
                </c:pt>
                <c:pt idx="113" formatCode="mmm&quot;-&quot;yyyy">
                  <c:v>35795</c:v>
                </c:pt>
                <c:pt idx="114" formatCode="mmm&quot;-&quot;yyyy">
                  <c:v>35885</c:v>
                </c:pt>
                <c:pt idx="115" formatCode="mmm&quot;-&quot;yyyy">
                  <c:v>35976</c:v>
                </c:pt>
                <c:pt idx="116" formatCode="mmm&quot;-&quot;yyyy">
                  <c:v>36068</c:v>
                </c:pt>
                <c:pt idx="117" formatCode="mmm&quot;-&quot;yyyy">
                  <c:v>36160</c:v>
                </c:pt>
                <c:pt idx="118" formatCode="mmm&quot;-&quot;yyyy">
                  <c:v>36250</c:v>
                </c:pt>
                <c:pt idx="119" formatCode="mmm&quot;-&quot;yyyy">
                  <c:v>36341</c:v>
                </c:pt>
                <c:pt idx="120" formatCode="mmm&quot;-&quot;yyyy">
                  <c:v>36433</c:v>
                </c:pt>
                <c:pt idx="121" formatCode="mmm&quot;-&quot;yyyy">
                  <c:v>36525</c:v>
                </c:pt>
                <c:pt idx="122" formatCode="mmm&quot;-&quot;yyyy">
                  <c:v>36616</c:v>
                </c:pt>
                <c:pt idx="123" formatCode="mmm&quot;-&quot;yyyy">
                  <c:v>36707</c:v>
                </c:pt>
                <c:pt idx="124" formatCode="mmm&quot;-&quot;yyyy">
                  <c:v>36799</c:v>
                </c:pt>
                <c:pt idx="125" formatCode="mmm&quot;-&quot;yyyy">
                  <c:v>36891</c:v>
                </c:pt>
                <c:pt idx="126" formatCode="mmm&quot;-&quot;yyyy">
                  <c:v>36981</c:v>
                </c:pt>
                <c:pt idx="127" formatCode="mmm&quot;-&quot;yyyy">
                  <c:v>37072</c:v>
                </c:pt>
                <c:pt idx="128" formatCode="mmm&quot;-&quot;yyyy">
                  <c:v>37164</c:v>
                </c:pt>
                <c:pt idx="129" formatCode="mmm&quot;-&quot;yyyy">
                  <c:v>37256</c:v>
                </c:pt>
                <c:pt idx="130" formatCode="mmm&quot;-&quot;yyyy">
                  <c:v>37346</c:v>
                </c:pt>
                <c:pt idx="131" formatCode="mmm&quot;-&quot;yyyy">
                  <c:v>37437</c:v>
                </c:pt>
                <c:pt idx="132" formatCode="mmm&quot;-&quot;yyyy">
                  <c:v>37529</c:v>
                </c:pt>
                <c:pt idx="133" formatCode="mmm&quot;-&quot;yyyy">
                  <c:v>37621</c:v>
                </c:pt>
                <c:pt idx="134" formatCode="mmm&quot;-&quot;yyyy">
                  <c:v>37711</c:v>
                </c:pt>
                <c:pt idx="135" formatCode="mmm&quot;-&quot;yyyy">
                  <c:v>37802</c:v>
                </c:pt>
                <c:pt idx="136" formatCode="mmm&quot;-&quot;yyyy">
                  <c:v>37894</c:v>
                </c:pt>
                <c:pt idx="137" formatCode="mmm&quot;-&quot;yyyy">
                  <c:v>37986</c:v>
                </c:pt>
                <c:pt idx="138" formatCode="mmm&quot;-&quot;yyyy">
                  <c:v>38077</c:v>
                </c:pt>
                <c:pt idx="139" formatCode="mmm&quot;-&quot;yyyy">
                  <c:v>38168</c:v>
                </c:pt>
                <c:pt idx="140" formatCode="mmm&quot;-&quot;yyyy">
                  <c:v>38260</c:v>
                </c:pt>
                <c:pt idx="141" formatCode="mmm&quot;-&quot;yyyy">
                  <c:v>38352</c:v>
                </c:pt>
                <c:pt idx="142" formatCode="mmm&quot;-&quot;yyyy">
                  <c:v>38442</c:v>
                </c:pt>
                <c:pt idx="143" formatCode="mmm&quot;-&quot;yyyy">
                  <c:v>38533</c:v>
                </c:pt>
                <c:pt idx="144" formatCode="mmm&quot;-&quot;yyyy">
                  <c:v>38625</c:v>
                </c:pt>
                <c:pt idx="145" formatCode="mmm&quot;-&quot;yyyy">
                  <c:v>38717</c:v>
                </c:pt>
                <c:pt idx="146" formatCode="mmm&quot;-&quot;yyyy">
                  <c:v>38807</c:v>
                </c:pt>
                <c:pt idx="147" formatCode="mmm&quot;-&quot;yyyy">
                  <c:v>38898</c:v>
                </c:pt>
                <c:pt idx="148" formatCode="mmm&quot;-&quot;yyyy">
                  <c:v>38990</c:v>
                </c:pt>
                <c:pt idx="149" formatCode="mmm&quot;-&quot;yyyy">
                  <c:v>39082</c:v>
                </c:pt>
                <c:pt idx="150" formatCode="mmm&quot;-&quot;yyyy">
                  <c:v>39172</c:v>
                </c:pt>
                <c:pt idx="151" formatCode="mmm&quot;-&quot;yyyy">
                  <c:v>39263</c:v>
                </c:pt>
                <c:pt idx="152" formatCode="mmm&quot;-&quot;yyyy">
                  <c:v>39355</c:v>
                </c:pt>
                <c:pt idx="153" formatCode="mmm&quot;-&quot;yyyy">
                  <c:v>39447</c:v>
                </c:pt>
                <c:pt idx="154" formatCode="mmm&quot;-&quot;yyyy">
                  <c:v>39538</c:v>
                </c:pt>
                <c:pt idx="155" formatCode="mmm&quot;-&quot;yyyy">
                  <c:v>39629</c:v>
                </c:pt>
                <c:pt idx="156" formatCode="mmm&quot;-&quot;yyyy">
                  <c:v>39721</c:v>
                </c:pt>
                <c:pt idx="157" formatCode="mmm&quot;-&quot;yyyy">
                  <c:v>39813</c:v>
                </c:pt>
                <c:pt idx="158" formatCode="mmm&quot;-&quot;yyyy">
                  <c:v>39903</c:v>
                </c:pt>
                <c:pt idx="159" formatCode="mmm&quot;-&quot;yyyy">
                  <c:v>39994</c:v>
                </c:pt>
                <c:pt idx="160" formatCode="mmm&quot;-&quot;yyyy">
                  <c:v>40086</c:v>
                </c:pt>
                <c:pt idx="161" formatCode="mmm&quot;-&quot;yyyy">
                  <c:v>40178</c:v>
                </c:pt>
                <c:pt idx="162" formatCode="mmm&quot;-&quot;yyyy">
                  <c:v>40268</c:v>
                </c:pt>
                <c:pt idx="163" formatCode="mmm&quot;-&quot;yyyy">
                  <c:v>40359</c:v>
                </c:pt>
                <c:pt idx="164" formatCode="mmm&quot;-&quot;yyyy">
                  <c:v>40451</c:v>
                </c:pt>
                <c:pt idx="165" formatCode="mmm&quot;-&quot;yyyy">
                  <c:v>40543</c:v>
                </c:pt>
                <c:pt idx="166" formatCode="mmm&quot;-&quot;yyyy">
                  <c:v>40633</c:v>
                </c:pt>
                <c:pt idx="167" formatCode="mmm&quot;-&quot;yyyy">
                  <c:v>40724</c:v>
                </c:pt>
                <c:pt idx="168" formatCode="mmm&quot;-&quot;yyyy">
                  <c:v>40816</c:v>
                </c:pt>
                <c:pt idx="169" formatCode="mmm&quot;-&quot;yyyy">
                  <c:v>40908</c:v>
                </c:pt>
                <c:pt idx="170" formatCode="mmm&quot;-&quot;yyyy">
                  <c:v>40999</c:v>
                </c:pt>
                <c:pt idx="171" formatCode="mmm&quot;-&quot;yyyy">
                  <c:v>41090</c:v>
                </c:pt>
                <c:pt idx="172" formatCode="mmm&quot;-&quot;yyyy">
                  <c:v>41182</c:v>
                </c:pt>
                <c:pt idx="173" formatCode="mmm&quot;-&quot;yyyy">
                  <c:v>41274</c:v>
                </c:pt>
                <c:pt idx="174" formatCode="mmm&quot;-&quot;yyyy">
                  <c:v>41364</c:v>
                </c:pt>
                <c:pt idx="175" formatCode="mmm&quot;-&quot;yyyy">
                  <c:v>41455</c:v>
                </c:pt>
                <c:pt idx="176" formatCode="mmm&quot;-&quot;yyyy">
                  <c:v>41547</c:v>
                </c:pt>
                <c:pt idx="177" formatCode="mmm&quot;-&quot;yyyy">
                  <c:v>41639</c:v>
                </c:pt>
                <c:pt idx="178" formatCode="mmm&quot;-&quot;yyyy">
                  <c:v>41729</c:v>
                </c:pt>
                <c:pt idx="179" formatCode="mmm&quot;-&quot;yyyy">
                  <c:v>41820</c:v>
                </c:pt>
                <c:pt idx="180" formatCode="mmm&quot;-&quot;yyyy">
                  <c:v>41912</c:v>
                </c:pt>
                <c:pt idx="181" formatCode="mmm&quot;-&quot;yyyy">
                  <c:v>42004</c:v>
                </c:pt>
                <c:pt idx="182" formatCode="mmm&quot;-&quot;yyyy">
                  <c:v>42094</c:v>
                </c:pt>
                <c:pt idx="183" formatCode="mmm&quot;-&quot;yyyy">
                  <c:v>42185</c:v>
                </c:pt>
                <c:pt idx="184" formatCode="mmm&quot;-&quot;yyyy">
                  <c:v>42277</c:v>
                </c:pt>
                <c:pt idx="185" formatCode="mmm&quot;-&quot;yyyy">
                  <c:v>42369</c:v>
                </c:pt>
                <c:pt idx="186" formatCode="mmm&quot;-&quot;yyyy">
                  <c:v>42460</c:v>
                </c:pt>
                <c:pt idx="187" formatCode="mmm&quot;-&quot;yyyy">
                  <c:v>42551</c:v>
                </c:pt>
                <c:pt idx="188" formatCode="mmm&quot;-&quot;yyyy">
                  <c:v>42643</c:v>
                </c:pt>
                <c:pt idx="189" formatCode="mmm&quot;-&quot;yyyy">
                  <c:v>42735</c:v>
                </c:pt>
                <c:pt idx="190" formatCode="mmm&quot;-&quot;yyyy">
                  <c:v>42825</c:v>
                </c:pt>
                <c:pt idx="191" formatCode="mmm&quot;-&quot;yyyy">
                  <c:v>42916</c:v>
                </c:pt>
                <c:pt idx="192" formatCode="mmm&quot;-&quot;yyyy">
                  <c:v>43008</c:v>
                </c:pt>
                <c:pt idx="193" formatCode="mmm&quot;-&quot;yyyy">
                  <c:v>43100</c:v>
                </c:pt>
                <c:pt idx="194" formatCode="mmm&quot;-&quot;yyyy">
                  <c:v>43190</c:v>
                </c:pt>
                <c:pt idx="195" formatCode="mmm&quot;-&quot;yyyy">
                  <c:v>43281</c:v>
                </c:pt>
                <c:pt idx="196" formatCode="mmm&quot;-&quot;yyyy">
                  <c:v>43373</c:v>
                </c:pt>
                <c:pt idx="197" formatCode="mmm&quot;-&quot;yyyy">
                  <c:v>43465</c:v>
                </c:pt>
                <c:pt idx="198" formatCode="mmm&quot;-&quot;yyyy">
                  <c:v>43555</c:v>
                </c:pt>
                <c:pt idx="199" formatCode="mmm&quot;-&quot;yyyy">
                  <c:v>43646</c:v>
                </c:pt>
                <c:pt idx="200" formatCode="mmm&quot;-&quot;yyyy">
                  <c:v>43738</c:v>
                </c:pt>
                <c:pt idx="201" formatCode="mmm&quot;-&quot;yyyy">
                  <c:v>43830</c:v>
                </c:pt>
                <c:pt idx="202" formatCode="mmm&quot;-&quot;yyyy">
                  <c:v>43921</c:v>
                </c:pt>
                <c:pt idx="203" formatCode="mmm&quot;-&quot;yyyy">
                  <c:v>44012</c:v>
                </c:pt>
              </c:numCache>
            </c:numRef>
          </c:cat>
          <c:val>
            <c:numRef>
              <c:f>Calculations!$C$85:$GX$85</c:f>
              <c:numCache>
                <c:formatCode>General</c:formatCode>
                <c:ptCount val="204"/>
                <c:pt idx="0">
                  <c:v>0</c:v>
                </c:pt>
                <c:pt idx="1">
                  <c:v>0</c:v>
                </c:pt>
                <c:pt idx="2">
                  <c:v>0</c:v>
                </c:pt>
                <c:pt idx="3">
                  <c:v>0</c:v>
                </c:pt>
                <c:pt idx="4">
                  <c:v>0</c:v>
                </c:pt>
                <c:pt idx="5">
                  <c:v>0</c:v>
                </c:pt>
                <c:pt idx="6">
                  <c:v>0</c:v>
                </c:pt>
                <c:pt idx="7">
                  <c:v>0</c:v>
                </c:pt>
                <c:pt idx="8">
                  <c:v>0</c:v>
                </c:pt>
                <c:pt idx="9">
                  <c:v>0</c:v>
                </c:pt>
                <c:pt idx="10">
                  <c:v>0</c:v>
                </c:pt>
                <c:pt idx="11">
                  <c:v>0</c:v>
                </c:pt>
                <c:pt idx="12">
                  <c:v>0.4187826520764143</c:v>
                </c:pt>
                <c:pt idx="13">
                  <c:v>0.25602281517653824</c:v>
                </c:pt>
                <c:pt idx="14">
                  <c:v>0.47794440654554371</c:v>
                </c:pt>
                <c:pt idx="15">
                  <c:v>-9.6838554065401983E-2</c:v>
                </c:pt>
                <c:pt idx="16">
                  <c:v>0.38532091909199528</c:v>
                </c:pt>
                <c:pt idx="17">
                  <c:v>0.92138168649785734</c:v>
                </c:pt>
                <c:pt idx="18">
                  <c:v>1.0541632962563021</c:v>
                </c:pt>
                <c:pt idx="19">
                  <c:v>0.90733628603728911</c:v>
                </c:pt>
                <c:pt idx="20">
                  <c:v>2.0147712428460589</c:v>
                </c:pt>
                <c:pt idx="21">
                  <c:v>3.4117636018457782</c:v>
                </c:pt>
                <c:pt idx="22">
                  <c:v>2.1935270652747869</c:v>
                </c:pt>
                <c:pt idx="23">
                  <c:v>1.2198019322593605</c:v>
                </c:pt>
                <c:pt idx="24">
                  <c:v>1.2505120445459952</c:v>
                </c:pt>
                <c:pt idx="25">
                  <c:v>0.14441299236935551</c:v>
                </c:pt>
                <c:pt idx="26">
                  <c:v>0.48382434817584075</c:v>
                </c:pt>
                <c:pt idx="27">
                  <c:v>0.45948430826289616</c:v>
                </c:pt>
                <c:pt idx="28">
                  <c:v>0.19140377079705917</c:v>
                </c:pt>
                <c:pt idx="29">
                  <c:v>-0.33660236069016014</c:v>
                </c:pt>
                <c:pt idx="30">
                  <c:v>9.3490562304910929E-2</c:v>
                </c:pt>
                <c:pt idx="31">
                  <c:v>0.1045023640804133</c:v>
                </c:pt>
                <c:pt idx="32">
                  <c:v>-4.2439639652295913E-2</c:v>
                </c:pt>
                <c:pt idx="33">
                  <c:v>0.18078573740828452</c:v>
                </c:pt>
                <c:pt idx="34">
                  <c:v>-2.3471954510093318E-2</c:v>
                </c:pt>
                <c:pt idx="35">
                  <c:v>4.6203648549227594E-2</c:v>
                </c:pt>
                <c:pt idx="36">
                  <c:v>9.1450986990688155E-2</c:v>
                </c:pt>
                <c:pt idx="37">
                  <c:v>0.29597048568306727</c:v>
                </c:pt>
                <c:pt idx="38">
                  <c:v>0.59416884645606249</c:v>
                </c:pt>
                <c:pt idx="39">
                  <c:v>0.47460105345338777</c:v>
                </c:pt>
                <c:pt idx="40">
                  <c:v>0.80521775477351754</c:v>
                </c:pt>
                <c:pt idx="41">
                  <c:v>0.38001199940662084</c:v>
                </c:pt>
                <c:pt idx="42">
                  <c:v>1.3877321931364617</c:v>
                </c:pt>
                <c:pt idx="43">
                  <c:v>1.1244499764135816</c:v>
                </c:pt>
                <c:pt idx="44">
                  <c:v>0.29749644951679355</c:v>
                </c:pt>
                <c:pt idx="45">
                  <c:v>0.13821821553069388</c:v>
                </c:pt>
                <c:pt idx="46">
                  <c:v>0.13458649274040496</c:v>
                </c:pt>
                <c:pt idx="47">
                  <c:v>0.22182438301670984</c:v>
                </c:pt>
                <c:pt idx="48">
                  <c:v>0.66319621058961054</c:v>
                </c:pt>
                <c:pt idx="49">
                  <c:v>0.68783138853729575</c:v>
                </c:pt>
                <c:pt idx="50">
                  <c:v>1.0974117417694638</c:v>
                </c:pt>
                <c:pt idx="51">
                  <c:v>1.7162232373954533</c:v>
                </c:pt>
                <c:pt idx="52">
                  <c:v>1.6036895717200796</c:v>
                </c:pt>
                <c:pt idx="53">
                  <c:v>1.4970785093808185</c:v>
                </c:pt>
                <c:pt idx="54">
                  <c:v>1.150185400939572</c:v>
                </c:pt>
                <c:pt idx="55">
                  <c:v>0.55184927084660385</c:v>
                </c:pt>
                <c:pt idx="56">
                  <c:v>0.15269805735209763</c:v>
                </c:pt>
                <c:pt idx="57">
                  <c:v>0.11159363378963977</c:v>
                </c:pt>
                <c:pt idx="58">
                  <c:v>6.6067283554842593E-2</c:v>
                </c:pt>
                <c:pt idx="59">
                  <c:v>0.16928804895584887</c:v>
                </c:pt>
                <c:pt idx="60">
                  <c:v>6.7340194592527325E-2</c:v>
                </c:pt>
                <c:pt idx="61">
                  <c:v>0.50328717398903688</c:v>
                </c:pt>
                <c:pt idx="62">
                  <c:v>0.54147905384345862</c:v>
                </c:pt>
                <c:pt idx="63">
                  <c:v>-0.11554702227246039</c:v>
                </c:pt>
                <c:pt idx="64">
                  <c:v>0.34536016649627116</c:v>
                </c:pt>
                <c:pt idx="65">
                  <c:v>0.40960423136149426</c:v>
                </c:pt>
                <c:pt idx="66">
                  <c:v>0.69381623776826096</c:v>
                </c:pt>
                <c:pt idx="67">
                  <c:v>0.3156172145975697</c:v>
                </c:pt>
                <c:pt idx="68">
                  <c:v>0.50662093590341994</c:v>
                </c:pt>
                <c:pt idx="69">
                  <c:v>-1.4058639868313128E-2</c:v>
                </c:pt>
                <c:pt idx="70">
                  <c:v>0.13611867092752533</c:v>
                </c:pt>
                <c:pt idx="71">
                  <c:v>0.10275830278497211</c:v>
                </c:pt>
                <c:pt idx="72">
                  <c:v>0.43857013715021498</c:v>
                </c:pt>
                <c:pt idx="73">
                  <c:v>0.30301821266023382</c:v>
                </c:pt>
                <c:pt idx="74">
                  <c:v>0.43880854773828465</c:v>
                </c:pt>
                <c:pt idx="75">
                  <c:v>0.43544861160748116</c:v>
                </c:pt>
                <c:pt idx="76">
                  <c:v>0.12906690471670929</c:v>
                </c:pt>
                <c:pt idx="77">
                  <c:v>0.47560643496202709</c:v>
                </c:pt>
                <c:pt idx="78">
                  <c:v>0.521688523131006</c:v>
                </c:pt>
                <c:pt idx="79">
                  <c:v>0.6529186290439315</c:v>
                </c:pt>
                <c:pt idx="80">
                  <c:v>0.79502969879185548</c:v>
                </c:pt>
                <c:pt idx="81">
                  <c:v>0.56770084991052339</c:v>
                </c:pt>
                <c:pt idx="82">
                  <c:v>0.70662385129230265</c:v>
                </c:pt>
                <c:pt idx="83">
                  <c:v>0.6167770762552216</c:v>
                </c:pt>
                <c:pt idx="84">
                  <c:v>0.90796864561111512</c:v>
                </c:pt>
                <c:pt idx="85">
                  <c:v>1.3278808604324903</c:v>
                </c:pt>
                <c:pt idx="86">
                  <c:v>1.1456990438599224</c:v>
                </c:pt>
                <c:pt idx="87">
                  <c:v>1.1087353009509044</c:v>
                </c:pt>
                <c:pt idx="88">
                  <c:v>1.6520018892777346</c:v>
                </c:pt>
                <c:pt idx="89">
                  <c:v>1.2297881917086295</c:v>
                </c:pt>
                <c:pt idx="90">
                  <c:v>1.2918358046469109</c:v>
                </c:pt>
                <c:pt idx="91">
                  <c:v>0.94912927156768034</c:v>
                </c:pt>
                <c:pt idx="92">
                  <c:v>0.72738554310519887</c:v>
                </c:pt>
                <c:pt idx="93">
                  <c:v>0.5476700708590978</c:v>
                </c:pt>
                <c:pt idx="94">
                  <c:v>0.4686968070911362</c:v>
                </c:pt>
                <c:pt idx="95">
                  <c:v>0.35936311506393398</c:v>
                </c:pt>
                <c:pt idx="96">
                  <c:v>0.29063804552691813</c:v>
                </c:pt>
                <c:pt idx="97">
                  <c:v>0.17336170719898242</c:v>
                </c:pt>
                <c:pt idx="98">
                  <c:v>0.12120753927795852</c:v>
                </c:pt>
                <c:pt idx="99">
                  <c:v>0.39077101789387397</c:v>
                </c:pt>
                <c:pt idx="100">
                  <c:v>0.26101356145627413</c:v>
                </c:pt>
                <c:pt idx="101">
                  <c:v>0.45276754781145095</c:v>
                </c:pt>
                <c:pt idx="102">
                  <c:v>0.49250712241489009</c:v>
                </c:pt>
                <c:pt idx="103">
                  <c:v>0.20844378506057473</c:v>
                </c:pt>
                <c:pt idx="104">
                  <c:v>0.21547671382202876</c:v>
                </c:pt>
                <c:pt idx="105">
                  <c:v>0.32753933139603353</c:v>
                </c:pt>
                <c:pt idx="106">
                  <c:v>0.16695709485340665</c:v>
                </c:pt>
                <c:pt idx="107">
                  <c:v>0.39849344650233187</c:v>
                </c:pt>
                <c:pt idx="108">
                  <c:v>0.14882090202385273</c:v>
                </c:pt>
                <c:pt idx="109">
                  <c:v>-0.15013860087462128</c:v>
                </c:pt>
                <c:pt idx="110">
                  <c:v>0.18648286240798073</c:v>
                </c:pt>
                <c:pt idx="111">
                  <c:v>0.12737115192905191</c:v>
                </c:pt>
                <c:pt idx="112">
                  <c:v>-2.8148708364751251E-2</c:v>
                </c:pt>
                <c:pt idx="113">
                  <c:v>0.25251650376627599</c:v>
                </c:pt>
                <c:pt idx="114">
                  <c:v>0.12420073683993693</c:v>
                </c:pt>
                <c:pt idx="115">
                  <c:v>0.20091670806998962</c:v>
                </c:pt>
                <c:pt idx="116">
                  <c:v>0.27684116072916681</c:v>
                </c:pt>
                <c:pt idx="117">
                  <c:v>0.47993135735555043</c:v>
                </c:pt>
                <c:pt idx="118">
                  <c:v>0.4579748534384398</c:v>
                </c:pt>
                <c:pt idx="119">
                  <c:v>0.45940632945355797</c:v>
                </c:pt>
                <c:pt idx="120">
                  <c:v>0.30329140373690222</c:v>
                </c:pt>
                <c:pt idx="121">
                  <c:v>0.39201908657710671</c:v>
                </c:pt>
                <c:pt idx="122">
                  <c:v>0.60248992444292704</c:v>
                </c:pt>
                <c:pt idx="123">
                  <c:v>0.61551691515063878</c:v>
                </c:pt>
                <c:pt idx="124">
                  <c:v>0.66511698084966764</c:v>
                </c:pt>
                <c:pt idx="125">
                  <c:v>0.68319107239519961</c:v>
                </c:pt>
                <c:pt idx="126">
                  <c:v>1.5910486956537426</c:v>
                </c:pt>
                <c:pt idx="127">
                  <c:v>1.762306635513367</c:v>
                </c:pt>
                <c:pt idx="128">
                  <c:v>1.7048522061456162</c:v>
                </c:pt>
                <c:pt idx="129">
                  <c:v>2.1612652632700207</c:v>
                </c:pt>
                <c:pt idx="130">
                  <c:v>1.8872596935169184</c:v>
                </c:pt>
                <c:pt idx="131">
                  <c:v>1.5790490437115545</c:v>
                </c:pt>
                <c:pt idx="132">
                  <c:v>1.6321483895315363</c:v>
                </c:pt>
                <c:pt idx="133">
                  <c:v>1.5154332507264034</c:v>
                </c:pt>
                <c:pt idx="134">
                  <c:v>1.4656671523925202</c:v>
                </c:pt>
                <c:pt idx="135">
                  <c:v>1.1073901477638117</c:v>
                </c:pt>
                <c:pt idx="136">
                  <c:v>0.78149863739411574</c:v>
                </c:pt>
                <c:pt idx="137">
                  <c:v>0.71311408247640329</c:v>
                </c:pt>
                <c:pt idx="138">
                  <c:v>0.45333633752347047</c:v>
                </c:pt>
                <c:pt idx="139">
                  <c:v>0.44341311798417754</c:v>
                </c:pt>
                <c:pt idx="140">
                  <c:v>-5.0269414752842523E-2</c:v>
                </c:pt>
                <c:pt idx="141">
                  <c:v>-6.6344526335372356E-3</c:v>
                </c:pt>
                <c:pt idx="142">
                  <c:v>-2.7547578300052278E-4</c:v>
                </c:pt>
                <c:pt idx="143">
                  <c:v>-0.1148931404803718</c:v>
                </c:pt>
                <c:pt idx="144">
                  <c:v>-0.1260734367253783</c:v>
                </c:pt>
                <c:pt idx="145">
                  <c:v>-0.20547107321300867</c:v>
                </c:pt>
                <c:pt idx="146">
                  <c:v>6.5491736510778331E-2</c:v>
                </c:pt>
                <c:pt idx="147">
                  <c:v>-3.9969427706195826E-2</c:v>
                </c:pt>
                <c:pt idx="148">
                  <c:v>7.2773000240191732E-2</c:v>
                </c:pt>
                <c:pt idx="149">
                  <c:v>-1.810211588748839E-2</c:v>
                </c:pt>
                <c:pt idx="150">
                  <c:v>0.25509721646322614</c:v>
                </c:pt>
                <c:pt idx="151">
                  <c:v>0.45322390673341922</c:v>
                </c:pt>
                <c:pt idx="152">
                  <c:v>0.38195717770508519</c:v>
                </c:pt>
                <c:pt idx="153">
                  <c:v>2.5388286861948961</c:v>
                </c:pt>
                <c:pt idx="154">
                  <c:v>1.2510030250191708</c:v>
                </c:pt>
                <c:pt idx="155">
                  <c:v>1.1056240246706825</c:v>
                </c:pt>
                <c:pt idx="156">
                  <c:v>2.7983011172266661</c:v>
                </c:pt>
                <c:pt idx="157">
                  <c:v>1.8614454717007967</c:v>
                </c:pt>
                <c:pt idx="158">
                  <c:v>2.7587024616685456</c:v>
                </c:pt>
                <c:pt idx="159">
                  <c:v>2.5660391173423633</c:v>
                </c:pt>
                <c:pt idx="160">
                  <c:v>2.4812296150494713</c:v>
                </c:pt>
                <c:pt idx="161">
                  <c:v>1.575557301977778</c:v>
                </c:pt>
                <c:pt idx="162">
                  <c:v>1.5205019593493527</c:v>
                </c:pt>
                <c:pt idx="163">
                  <c:v>1.2843251439663992</c:v>
                </c:pt>
                <c:pt idx="164">
                  <c:v>-1.3863893314722903E-2</c:v>
                </c:pt>
                <c:pt idx="165">
                  <c:v>-0.18952621561656396</c:v>
                </c:pt>
                <c:pt idx="166">
                  <c:v>-0.31559344605689749</c:v>
                </c:pt>
                <c:pt idx="167">
                  <c:v>-0.35346623295560825</c:v>
                </c:pt>
                <c:pt idx="168">
                  <c:v>-0.44531814678445497</c:v>
                </c:pt>
                <c:pt idx="169">
                  <c:v>-0.28651439939922047</c:v>
                </c:pt>
                <c:pt idx="170">
                  <c:v>-0.14777302030226525</c:v>
                </c:pt>
                <c:pt idx="171">
                  <c:v>-0.24979569303054516</c:v>
                </c:pt>
                <c:pt idx="172">
                  <c:v>-0.57245882866349596</c:v>
                </c:pt>
                <c:pt idx="173">
                  <c:v>-0.56299514218093338</c:v>
                </c:pt>
                <c:pt idx="174">
                  <c:v>-0.10779214749579907</c:v>
                </c:pt>
                <c:pt idx="175">
                  <c:v>-0.18283506479924144</c:v>
                </c:pt>
                <c:pt idx="176">
                  <c:v>-0.35188424454168549</c:v>
                </c:pt>
                <c:pt idx="177">
                  <c:v>-0.10164184132927923</c:v>
                </c:pt>
                <c:pt idx="178">
                  <c:v>2.3125942698478674E-2</c:v>
                </c:pt>
                <c:pt idx="179">
                  <c:v>0.14235756806687</c:v>
                </c:pt>
                <c:pt idx="180">
                  <c:v>0.3442755808571929</c:v>
                </c:pt>
                <c:pt idx="181">
                  <c:v>0.33979577189028809</c:v>
                </c:pt>
                <c:pt idx="182">
                  <c:v>0.30765993522518831</c:v>
                </c:pt>
                <c:pt idx="183">
                  <c:v>0.35172171018700504</c:v>
                </c:pt>
                <c:pt idx="184">
                  <c:v>0.43948027866588846</c:v>
                </c:pt>
                <c:pt idx="185">
                  <c:v>0.40403958711206844</c:v>
                </c:pt>
                <c:pt idx="186">
                  <c:v>0.26772100444923841</c:v>
                </c:pt>
                <c:pt idx="187">
                  <c:v>0.33222081722025176</c:v>
                </c:pt>
                <c:pt idx="188">
                  <c:v>0.4236833604329448</c:v>
                </c:pt>
                <c:pt idx="189">
                  <c:v>0.41175966533051356</c:v>
                </c:pt>
                <c:pt idx="190">
                  <c:v>0.38918444953981668</c:v>
                </c:pt>
                <c:pt idx="191">
                  <c:v>0.38305035808863336</c:v>
                </c:pt>
                <c:pt idx="192">
                  <c:v>0.51108793843381262</c:v>
                </c:pt>
                <c:pt idx="193">
                  <c:v>0.66889087699547256</c:v>
                </c:pt>
                <c:pt idx="194">
                  <c:v>#N/A</c:v>
                </c:pt>
                <c:pt idx="195">
                  <c:v>#N/A</c:v>
                </c:pt>
                <c:pt idx="196">
                  <c:v>#N/A</c:v>
                </c:pt>
                <c:pt idx="197">
                  <c:v>#N/A</c:v>
                </c:pt>
                <c:pt idx="198">
                  <c:v>#N/A</c:v>
                </c:pt>
                <c:pt idx="199">
                  <c:v>#N/A</c:v>
                </c:pt>
                <c:pt idx="200">
                  <c:v>#N/A</c:v>
                </c:pt>
                <c:pt idx="201">
                  <c:v>#N/A</c:v>
                </c:pt>
              </c:numCache>
            </c:numRef>
          </c:val>
          <c:smooth val="0"/>
          <c:extLst>
            <c:ext xmlns:c16="http://schemas.microsoft.com/office/drawing/2014/chart" uri="{C3380CC4-5D6E-409C-BE32-E72D297353CC}">
              <c16:uniqueId val="{00000001-4121-47A5-97B7-30CAAA0A4FDB}"/>
            </c:ext>
          </c:extLst>
        </c:ser>
        <c:ser>
          <c:idx val="2"/>
          <c:order val="2"/>
          <c:tx>
            <c:v>MA - taxes and transfers (total; ostensibly net neutral taxes)</c:v>
          </c:tx>
          <c:spPr>
            <a:ln>
              <a:solidFill>
                <a:schemeClr val="tx2">
                  <a:lumMod val="75000"/>
                </a:schemeClr>
              </a:solidFill>
            </a:ln>
          </c:spPr>
          <c:marker>
            <c:symbol val="none"/>
          </c:marker>
          <c:cat>
            <c:numRef>
              <c:f>Calculations!$9:$9</c:f>
              <c:numCache>
                <c:formatCode>General</c:formatCode>
                <c:ptCount val="16384"/>
                <c:pt idx="2" formatCode="mmm&quot;-&quot;yyyy">
                  <c:v>25658</c:v>
                </c:pt>
                <c:pt idx="3" formatCode="mmm&quot;-&quot;yyyy">
                  <c:v>25749</c:v>
                </c:pt>
                <c:pt idx="4" formatCode="mmm&quot;-&quot;yyyy">
                  <c:v>25841</c:v>
                </c:pt>
                <c:pt idx="5" formatCode="mmm&quot;-&quot;yyyy">
                  <c:v>25933</c:v>
                </c:pt>
                <c:pt idx="6" formatCode="mmm&quot;-&quot;yyyy">
                  <c:v>26023</c:v>
                </c:pt>
                <c:pt idx="7" formatCode="mmm&quot;-&quot;yyyy">
                  <c:v>26114</c:v>
                </c:pt>
                <c:pt idx="8" formatCode="mmm&quot;-&quot;yyyy">
                  <c:v>26206</c:v>
                </c:pt>
                <c:pt idx="9" formatCode="mmm&quot;-&quot;yyyy">
                  <c:v>26298</c:v>
                </c:pt>
                <c:pt idx="10" formatCode="mmm&quot;-&quot;yyyy">
                  <c:v>26389</c:v>
                </c:pt>
                <c:pt idx="11" formatCode="mmm&quot;-&quot;yyyy">
                  <c:v>26480</c:v>
                </c:pt>
                <c:pt idx="12" formatCode="mmm&quot;-&quot;yyyy">
                  <c:v>26572</c:v>
                </c:pt>
                <c:pt idx="13" formatCode="mmm&quot;-&quot;yyyy">
                  <c:v>26664</c:v>
                </c:pt>
                <c:pt idx="14" formatCode="mmm&quot;-&quot;yyyy">
                  <c:v>26754</c:v>
                </c:pt>
                <c:pt idx="15" formatCode="mmm&quot;-&quot;yyyy">
                  <c:v>26845</c:v>
                </c:pt>
                <c:pt idx="16" formatCode="mmm&quot;-&quot;yyyy">
                  <c:v>26937</c:v>
                </c:pt>
                <c:pt idx="17" formatCode="mmm&quot;-&quot;yyyy">
                  <c:v>27029</c:v>
                </c:pt>
                <c:pt idx="18" formatCode="mmm&quot;-&quot;yyyy">
                  <c:v>27119</c:v>
                </c:pt>
                <c:pt idx="19" formatCode="mmm&quot;-&quot;yyyy">
                  <c:v>27210</c:v>
                </c:pt>
                <c:pt idx="20" formatCode="mmm&quot;-&quot;yyyy">
                  <c:v>27302</c:v>
                </c:pt>
                <c:pt idx="21" formatCode="mmm&quot;-&quot;yyyy">
                  <c:v>27394</c:v>
                </c:pt>
                <c:pt idx="22" formatCode="mmm&quot;-&quot;yyyy">
                  <c:v>27484</c:v>
                </c:pt>
                <c:pt idx="23" formatCode="mmm&quot;-&quot;yyyy">
                  <c:v>27575</c:v>
                </c:pt>
                <c:pt idx="24" formatCode="mmm&quot;-&quot;yyyy">
                  <c:v>27667</c:v>
                </c:pt>
                <c:pt idx="25" formatCode="mmm&quot;-&quot;yyyy">
                  <c:v>27759</c:v>
                </c:pt>
                <c:pt idx="26" formatCode="mmm&quot;-&quot;yyyy">
                  <c:v>27850</c:v>
                </c:pt>
                <c:pt idx="27" formatCode="mmm&quot;-&quot;yyyy">
                  <c:v>27941</c:v>
                </c:pt>
                <c:pt idx="28" formatCode="mmm&quot;-&quot;yyyy">
                  <c:v>28033</c:v>
                </c:pt>
                <c:pt idx="29" formatCode="mmm&quot;-&quot;yyyy">
                  <c:v>28125</c:v>
                </c:pt>
                <c:pt idx="30" formatCode="mmm&quot;-&quot;yyyy">
                  <c:v>28215</c:v>
                </c:pt>
                <c:pt idx="31" formatCode="mmm&quot;-&quot;yyyy">
                  <c:v>28306</c:v>
                </c:pt>
                <c:pt idx="32" formatCode="mmm&quot;-&quot;yyyy">
                  <c:v>28398</c:v>
                </c:pt>
                <c:pt idx="33" formatCode="mmm&quot;-&quot;yyyy">
                  <c:v>28490</c:v>
                </c:pt>
                <c:pt idx="34" formatCode="mmm&quot;-&quot;yyyy">
                  <c:v>28580</c:v>
                </c:pt>
                <c:pt idx="35" formatCode="mmm&quot;-&quot;yyyy">
                  <c:v>28671</c:v>
                </c:pt>
                <c:pt idx="36" formatCode="mmm&quot;-&quot;yyyy">
                  <c:v>28763</c:v>
                </c:pt>
                <c:pt idx="37" formatCode="mmm&quot;-&quot;yyyy">
                  <c:v>28855</c:v>
                </c:pt>
                <c:pt idx="38" formatCode="mmm&quot;-&quot;yyyy">
                  <c:v>28945</c:v>
                </c:pt>
                <c:pt idx="39" formatCode="mmm&quot;-&quot;yyyy">
                  <c:v>29036</c:v>
                </c:pt>
                <c:pt idx="40" formatCode="mmm&quot;-&quot;yyyy">
                  <c:v>29128</c:v>
                </c:pt>
                <c:pt idx="41" formatCode="mmm&quot;-&quot;yyyy">
                  <c:v>29220</c:v>
                </c:pt>
                <c:pt idx="42" formatCode="mmm&quot;-&quot;yyyy">
                  <c:v>29311</c:v>
                </c:pt>
                <c:pt idx="43" formatCode="mmm&quot;-&quot;yyyy">
                  <c:v>29402</c:v>
                </c:pt>
                <c:pt idx="44" formatCode="mmm&quot;-&quot;yyyy">
                  <c:v>29494</c:v>
                </c:pt>
                <c:pt idx="45" formatCode="mmm&quot;-&quot;yyyy">
                  <c:v>29586</c:v>
                </c:pt>
                <c:pt idx="46" formatCode="mmm&quot;-&quot;yyyy">
                  <c:v>29676</c:v>
                </c:pt>
                <c:pt idx="47" formatCode="mmm&quot;-&quot;yyyy">
                  <c:v>29767</c:v>
                </c:pt>
                <c:pt idx="48" formatCode="mmm&quot;-&quot;yyyy">
                  <c:v>29859</c:v>
                </c:pt>
                <c:pt idx="49" formatCode="mmm&quot;-&quot;yyyy">
                  <c:v>29951</c:v>
                </c:pt>
                <c:pt idx="50" formatCode="mmm&quot;-&quot;yyyy">
                  <c:v>30041</c:v>
                </c:pt>
                <c:pt idx="51" formatCode="mmm&quot;-&quot;yyyy">
                  <c:v>30132</c:v>
                </c:pt>
                <c:pt idx="52" formatCode="mmm&quot;-&quot;yyyy">
                  <c:v>30224</c:v>
                </c:pt>
                <c:pt idx="53" formatCode="mmm&quot;-&quot;yyyy">
                  <c:v>30316</c:v>
                </c:pt>
                <c:pt idx="54" formatCode="mmm&quot;-&quot;yyyy">
                  <c:v>30406</c:v>
                </c:pt>
                <c:pt idx="55" formatCode="mmm&quot;-&quot;yyyy">
                  <c:v>30497</c:v>
                </c:pt>
                <c:pt idx="56" formatCode="mmm&quot;-&quot;yyyy">
                  <c:v>30589</c:v>
                </c:pt>
                <c:pt idx="57" formatCode="mmm&quot;-&quot;yyyy">
                  <c:v>30681</c:v>
                </c:pt>
                <c:pt idx="58" formatCode="mmm&quot;-&quot;yyyy">
                  <c:v>30772</c:v>
                </c:pt>
                <c:pt idx="59" formatCode="mmm&quot;-&quot;yyyy">
                  <c:v>30863</c:v>
                </c:pt>
                <c:pt idx="60" formatCode="mmm&quot;-&quot;yyyy">
                  <c:v>30955</c:v>
                </c:pt>
                <c:pt idx="61" formatCode="mmm&quot;-&quot;yyyy">
                  <c:v>31047</c:v>
                </c:pt>
                <c:pt idx="62" formatCode="mmm&quot;-&quot;yyyy">
                  <c:v>31137</c:v>
                </c:pt>
                <c:pt idx="63" formatCode="mmm&quot;-&quot;yyyy">
                  <c:v>31228</c:v>
                </c:pt>
                <c:pt idx="64" formatCode="mmm&quot;-&quot;yyyy">
                  <c:v>31320</c:v>
                </c:pt>
                <c:pt idx="65" formatCode="mmm&quot;-&quot;yyyy">
                  <c:v>31412</c:v>
                </c:pt>
                <c:pt idx="66" formatCode="mmm&quot;-&quot;yyyy">
                  <c:v>31502</c:v>
                </c:pt>
                <c:pt idx="67" formatCode="mmm&quot;-&quot;yyyy">
                  <c:v>31593</c:v>
                </c:pt>
                <c:pt idx="68" formatCode="mmm&quot;-&quot;yyyy">
                  <c:v>31685</c:v>
                </c:pt>
                <c:pt idx="69" formatCode="mmm&quot;-&quot;yyyy">
                  <c:v>31777</c:v>
                </c:pt>
                <c:pt idx="70" formatCode="mmm&quot;-&quot;yyyy">
                  <c:v>31867</c:v>
                </c:pt>
                <c:pt idx="71" formatCode="mmm&quot;-&quot;yyyy">
                  <c:v>31958</c:v>
                </c:pt>
                <c:pt idx="72" formatCode="mmm&quot;-&quot;yyyy">
                  <c:v>32050</c:v>
                </c:pt>
                <c:pt idx="73" formatCode="mmm&quot;-&quot;yyyy">
                  <c:v>32142</c:v>
                </c:pt>
                <c:pt idx="74" formatCode="mmm&quot;-&quot;yyyy">
                  <c:v>32233</c:v>
                </c:pt>
                <c:pt idx="75" formatCode="mmm&quot;-&quot;yyyy">
                  <c:v>32324</c:v>
                </c:pt>
                <c:pt idx="76" formatCode="mmm&quot;-&quot;yyyy">
                  <c:v>32416</c:v>
                </c:pt>
                <c:pt idx="77" formatCode="mmm&quot;-&quot;yyyy">
                  <c:v>32508</c:v>
                </c:pt>
                <c:pt idx="78" formatCode="mmm&quot;-&quot;yyyy">
                  <c:v>32598</c:v>
                </c:pt>
                <c:pt idx="79" formatCode="mmm&quot;-&quot;yyyy">
                  <c:v>32689</c:v>
                </c:pt>
                <c:pt idx="80" formatCode="mmm&quot;-&quot;yyyy">
                  <c:v>32781</c:v>
                </c:pt>
                <c:pt idx="81" formatCode="mmm&quot;-&quot;yyyy">
                  <c:v>32873</c:v>
                </c:pt>
                <c:pt idx="82" formatCode="mmm&quot;-&quot;yyyy">
                  <c:v>32963</c:v>
                </c:pt>
                <c:pt idx="83" formatCode="mmm&quot;-&quot;yyyy">
                  <c:v>33054</c:v>
                </c:pt>
                <c:pt idx="84" formatCode="mmm&quot;-&quot;yyyy">
                  <c:v>33146</c:v>
                </c:pt>
                <c:pt idx="85" formatCode="mmm&quot;-&quot;yyyy">
                  <c:v>33238</c:v>
                </c:pt>
                <c:pt idx="86" formatCode="mmm&quot;-&quot;yyyy">
                  <c:v>33328</c:v>
                </c:pt>
                <c:pt idx="87" formatCode="mmm&quot;-&quot;yyyy">
                  <c:v>33419</c:v>
                </c:pt>
                <c:pt idx="88" formatCode="mmm&quot;-&quot;yyyy">
                  <c:v>33511</c:v>
                </c:pt>
                <c:pt idx="89" formatCode="mmm&quot;-&quot;yyyy">
                  <c:v>33603</c:v>
                </c:pt>
                <c:pt idx="90" formatCode="mmm&quot;-&quot;yyyy">
                  <c:v>33694</c:v>
                </c:pt>
                <c:pt idx="91" formatCode="mmm&quot;-&quot;yyyy">
                  <c:v>33785</c:v>
                </c:pt>
                <c:pt idx="92" formatCode="mmm&quot;-&quot;yyyy">
                  <c:v>33877</c:v>
                </c:pt>
                <c:pt idx="93" formatCode="mmm&quot;-&quot;yyyy">
                  <c:v>33969</c:v>
                </c:pt>
                <c:pt idx="94" formatCode="mmm&quot;-&quot;yyyy">
                  <c:v>34059</c:v>
                </c:pt>
                <c:pt idx="95" formatCode="mmm&quot;-&quot;yyyy">
                  <c:v>34150</c:v>
                </c:pt>
                <c:pt idx="96" formatCode="mmm&quot;-&quot;yyyy">
                  <c:v>34242</c:v>
                </c:pt>
                <c:pt idx="97" formatCode="mmm&quot;-&quot;yyyy">
                  <c:v>34334</c:v>
                </c:pt>
                <c:pt idx="98" formatCode="mmm&quot;-&quot;yyyy">
                  <c:v>34424</c:v>
                </c:pt>
                <c:pt idx="99" formatCode="mmm&quot;-&quot;yyyy">
                  <c:v>34515</c:v>
                </c:pt>
                <c:pt idx="100" formatCode="mmm&quot;-&quot;yyyy">
                  <c:v>34607</c:v>
                </c:pt>
                <c:pt idx="101" formatCode="mmm&quot;-&quot;yyyy">
                  <c:v>34699</c:v>
                </c:pt>
                <c:pt idx="102" formatCode="mmm&quot;-&quot;yyyy">
                  <c:v>34789</c:v>
                </c:pt>
                <c:pt idx="103" formatCode="mmm&quot;-&quot;yyyy">
                  <c:v>34880</c:v>
                </c:pt>
                <c:pt idx="104" formatCode="mmm&quot;-&quot;yyyy">
                  <c:v>34972</c:v>
                </c:pt>
                <c:pt idx="105" formatCode="mmm&quot;-&quot;yyyy">
                  <c:v>35064</c:v>
                </c:pt>
                <c:pt idx="106" formatCode="mmm&quot;-&quot;yyyy">
                  <c:v>35155</c:v>
                </c:pt>
                <c:pt idx="107" formatCode="mmm&quot;-&quot;yyyy">
                  <c:v>35246</c:v>
                </c:pt>
                <c:pt idx="108" formatCode="mmm&quot;-&quot;yyyy">
                  <c:v>35338</c:v>
                </c:pt>
                <c:pt idx="109" formatCode="mmm&quot;-&quot;yyyy">
                  <c:v>35430</c:v>
                </c:pt>
                <c:pt idx="110" formatCode="mmm&quot;-&quot;yyyy">
                  <c:v>35520</c:v>
                </c:pt>
                <c:pt idx="111" formatCode="mmm&quot;-&quot;yyyy">
                  <c:v>35611</c:v>
                </c:pt>
                <c:pt idx="112" formatCode="mmm&quot;-&quot;yyyy">
                  <c:v>35703</c:v>
                </c:pt>
                <c:pt idx="113" formatCode="mmm&quot;-&quot;yyyy">
                  <c:v>35795</c:v>
                </c:pt>
                <c:pt idx="114" formatCode="mmm&quot;-&quot;yyyy">
                  <c:v>35885</c:v>
                </c:pt>
                <c:pt idx="115" formatCode="mmm&quot;-&quot;yyyy">
                  <c:v>35976</c:v>
                </c:pt>
                <c:pt idx="116" formatCode="mmm&quot;-&quot;yyyy">
                  <c:v>36068</c:v>
                </c:pt>
                <c:pt idx="117" formatCode="mmm&quot;-&quot;yyyy">
                  <c:v>36160</c:v>
                </c:pt>
                <c:pt idx="118" formatCode="mmm&quot;-&quot;yyyy">
                  <c:v>36250</c:v>
                </c:pt>
                <c:pt idx="119" formatCode="mmm&quot;-&quot;yyyy">
                  <c:v>36341</c:v>
                </c:pt>
                <c:pt idx="120" formatCode="mmm&quot;-&quot;yyyy">
                  <c:v>36433</c:v>
                </c:pt>
                <c:pt idx="121" formatCode="mmm&quot;-&quot;yyyy">
                  <c:v>36525</c:v>
                </c:pt>
                <c:pt idx="122" formatCode="mmm&quot;-&quot;yyyy">
                  <c:v>36616</c:v>
                </c:pt>
                <c:pt idx="123" formatCode="mmm&quot;-&quot;yyyy">
                  <c:v>36707</c:v>
                </c:pt>
                <c:pt idx="124" formatCode="mmm&quot;-&quot;yyyy">
                  <c:v>36799</c:v>
                </c:pt>
                <c:pt idx="125" formatCode="mmm&quot;-&quot;yyyy">
                  <c:v>36891</c:v>
                </c:pt>
                <c:pt idx="126" formatCode="mmm&quot;-&quot;yyyy">
                  <c:v>36981</c:v>
                </c:pt>
                <c:pt idx="127" formatCode="mmm&quot;-&quot;yyyy">
                  <c:v>37072</c:v>
                </c:pt>
                <c:pt idx="128" formatCode="mmm&quot;-&quot;yyyy">
                  <c:v>37164</c:v>
                </c:pt>
                <c:pt idx="129" formatCode="mmm&quot;-&quot;yyyy">
                  <c:v>37256</c:v>
                </c:pt>
                <c:pt idx="130" formatCode="mmm&quot;-&quot;yyyy">
                  <c:v>37346</c:v>
                </c:pt>
                <c:pt idx="131" formatCode="mmm&quot;-&quot;yyyy">
                  <c:v>37437</c:v>
                </c:pt>
                <c:pt idx="132" formatCode="mmm&quot;-&quot;yyyy">
                  <c:v>37529</c:v>
                </c:pt>
                <c:pt idx="133" formatCode="mmm&quot;-&quot;yyyy">
                  <c:v>37621</c:v>
                </c:pt>
                <c:pt idx="134" formatCode="mmm&quot;-&quot;yyyy">
                  <c:v>37711</c:v>
                </c:pt>
                <c:pt idx="135" formatCode="mmm&quot;-&quot;yyyy">
                  <c:v>37802</c:v>
                </c:pt>
                <c:pt idx="136" formatCode="mmm&quot;-&quot;yyyy">
                  <c:v>37894</c:v>
                </c:pt>
                <c:pt idx="137" formatCode="mmm&quot;-&quot;yyyy">
                  <c:v>37986</c:v>
                </c:pt>
                <c:pt idx="138" formatCode="mmm&quot;-&quot;yyyy">
                  <c:v>38077</c:v>
                </c:pt>
                <c:pt idx="139" formatCode="mmm&quot;-&quot;yyyy">
                  <c:v>38168</c:v>
                </c:pt>
                <c:pt idx="140" formatCode="mmm&quot;-&quot;yyyy">
                  <c:v>38260</c:v>
                </c:pt>
                <c:pt idx="141" formatCode="mmm&quot;-&quot;yyyy">
                  <c:v>38352</c:v>
                </c:pt>
                <c:pt idx="142" formatCode="mmm&quot;-&quot;yyyy">
                  <c:v>38442</c:v>
                </c:pt>
                <c:pt idx="143" formatCode="mmm&quot;-&quot;yyyy">
                  <c:v>38533</c:v>
                </c:pt>
                <c:pt idx="144" formatCode="mmm&quot;-&quot;yyyy">
                  <c:v>38625</c:v>
                </c:pt>
                <c:pt idx="145" formatCode="mmm&quot;-&quot;yyyy">
                  <c:v>38717</c:v>
                </c:pt>
                <c:pt idx="146" formatCode="mmm&quot;-&quot;yyyy">
                  <c:v>38807</c:v>
                </c:pt>
                <c:pt idx="147" formatCode="mmm&quot;-&quot;yyyy">
                  <c:v>38898</c:v>
                </c:pt>
                <c:pt idx="148" formatCode="mmm&quot;-&quot;yyyy">
                  <c:v>38990</c:v>
                </c:pt>
                <c:pt idx="149" formatCode="mmm&quot;-&quot;yyyy">
                  <c:v>39082</c:v>
                </c:pt>
                <c:pt idx="150" formatCode="mmm&quot;-&quot;yyyy">
                  <c:v>39172</c:v>
                </c:pt>
                <c:pt idx="151" formatCode="mmm&quot;-&quot;yyyy">
                  <c:v>39263</c:v>
                </c:pt>
                <c:pt idx="152" formatCode="mmm&quot;-&quot;yyyy">
                  <c:v>39355</c:v>
                </c:pt>
                <c:pt idx="153" formatCode="mmm&quot;-&quot;yyyy">
                  <c:v>39447</c:v>
                </c:pt>
                <c:pt idx="154" formatCode="mmm&quot;-&quot;yyyy">
                  <c:v>39538</c:v>
                </c:pt>
                <c:pt idx="155" formatCode="mmm&quot;-&quot;yyyy">
                  <c:v>39629</c:v>
                </c:pt>
                <c:pt idx="156" formatCode="mmm&quot;-&quot;yyyy">
                  <c:v>39721</c:v>
                </c:pt>
                <c:pt idx="157" formatCode="mmm&quot;-&quot;yyyy">
                  <c:v>39813</c:v>
                </c:pt>
                <c:pt idx="158" formatCode="mmm&quot;-&quot;yyyy">
                  <c:v>39903</c:v>
                </c:pt>
                <c:pt idx="159" formatCode="mmm&quot;-&quot;yyyy">
                  <c:v>39994</c:v>
                </c:pt>
                <c:pt idx="160" formatCode="mmm&quot;-&quot;yyyy">
                  <c:v>40086</c:v>
                </c:pt>
                <c:pt idx="161" formatCode="mmm&quot;-&quot;yyyy">
                  <c:v>40178</c:v>
                </c:pt>
                <c:pt idx="162" formatCode="mmm&quot;-&quot;yyyy">
                  <c:v>40268</c:v>
                </c:pt>
                <c:pt idx="163" formatCode="mmm&quot;-&quot;yyyy">
                  <c:v>40359</c:v>
                </c:pt>
                <c:pt idx="164" formatCode="mmm&quot;-&quot;yyyy">
                  <c:v>40451</c:v>
                </c:pt>
                <c:pt idx="165" formatCode="mmm&quot;-&quot;yyyy">
                  <c:v>40543</c:v>
                </c:pt>
                <c:pt idx="166" formatCode="mmm&quot;-&quot;yyyy">
                  <c:v>40633</c:v>
                </c:pt>
                <c:pt idx="167" formatCode="mmm&quot;-&quot;yyyy">
                  <c:v>40724</c:v>
                </c:pt>
                <c:pt idx="168" formatCode="mmm&quot;-&quot;yyyy">
                  <c:v>40816</c:v>
                </c:pt>
                <c:pt idx="169" formatCode="mmm&quot;-&quot;yyyy">
                  <c:v>40908</c:v>
                </c:pt>
                <c:pt idx="170" formatCode="mmm&quot;-&quot;yyyy">
                  <c:v>40999</c:v>
                </c:pt>
                <c:pt idx="171" formatCode="mmm&quot;-&quot;yyyy">
                  <c:v>41090</c:v>
                </c:pt>
                <c:pt idx="172" formatCode="mmm&quot;-&quot;yyyy">
                  <c:v>41182</c:v>
                </c:pt>
                <c:pt idx="173" formatCode="mmm&quot;-&quot;yyyy">
                  <c:v>41274</c:v>
                </c:pt>
                <c:pt idx="174" formatCode="mmm&quot;-&quot;yyyy">
                  <c:v>41364</c:v>
                </c:pt>
                <c:pt idx="175" formatCode="mmm&quot;-&quot;yyyy">
                  <c:v>41455</c:v>
                </c:pt>
                <c:pt idx="176" formatCode="mmm&quot;-&quot;yyyy">
                  <c:v>41547</c:v>
                </c:pt>
                <c:pt idx="177" formatCode="mmm&quot;-&quot;yyyy">
                  <c:v>41639</c:v>
                </c:pt>
                <c:pt idx="178" formatCode="mmm&quot;-&quot;yyyy">
                  <c:v>41729</c:v>
                </c:pt>
                <c:pt idx="179" formatCode="mmm&quot;-&quot;yyyy">
                  <c:v>41820</c:v>
                </c:pt>
                <c:pt idx="180" formatCode="mmm&quot;-&quot;yyyy">
                  <c:v>41912</c:v>
                </c:pt>
                <c:pt idx="181" formatCode="mmm&quot;-&quot;yyyy">
                  <c:v>42004</c:v>
                </c:pt>
                <c:pt idx="182" formatCode="mmm&quot;-&quot;yyyy">
                  <c:v>42094</c:v>
                </c:pt>
                <c:pt idx="183" formatCode="mmm&quot;-&quot;yyyy">
                  <c:v>42185</c:v>
                </c:pt>
                <c:pt idx="184" formatCode="mmm&quot;-&quot;yyyy">
                  <c:v>42277</c:v>
                </c:pt>
                <c:pt idx="185" formatCode="mmm&quot;-&quot;yyyy">
                  <c:v>42369</c:v>
                </c:pt>
                <c:pt idx="186" formatCode="mmm&quot;-&quot;yyyy">
                  <c:v>42460</c:v>
                </c:pt>
                <c:pt idx="187" formatCode="mmm&quot;-&quot;yyyy">
                  <c:v>42551</c:v>
                </c:pt>
                <c:pt idx="188" formatCode="mmm&quot;-&quot;yyyy">
                  <c:v>42643</c:v>
                </c:pt>
                <c:pt idx="189" formatCode="mmm&quot;-&quot;yyyy">
                  <c:v>42735</c:v>
                </c:pt>
                <c:pt idx="190" formatCode="mmm&quot;-&quot;yyyy">
                  <c:v>42825</c:v>
                </c:pt>
                <c:pt idx="191" formatCode="mmm&quot;-&quot;yyyy">
                  <c:v>42916</c:v>
                </c:pt>
                <c:pt idx="192" formatCode="mmm&quot;-&quot;yyyy">
                  <c:v>43008</c:v>
                </c:pt>
                <c:pt idx="193" formatCode="mmm&quot;-&quot;yyyy">
                  <c:v>43100</c:v>
                </c:pt>
                <c:pt idx="194" formatCode="mmm&quot;-&quot;yyyy">
                  <c:v>43190</c:v>
                </c:pt>
                <c:pt idx="195" formatCode="mmm&quot;-&quot;yyyy">
                  <c:v>43281</c:v>
                </c:pt>
                <c:pt idx="196" formatCode="mmm&quot;-&quot;yyyy">
                  <c:v>43373</c:v>
                </c:pt>
                <c:pt idx="197" formatCode="mmm&quot;-&quot;yyyy">
                  <c:v>43465</c:v>
                </c:pt>
                <c:pt idx="198" formatCode="mmm&quot;-&quot;yyyy">
                  <c:v>43555</c:v>
                </c:pt>
                <c:pt idx="199" formatCode="mmm&quot;-&quot;yyyy">
                  <c:v>43646</c:v>
                </c:pt>
                <c:pt idx="200" formatCode="mmm&quot;-&quot;yyyy">
                  <c:v>43738</c:v>
                </c:pt>
                <c:pt idx="201" formatCode="mmm&quot;-&quot;yyyy">
                  <c:v>43830</c:v>
                </c:pt>
                <c:pt idx="202" formatCode="mmm&quot;-&quot;yyyy">
                  <c:v>43921</c:v>
                </c:pt>
                <c:pt idx="203" formatCode="mmm&quot;-&quot;yyyy">
                  <c:v>44012</c:v>
                </c:pt>
              </c:numCache>
            </c:numRef>
          </c:cat>
          <c:val>
            <c:numRef>
              <c:f>Calculations!$87:$87</c:f>
              <c:numCache>
                <c:formatCode>General</c:formatCode>
                <c:ptCount val="16384"/>
                <c:pt idx="1">
                  <c:v>0</c:v>
                </c:pt>
                <c:pt idx="122">
                  <c:v>-0.26248131845612882</c:v>
                </c:pt>
                <c:pt idx="123">
                  <c:v>8.4868511238336636E-2</c:v>
                </c:pt>
                <c:pt idx="124">
                  <c:v>0.2594668492019494</c:v>
                </c:pt>
                <c:pt idx="125">
                  <c:v>0.15841845259795823</c:v>
                </c:pt>
                <c:pt idx="126">
                  <c:v>0.39663113554438867</c:v>
                </c:pt>
                <c:pt idx="127">
                  <c:v>0.50946380937141111</c:v>
                </c:pt>
                <c:pt idx="128">
                  <c:v>0.89538823970314185</c:v>
                </c:pt>
                <c:pt idx="129">
                  <c:v>1.6075346649146391</c:v>
                </c:pt>
                <c:pt idx="130">
                  <c:v>1.8562726868034112</c:v>
                </c:pt>
                <c:pt idx="131">
                  <c:v>1.7829215473030089</c:v>
                </c:pt>
                <c:pt idx="132">
                  <c:v>1.6962787992070631</c:v>
                </c:pt>
                <c:pt idx="133">
                  <c:v>1.343800588270859</c:v>
                </c:pt>
                <c:pt idx="134">
                  <c:v>1.0246795376799349</c:v>
                </c:pt>
                <c:pt idx="135">
                  <c:v>0.94507377812201698</c:v>
                </c:pt>
                <c:pt idx="136">
                  <c:v>0.96111631319122637</c:v>
                </c:pt>
                <c:pt idx="137">
                  <c:v>0.59045923583309068</c:v>
                </c:pt>
                <c:pt idx="138">
                  <c:v>0.46543231688651004</c:v>
                </c:pt>
                <c:pt idx="139">
                  <c:v>0.58956395380608084</c:v>
                </c:pt>
                <c:pt idx="140">
                  <c:v>0.51365521493394251</c:v>
                </c:pt>
                <c:pt idx="141">
                  <c:v>0.45348662980745302</c:v>
                </c:pt>
                <c:pt idx="142">
                  <c:v>-3.9046455481688114E-2</c:v>
                </c:pt>
                <c:pt idx="143">
                  <c:v>-8.3097582608801901E-2</c:v>
                </c:pt>
                <c:pt idx="144">
                  <c:v>7.3896567200652435E-2</c:v>
                </c:pt>
                <c:pt idx="145">
                  <c:v>-4.0967543976387299E-2</c:v>
                </c:pt>
                <c:pt idx="146">
                  <c:v>0.22486379851720156</c:v>
                </c:pt>
                <c:pt idx="147">
                  <c:v>-4.3764624071713165E-2</c:v>
                </c:pt>
                <c:pt idx="148">
                  <c:v>0.19409944612003549</c:v>
                </c:pt>
                <c:pt idx="149">
                  <c:v>0.48215267923852467</c:v>
                </c:pt>
                <c:pt idx="150">
                  <c:v>0.26742028977521681</c:v>
                </c:pt>
                <c:pt idx="151">
                  <c:v>-6.5023038234146208E-2</c:v>
                </c:pt>
                <c:pt idx="152">
                  <c:v>9.7214425837203938E-2</c:v>
                </c:pt>
                <c:pt idx="153">
                  <c:v>0.50607464143140324</c:v>
                </c:pt>
                <c:pt idx="154">
                  <c:v>-1.5874295823243983E-2</c:v>
                </c:pt>
                <c:pt idx="155">
                  <c:v>2.8054979690746169</c:v>
                </c:pt>
                <c:pt idx="156">
                  <c:v>-0.87238758245697712</c:v>
                </c:pt>
                <c:pt idx="157">
                  <c:v>0.14864358814162593</c:v>
                </c:pt>
                <c:pt idx="158">
                  <c:v>4.6815295333698446</c:v>
                </c:pt>
                <c:pt idx="159">
                  <c:v>1.2870565829585399</c:v>
                </c:pt>
                <c:pt idx="160">
                  <c:v>1.5315548695772705</c:v>
                </c:pt>
                <c:pt idx="161">
                  <c:v>1.6922051129742557</c:v>
                </c:pt>
                <c:pt idx="162">
                  <c:v>2.6594708372549452</c:v>
                </c:pt>
                <c:pt idx="163">
                  <c:v>0.56361169619416573</c:v>
                </c:pt>
                <c:pt idx="164">
                  <c:v>0.25057879903927271</c:v>
                </c:pt>
                <c:pt idx="165">
                  <c:v>0.66813472161296095</c:v>
                </c:pt>
                <c:pt idx="166">
                  <c:v>-0.22914958003382829</c:v>
                </c:pt>
                <c:pt idx="167">
                  <c:v>-0.32626775343270387</c:v>
                </c:pt>
                <c:pt idx="168">
                  <c:v>-0.54603384310230707</c:v>
                </c:pt>
                <c:pt idx="169">
                  <c:v>-0.1881012625151022</c:v>
                </c:pt>
                <c:pt idx="170">
                  <c:v>-0.57092248885280561</c:v>
                </c:pt>
                <c:pt idx="171">
                  <c:v>3.5713357738107104E-2</c:v>
                </c:pt>
                <c:pt idx="172">
                  <c:v>0.12777339674142213</c:v>
                </c:pt>
                <c:pt idx="173">
                  <c:v>-0.1617197353347789</c:v>
                </c:pt>
                <c:pt idx="174">
                  <c:v>-0.66429377262725509</c:v>
                </c:pt>
                <c:pt idx="175">
                  <c:v>-0.85651676523929665</c:v>
                </c:pt>
                <c:pt idx="176">
                  <c:v>-2.1178501748012224E-2</c:v>
                </c:pt>
                <c:pt idx="177">
                  <c:v>-0.42135622388842797</c:v>
                </c:pt>
                <c:pt idx="178">
                  <c:v>-0.13818413101997773</c:v>
                </c:pt>
                <c:pt idx="179">
                  <c:v>0.33358815848100126</c:v>
                </c:pt>
                <c:pt idx="180">
                  <c:v>0.58226716967596759</c:v>
                </c:pt>
                <c:pt idx="181">
                  <c:v>0.52785527652788722</c:v>
                </c:pt>
                <c:pt idx="182">
                  <c:v>0.78714002896900959</c:v>
                </c:pt>
                <c:pt idx="183">
                  <c:v>0.51823415335905365</c:v>
                </c:pt>
                <c:pt idx="184">
                  <c:v>0.40189429212159883</c:v>
                </c:pt>
                <c:pt idx="185">
                  <c:v>0.51322131202301191</c:v>
                </c:pt>
                <c:pt idx="186">
                  <c:v>0.61590543479478599</c:v>
                </c:pt>
                <c:pt idx="187">
                  <c:v>0.34913156910149717</c:v>
                </c:pt>
                <c:pt idx="188">
                  <c:v>0.19817706148672026</c:v>
                </c:pt>
                <c:pt idx="189">
                  <c:v>0.42919385186218173</c:v>
                </c:pt>
                <c:pt idx="190">
                  <c:v>0.23315649661632812</c:v>
                </c:pt>
                <c:pt idx="191">
                  <c:v>0.21557855856782415</c:v>
                </c:pt>
                <c:pt idx="192">
                  <c:v>0.286554409924132</c:v>
                </c:pt>
                <c:pt idx="193">
                  <c:v>0.13146332199776539</c:v>
                </c:pt>
                <c:pt idx="194">
                  <c:v>0.38801846062262091</c:v>
                </c:pt>
                <c:pt idx="195">
                  <c:v>0.61809480368266501</c:v>
                </c:pt>
              </c:numCache>
            </c:numRef>
          </c:val>
          <c:smooth val="0"/>
          <c:extLst>
            <c:ext xmlns:c16="http://schemas.microsoft.com/office/drawing/2014/chart" uri="{C3380CC4-5D6E-409C-BE32-E72D297353CC}">
              <c16:uniqueId val="{00000003-4121-47A5-97B7-30CAAA0A4FDB}"/>
            </c:ext>
          </c:extLst>
        </c:ser>
        <c:dLbls>
          <c:showLegendKey val="0"/>
          <c:showVal val="0"/>
          <c:showCatName val="0"/>
          <c:showSerName val="0"/>
          <c:showPercent val="0"/>
          <c:showBubbleSize val="0"/>
        </c:dLbls>
        <c:smooth val="0"/>
        <c:axId val="582267440"/>
        <c:axId val="582274984"/>
      </c:lineChart>
      <c:dateAx>
        <c:axId val="582267440"/>
        <c:scaling>
          <c:orientation val="minMax"/>
          <c:max val="42887"/>
          <c:min val="38412"/>
        </c:scaling>
        <c:delete val="0"/>
        <c:axPos val="b"/>
        <c:numFmt formatCode="\'yy" sourceLinked="0"/>
        <c:majorTickMark val="none"/>
        <c:minorTickMark val="none"/>
        <c:tickLblPos val="low"/>
        <c:spPr>
          <a:noFill/>
          <a:ln w="6350" cap="flat" cmpd="sng" algn="ctr">
            <a:solidFill>
              <a:schemeClr val="tx1"/>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Offset val="100"/>
        <c:baseTimeUnit val="months"/>
        <c:majorUnit val="12"/>
        <c:majorTimeUnit val="months"/>
      </c:date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plotArea>
    <c:legend>
      <c:legendPos val="r"/>
      <c:layout>
        <c:manualLayout>
          <c:xMode val="edge"/>
          <c:yMode val="edge"/>
          <c:x val="0.49028539919056996"/>
          <c:y val="0.16468735282064456"/>
          <c:w val="0.47269631010457025"/>
          <c:h val="0.33271678563345997"/>
        </c:manualLayout>
      </c:layout>
      <c:overlay val="0"/>
      <c:spPr>
        <a:solidFill>
          <a:sysClr val="window" lastClr="FFFFFF"/>
        </a:solidFill>
      </c:spPr>
    </c:legend>
    <c:plotVisOnly val="1"/>
    <c:dispBlanksAs val="gap"/>
    <c:showDLblsOverMax val="0"/>
  </c:chart>
  <c:txPr>
    <a:bodyPr/>
    <a:lstStyle/>
    <a:p>
      <a:pPr>
        <a:defRPr/>
      </a:pPr>
      <a:endParaRPr lang="en-US"/>
    </a:p>
  </c:txPr>
  <c:printSettings>
    <c:headerFooter/>
    <c:pageMargins b="0.75" l="0.7" r="0.7" t="0.75" header="0.3" footer="0.3"/>
    <c:pageSetup orientation="portrait"/>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 in State and Local</a:t>
            </a:r>
            <a:r>
              <a:rPr lang="en-US" baseline="0"/>
              <a:t> Employment (Levels)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'additional info'!$S$1</c:f>
              <c:strCache>
                <c:ptCount val="1"/>
                <c:pt idx="0">
                  <c:v>State &amp; local, monthly change</c:v>
                </c:pt>
              </c:strCache>
            </c:strRef>
          </c:tx>
          <c:spPr>
            <a:solidFill>
              <a:srgbClr val="92D050"/>
            </a:solidFill>
            <a:ln>
              <a:noFill/>
            </a:ln>
            <a:effectLst/>
          </c:spPr>
          <c:invertIfNegative val="0"/>
          <c:cat>
            <c:strRef>
              <c:f>'additional info'!$A$8:$A$130</c:f>
              <c:strCache>
                <c:ptCount val="123"/>
                <c:pt idx="0">
                  <c:v>2008:Jan</c:v>
                </c:pt>
                <c:pt idx="1">
                  <c:v>2008:Feb</c:v>
                </c:pt>
                <c:pt idx="2">
                  <c:v>2008:Mar</c:v>
                </c:pt>
                <c:pt idx="3">
                  <c:v>2008:Apr</c:v>
                </c:pt>
                <c:pt idx="4">
                  <c:v>2008:May</c:v>
                </c:pt>
                <c:pt idx="5">
                  <c:v>2008:Jun</c:v>
                </c:pt>
                <c:pt idx="6">
                  <c:v>2008:Jul</c:v>
                </c:pt>
                <c:pt idx="7">
                  <c:v>2008:Aug</c:v>
                </c:pt>
                <c:pt idx="8">
                  <c:v>2008:Sep</c:v>
                </c:pt>
                <c:pt idx="9">
                  <c:v>2008:Oct</c:v>
                </c:pt>
                <c:pt idx="10">
                  <c:v>2008:Nov</c:v>
                </c:pt>
                <c:pt idx="11">
                  <c:v>2008:Dec</c:v>
                </c:pt>
                <c:pt idx="12">
                  <c:v>2009:Jan</c:v>
                </c:pt>
                <c:pt idx="13">
                  <c:v>2009:Feb</c:v>
                </c:pt>
                <c:pt idx="14">
                  <c:v>2009:Mar</c:v>
                </c:pt>
                <c:pt idx="15">
                  <c:v>2009:Apr</c:v>
                </c:pt>
                <c:pt idx="16">
                  <c:v>2009:May</c:v>
                </c:pt>
                <c:pt idx="17">
                  <c:v>2009:Jun</c:v>
                </c:pt>
                <c:pt idx="18">
                  <c:v>2009:Jul</c:v>
                </c:pt>
                <c:pt idx="19">
                  <c:v>2009:Aug</c:v>
                </c:pt>
                <c:pt idx="20">
                  <c:v>2009:Sep</c:v>
                </c:pt>
                <c:pt idx="21">
                  <c:v>2009:Oct</c:v>
                </c:pt>
                <c:pt idx="22">
                  <c:v>2009:Nov</c:v>
                </c:pt>
                <c:pt idx="23">
                  <c:v>2009:Dec</c:v>
                </c:pt>
                <c:pt idx="24">
                  <c:v>2010:Jan</c:v>
                </c:pt>
                <c:pt idx="25">
                  <c:v>2010:Feb</c:v>
                </c:pt>
                <c:pt idx="26">
                  <c:v>2010:Mar</c:v>
                </c:pt>
                <c:pt idx="27">
                  <c:v>2010:Apr</c:v>
                </c:pt>
                <c:pt idx="28">
                  <c:v>2010:May</c:v>
                </c:pt>
                <c:pt idx="29">
                  <c:v>2010:Jun</c:v>
                </c:pt>
                <c:pt idx="30">
                  <c:v>2010:Jul</c:v>
                </c:pt>
                <c:pt idx="31">
                  <c:v>2010:Aug</c:v>
                </c:pt>
                <c:pt idx="32">
                  <c:v>2010:Sep</c:v>
                </c:pt>
                <c:pt idx="33">
                  <c:v>2010:Oct</c:v>
                </c:pt>
                <c:pt idx="34">
                  <c:v>2010:Nov</c:v>
                </c:pt>
                <c:pt idx="35">
                  <c:v>2010:Dec</c:v>
                </c:pt>
                <c:pt idx="36">
                  <c:v>2011:Jan</c:v>
                </c:pt>
                <c:pt idx="37">
                  <c:v>2011:Feb</c:v>
                </c:pt>
                <c:pt idx="38">
                  <c:v>2011:Mar</c:v>
                </c:pt>
                <c:pt idx="39">
                  <c:v>2011:Apr</c:v>
                </c:pt>
                <c:pt idx="40">
                  <c:v>2011:May</c:v>
                </c:pt>
                <c:pt idx="41">
                  <c:v>2011:Jun</c:v>
                </c:pt>
                <c:pt idx="42">
                  <c:v>2011:Jul</c:v>
                </c:pt>
                <c:pt idx="43">
                  <c:v>2011:Aug</c:v>
                </c:pt>
                <c:pt idx="44">
                  <c:v>2011:Sep</c:v>
                </c:pt>
                <c:pt idx="45">
                  <c:v>2011:Oct</c:v>
                </c:pt>
                <c:pt idx="46">
                  <c:v>2011:Nov</c:v>
                </c:pt>
                <c:pt idx="47">
                  <c:v>2011:Dec</c:v>
                </c:pt>
                <c:pt idx="48">
                  <c:v>2012:Jan</c:v>
                </c:pt>
                <c:pt idx="49">
                  <c:v>2012:Feb</c:v>
                </c:pt>
                <c:pt idx="50">
                  <c:v>2012:Mar</c:v>
                </c:pt>
                <c:pt idx="51">
                  <c:v>2012:Apr</c:v>
                </c:pt>
                <c:pt idx="52">
                  <c:v>2012:May</c:v>
                </c:pt>
                <c:pt idx="53">
                  <c:v>2012:Jun</c:v>
                </c:pt>
                <c:pt idx="54">
                  <c:v>2012:Jul</c:v>
                </c:pt>
                <c:pt idx="55">
                  <c:v>2012:Aug</c:v>
                </c:pt>
                <c:pt idx="56">
                  <c:v>2012:Sep</c:v>
                </c:pt>
                <c:pt idx="57">
                  <c:v>2012:Oct</c:v>
                </c:pt>
                <c:pt idx="58">
                  <c:v>2012:Nov</c:v>
                </c:pt>
                <c:pt idx="59">
                  <c:v>2012:Dec</c:v>
                </c:pt>
                <c:pt idx="60">
                  <c:v>2013:Jan</c:v>
                </c:pt>
                <c:pt idx="61">
                  <c:v>2013:Feb</c:v>
                </c:pt>
                <c:pt idx="62">
                  <c:v>2013:Mar</c:v>
                </c:pt>
                <c:pt idx="63">
                  <c:v>2013:Apr</c:v>
                </c:pt>
                <c:pt idx="64">
                  <c:v>2013:May</c:v>
                </c:pt>
                <c:pt idx="65">
                  <c:v>2013:Jun</c:v>
                </c:pt>
                <c:pt idx="66">
                  <c:v>2013:Jul</c:v>
                </c:pt>
                <c:pt idx="67">
                  <c:v>2013:Aug</c:v>
                </c:pt>
                <c:pt idx="68">
                  <c:v>2013:Sep</c:v>
                </c:pt>
                <c:pt idx="69">
                  <c:v>2013:Oct</c:v>
                </c:pt>
                <c:pt idx="70">
                  <c:v>2013:Nov</c:v>
                </c:pt>
                <c:pt idx="71">
                  <c:v>2013:Dec</c:v>
                </c:pt>
                <c:pt idx="72">
                  <c:v>2014:Jan</c:v>
                </c:pt>
                <c:pt idx="73">
                  <c:v>2014:Feb</c:v>
                </c:pt>
                <c:pt idx="74">
                  <c:v>2014:Mar</c:v>
                </c:pt>
                <c:pt idx="75">
                  <c:v>2014:Apr</c:v>
                </c:pt>
                <c:pt idx="76">
                  <c:v>2014:May</c:v>
                </c:pt>
                <c:pt idx="77">
                  <c:v>2014:Jun</c:v>
                </c:pt>
                <c:pt idx="78">
                  <c:v>2014:Jul</c:v>
                </c:pt>
                <c:pt idx="79">
                  <c:v>2014:Aug</c:v>
                </c:pt>
                <c:pt idx="80">
                  <c:v>2014:Sep</c:v>
                </c:pt>
                <c:pt idx="81">
                  <c:v>2014:Oct</c:v>
                </c:pt>
                <c:pt idx="82">
                  <c:v>2014:Nov</c:v>
                </c:pt>
                <c:pt idx="83">
                  <c:v>2014:Dec</c:v>
                </c:pt>
                <c:pt idx="84">
                  <c:v>2015:Jan</c:v>
                </c:pt>
                <c:pt idx="85">
                  <c:v>2015:Feb</c:v>
                </c:pt>
                <c:pt idx="86">
                  <c:v>2015:Mar</c:v>
                </c:pt>
                <c:pt idx="87">
                  <c:v>2015:Apr</c:v>
                </c:pt>
                <c:pt idx="88">
                  <c:v>2015:May</c:v>
                </c:pt>
                <c:pt idx="89">
                  <c:v>2015:Jun</c:v>
                </c:pt>
                <c:pt idx="90">
                  <c:v>2015:Jul</c:v>
                </c:pt>
                <c:pt idx="91">
                  <c:v>2015:Aug</c:v>
                </c:pt>
                <c:pt idx="92">
                  <c:v>2015:Sep</c:v>
                </c:pt>
                <c:pt idx="93">
                  <c:v>2015:Oct</c:v>
                </c:pt>
                <c:pt idx="94">
                  <c:v>2015:Nov</c:v>
                </c:pt>
                <c:pt idx="95">
                  <c:v>2015:Dec</c:v>
                </c:pt>
                <c:pt idx="96">
                  <c:v>2016:Jan</c:v>
                </c:pt>
                <c:pt idx="97">
                  <c:v>2016:Feb</c:v>
                </c:pt>
                <c:pt idx="98">
                  <c:v>2016:Mar</c:v>
                </c:pt>
                <c:pt idx="99">
                  <c:v>2016:Apr</c:v>
                </c:pt>
                <c:pt idx="100">
                  <c:v>2016:May</c:v>
                </c:pt>
                <c:pt idx="101">
                  <c:v>2016:Jun</c:v>
                </c:pt>
                <c:pt idx="102">
                  <c:v>2016:Jul</c:v>
                </c:pt>
                <c:pt idx="103">
                  <c:v>2016:Aug</c:v>
                </c:pt>
                <c:pt idx="104">
                  <c:v>2016:Sep</c:v>
                </c:pt>
                <c:pt idx="105">
                  <c:v>2016:Oct</c:v>
                </c:pt>
                <c:pt idx="106">
                  <c:v>2016:Nov</c:v>
                </c:pt>
                <c:pt idx="107">
                  <c:v>2016:Dec</c:v>
                </c:pt>
                <c:pt idx="108">
                  <c:v>2017:Jan</c:v>
                </c:pt>
                <c:pt idx="109">
                  <c:v>2017:Feb</c:v>
                </c:pt>
                <c:pt idx="110">
                  <c:v>2017:Mar</c:v>
                </c:pt>
                <c:pt idx="111">
                  <c:v>2017:Apr</c:v>
                </c:pt>
                <c:pt idx="112">
                  <c:v>2017:May</c:v>
                </c:pt>
                <c:pt idx="113">
                  <c:v>2017:Jun</c:v>
                </c:pt>
                <c:pt idx="114">
                  <c:v>2017:Jul</c:v>
                </c:pt>
                <c:pt idx="115">
                  <c:v>2017:Aug</c:v>
                </c:pt>
                <c:pt idx="116">
                  <c:v>2017:Sep</c:v>
                </c:pt>
                <c:pt idx="117">
                  <c:v>2017:Oct</c:v>
                </c:pt>
                <c:pt idx="118">
                  <c:v>2017:Nov</c:v>
                </c:pt>
                <c:pt idx="119">
                  <c:v>2017:Dec</c:v>
                </c:pt>
                <c:pt idx="120">
                  <c:v>2018:Jan</c:v>
                </c:pt>
                <c:pt idx="121">
                  <c:v>2018:Feb</c:v>
                </c:pt>
                <c:pt idx="122">
                  <c:v>2018:Mar</c:v>
                </c:pt>
              </c:strCache>
            </c:strRef>
          </c:cat>
          <c:val>
            <c:numRef>
              <c:f>'additional info'!$S$8:$S$130</c:f>
              <c:numCache>
                <c:formatCode>General</c:formatCode>
                <c:ptCount val="123"/>
                <c:pt idx="1">
                  <c:v>20000</c:v>
                </c:pt>
                <c:pt idx="2">
                  <c:v>21000</c:v>
                </c:pt>
                <c:pt idx="3">
                  <c:v>4000</c:v>
                </c:pt>
                <c:pt idx="4">
                  <c:v>31000</c:v>
                </c:pt>
                <c:pt idx="5">
                  <c:v>32000</c:v>
                </c:pt>
                <c:pt idx="6">
                  <c:v>43000</c:v>
                </c:pt>
                <c:pt idx="7">
                  <c:v>0</c:v>
                </c:pt>
                <c:pt idx="8">
                  <c:v>-32000</c:v>
                </c:pt>
                <c:pt idx="9">
                  <c:v>8000</c:v>
                </c:pt>
                <c:pt idx="10">
                  <c:v>5000</c:v>
                </c:pt>
                <c:pt idx="11">
                  <c:v>-1000</c:v>
                </c:pt>
                <c:pt idx="12">
                  <c:v>12000</c:v>
                </c:pt>
                <c:pt idx="13">
                  <c:v>-12000</c:v>
                </c:pt>
                <c:pt idx="14">
                  <c:v>-18000</c:v>
                </c:pt>
                <c:pt idx="15">
                  <c:v>-8000</c:v>
                </c:pt>
                <c:pt idx="16">
                  <c:v>2000</c:v>
                </c:pt>
                <c:pt idx="17">
                  <c:v>5000</c:v>
                </c:pt>
                <c:pt idx="18">
                  <c:v>-67000</c:v>
                </c:pt>
                <c:pt idx="19">
                  <c:v>17000</c:v>
                </c:pt>
                <c:pt idx="20">
                  <c:v>-87000</c:v>
                </c:pt>
                <c:pt idx="21">
                  <c:v>56000</c:v>
                </c:pt>
                <c:pt idx="22">
                  <c:v>10000</c:v>
                </c:pt>
                <c:pt idx="23">
                  <c:v>-40000</c:v>
                </c:pt>
                <c:pt idx="24">
                  <c:v>-20000</c:v>
                </c:pt>
                <c:pt idx="25">
                  <c:v>-27000</c:v>
                </c:pt>
                <c:pt idx="26">
                  <c:v>-9000</c:v>
                </c:pt>
                <c:pt idx="27">
                  <c:v>-10000</c:v>
                </c:pt>
                <c:pt idx="28">
                  <c:v>-5000</c:v>
                </c:pt>
                <c:pt idx="29">
                  <c:v>-33000</c:v>
                </c:pt>
                <c:pt idx="30">
                  <c:v>-29000</c:v>
                </c:pt>
                <c:pt idx="31">
                  <c:v>-43000</c:v>
                </c:pt>
                <c:pt idx="32">
                  <c:v>-97000</c:v>
                </c:pt>
                <c:pt idx="33">
                  <c:v>53000</c:v>
                </c:pt>
                <c:pt idx="34">
                  <c:v>-10000</c:v>
                </c:pt>
                <c:pt idx="35">
                  <c:v>-25000</c:v>
                </c:pt>
                <c:pt idx="36">
                  <c:v>-12000</c:v>
                </c:pt>
                <c:pt idx="37">
                  <c:v>-45000</c:v>
                </c:pt>
                <c:pt idx="38">
                  <c:v>-24000</c:v>
                </c:pt>
                <c:pt idx="39">
                  <c:v>-1000</c:v>
                </c:pt>
                <c:pt idx="40">
                  <c:v>-56000</c:v>
                </c:pt>
                <c:pt idx="41">
                  <c:v>46000</c:v>
                </c:pt>
                <c:pt idx="42">
                  <c:v>-117000</c:v>
                </c:pt>
                <c:pt idx="43">
                  <c:v>-20000</c:v>
                </c:pt>
                <c:pt idx="44">
                  <c:v>-30000</c:v>
                </c:pt>
                <c:pt idx="45">
                  <c:v>11000</c:v>
                </c:pt>
                <c:pt idx="46">
                  <c:v>-19000</c:v>
                </c:pt>
                <c:pt idx="47">
                  <c:v>-11000</c:v>
                </c:pt>
                <c:pt idx="48">
                  <c:v>-5000</c:v>
                </c:pt>
                <c:pt idx="49">
                  <c:v>6000</c:v>
                </c:pt>
                <c:pt idx="50">
                  <c:v>-4000</c:v>
                </c:pt>
                <c:pt idx="51">
                  <c:v>-10000</c:v>
                </c:pt>
                <c:pt idx="52">
                  <c:v>-17000</c:v>
                </c:pt>
                <c:pt idx="53">
                  <c:v>18000</c:v>
                </c:pt>
                <c:pt idx="54">
                  <c:v>-8000</c:v>
                </c:pt>
                <c:pt idx="55">
                  <c:v>-2000</c:v>
                </c:pt>
                <c:pt idx="56">
                  <c:v>7000</c:v>
                </c:pt>
                <c:pt idx="57">
                  <c:v>-24000</c:v>
                </c:pt>
                <c:pt idx="58">
                  <c:v>-5000</c:v>
                </c:pt>
                <c:pt idx="59">
                  <c:v>7000</c:v>
                </c:pt>
                <c:pt idx="60">
                  <c:v>-18000</c:v>
                </c:pt>
                <c:pt idx="61">
                  <c:v>12000</c:v>
                </c:pt>
                <c:pt idx="62">
                  <c:v>1000</c:v>
                </c:pt>
                <c:pt idx="63">
                  <c:v>-1000</c:v>
                </c:pt>
                <c:pt idx="64">
                  <c:v>14000</c:v>
                </c:pt>
                <c:pt idx="65">
                  <c:v>-20000</c:v>
                </c:pt>
                <c:pt idx="66">
                  <c:v>-15000</c:v>
                </c:pt>
                <c:pt idx="67">
                  <c:v>23000</c:v>
                </c:pt>
                <c:pt idx="68">
                  <c:v>5000</c:v>
                </c:pt>
                <c:pt idx="69">
                  <c:v>9000</c:v>
                </c:pt>
                <c:pt idx="70">
                  <c:v>6000</c:v>
                </c:pt>
                <c:pt idx="71">
                  <c:v>-18000</c:v>
                </c:pt>
                <c:pt idx="72">
                  <c:v>-3000</c:v>
                </c:pt>
                <c:pt idx="73">
                  <c:v>17000</c:v>
                </c:pt>
                <c:pt idx="74">
                  <c:v>9000</c:v>
                </c:pt>
                <c:pt idx="75">
                  <c:v>26000</c:v>
                </c:pt>
                <c:pt idx="76">
                  <c:v>8000</c:v>
                </c:pt>
                <c:pt idx="77">
                  <c:v>28000</c:v>
                </c:pt>
                <c:pt idx="78">
                  <c:v>-16000</c:v>
                </c:pt>
                <c:pt idx="79">
                  <c:v>-21000</c:v>
                </c:pt>
                <c:pt idx="80">
                  <c:v>32000</c:v>
                </c:pt>
                <c:pt idx="81">
                  <c:v>22000</c:v>
                </c:pt>
                <c:pt idx="82">
                  <c:v>12000</c:v>
                </c:pt>
                <c:pt idx="83">
                  <c:v>12000</c:v>
                </c:pt>
                <c:pt idx="84">
                  <c:v>8000</c:v>
                </c:pt>
                <c:pt idx="85">
                  <c:v>15000</c:v>
                </c:pt>
                <c:pt idx="86">
                  <c:v>-12000</c:v>
                </c:pt>
                <c:pt idx="87">
                  <c:v>24000</c:v>
                </c:pt>
                <c:pt idx="88">
                  <c:v>18000</c:v>
                </c:pt>
                <c:pt idx="89">
                  <c:v>-1000</c:v>
                </c:pt>
                <c:pt idx="90">
                  <c:v>20000</c:v>
                </c:pt>
                <c:pt idx="91">
                  <c:v>36000</c:v>
                </c:pt>
                <c:pt idx="92">
                  <c:v>-32000</c:v>
                </c:pt>
                <c:pt idx="93">
                  <c:v>21000</c:v>
                </c:pt>
                <c:pt idx="94">
                  <c:v>15000</c:v>
                </c:pt>
                <c:pt idx="95">
                  <c:v>8000</c:v>
                </c:pt>
                <c:pt idx="96">
                  <c:v>20000</c:v>
                </c:pt>
                <c:pt idx="97">
                  <c:v>15000</c:v>
                </c:pt>
                <c:pt idx="98">
                  <c:v>31000</c:v>
                </c:pt>
                <c:pt idx="99">
                  <c:v>5000</c:v>
                </c:pt>
                <c:pt idx="100">
                  <c:v>4000</c:v>
                </c:pt>
                <c:pt idx="101">
                  <c:v>-9000</c:v>
                </c:pt>
                <c:pt idx="102">
                  <c:v>89000</c:v>
                </c:pt>
                <c:pt idx="103">
                  <c:v>0</c:v>
                </c:pt>
                <c:pt idx="104">
                  <c:v>21000</c:v>
                </c:pt>
                <c:pt idx="105">
                  <c:v>-8000</c:v>
                </c:pt>
                <c:pt idx="106">
                  <c:v>2000</c:v>
                </c:pt>
                <c:pt idx="107">
                  <c:v>1000</c:v>
                </c:pt>
                <c:pt idx="108">
                  <c:v>3000</c:v>
                </c:pt>
                <c:pt idx="109">
                  <c:v>0</c:v>
                </c:pt>
                <c:pt idx="110">
                  <c:v>7000</c:v>
                </c:pt>
                <c:pt idx="111">
                  <c:v>8000</c:v>
                </c:pt>
                <c:pt idx="112">
                  <c:v>-16000</c:v>
                </c:pt>
                <c:pt idx="113">
                  <c:v>21000</c:v>
                </c:pt>
                <c:pt idx="114">
                  <c:v>0</c:v>
                </c:pt>
                <c:pt idx="115">
                  <c:v>17000</c:v>
                </c:pt>
                <c:pt idx="116">
                  <c:v>-2000</c:v>
                </c:pt>
                <c:pt idx="117">
                  <c:v>-10000</c:v>
                </c:pt>
                <c:pt idx="118">
                  <c:v>3000</c:v>
                </c:pt>
                <c:pt idx="119">
                  <c:v>9000</c:v>
                </c:pt>
                <c:pt idx="120">
                  <c:v>-14000</c:v>
                </c:pt>
                <c:pt idx="121">
                  <c:v>13000</c:v>
                </c:pt>
                <c:pt idx="122">
                  <c:v>2000</c:v>
                </c:pt>
              </c:numCache>
            </c:numRef>
          </c:val>
          <c:extLst>
            <c:ext xmlns:c16="http://schemas.microsoft.com/office/drawing/2014/chart" uri="{C3380CC4-5D6E-409C-BE32-E72D297353CC}">
              <c16:uniqueId val="{00000000-31E8-46C1-890E-F09CCCE224DC}"/>
            </c:ext>
          </c:extLst>
        </c:ser>
        <c:dLbls>
          <c:showLegendKey val="0"/>
          <c:showVal val="0"/>
          <c:showCatName val="0"/>
          <c:showSerName val="0"/>
          <c:showPercent val="0"/>
          <c:showBubbleSize val="0"/>
        </c:dLbls>
        <c:gapWidth val="27"/>
        <c:overlap val="100"/>
        <c:axId val="499091816"/>
        <c:axId val="503635480"/>
      </c:barChart>
      <c:lineChart>
        <c:grouping val="standard"/>
        <c:varyColors val="0"/>
        <c:ser>
          <c:idx val="1"/>
          <c:order val="1"/>
          <c:tx>
            <c:strRef>
              <c:f>'additional info'!$T$1</c:f>
              <c:strCache>
                <c:ptCount val="1"/>
                <c:pt idx="0">
                  <c:v>State &amp; local, 3-month moving average</c:v>
                </c:pt>
              </c:strCache>
            </c:strRef>
          </c:tx>
          <c:spPr>
            <a:ln w="28575" cap="rnd">
              <a:solidFill>
                <a:srgbClr val="00B050"/>
              </a:solidFill>
              <a:round/>
            </a:ln>
            <a:effectLst/>
          </c:spPr>
          <c:marker>
            <c:symbol val="none"/>
          </c:marker>
          <c:cat>
            <c:strRef>
              <c:f>'additional info'!$A$8:$A$130</c:f>
              <c:strCache>
                <c:ptCount val="123"/>
                <c:pt idx="0">
                  <c:v>2008:Jan</c:v>
                </c:pt>
                <c:pt idx="1">
                  <c:v>2008:Feb</c:v>
                </c:pt>
                <c:pt idx="2">
                  <c:v>2008:Mar</c:v>
                </c:pt>
                <c:pt idx="3">
                  <c:v>2008:Apr</c:v>
                </c:pt>
                <c:pt idx="4">
                  <c:v>2008:May</c:v>
                </c:pt>
                <c:pt idx="5">
                  <c:v>2008:Jun</c:v>
                </c:pt>
                <c:pt idx="6">
                  <c:v>2008:Jul</c:v>
                </c:pt>
                <c:pt idx="7">
                  <c:v>2008:Aug</c:v>
                </c:pt>
                <c:pt idx="8">
                  <c:v>2008:Sep</c:v>
                </c:pt>
                <c:pt idx="9">
                  <c:v>2008:Oct</c:v>
                </c:pt>
                <c:pt idx="10">
                  <c:v>2008:Nov</c:v>
                </c:pt>
                <c:pt idx="11">
                  <c:v>2008:Dec</c:v>
                </c:pt>
                <c:pt idx="12">
                  <c:v>2009:Jan</c:v>
                </c:pt>
                <c:pt idx="13">
                  <c:v>2009:Feb</c:v>
                </c:pt>
                <c:pt idx="14">
                  <c:v>2009:Mar</c:v>
                </c:pt>
                <c:pt idx="15">
                  <c:v>2009:Apr</c:v>
                </c:pt>
                <c:pt idx="16">
                  <c:v>2009:May</c:v>
                </c:pt>
                <c:pt idx="17">
                  <c:v>2009:Jun</c:v>
                </c:pt>
                <c:pt idx="18">
                  <c:v>2009:Jul</c:v>
                </c:pt>
                <c:pt idx="19">
                  <c:v>2009:Aug</c:v>
                </c:pt>
                <c:pt idx="20">
                  <c:v>2009:Sep</c:v>
                </c:pt>
                <c:pt idx="21">
                  <c:v>2009:Oct</c:v>
                </c:pt>
                <c:pt idx="22">
                  <c:v>2009:Nov</c:v>
                </c:pt>
                <c:pt idx="23">
                  <c:v>2009:Dec</c:v>
                </c:pt>
                <c:pt idx="24">
                  <c:v>2010:Jan</c:v>
                </c:pt>
                <c:pt idx="25">
                  <c:v>2010:Feb</c:v>
                </c:pt>
                <c:pt idx="26">
                  <c:v>2010:Mar</c:v>
                </c:pt>
                <c:pt idx="27">
                  <c:v>2010:Apr</c:v>
                </c:pt>
                <c:pt idx="28">
                  <c:v>2010:May</c:v>
                </c:pt>
                <c:pt idx="29">
                  <c:v>2010:Jun</c:v>
                </c:pt>
                <c:pt idx="30">
                  <c:v>2010:Jul</c:v>
                </c:pt>
                <c:pt idx="31">
                  <c:v>2010:Aug</c:v>
                </c:pt>
                <c:pt idx="32">
                  <c:v>2010:Sep</c:v>
                </c:pt>
                <c:pt idx="33">
                  <c:v>2010:Oct</c:v>
                </c:pt>
                <c:pt idx="34">
                  <c:v>2010:Nov</c:v>
                </c:pt>
                <c:pt idx="35">
                  <c:v>2010:Dec</c:v>
                </c:pt>
                <c:pt idx="36">
                  <c:v>2011:Jan</c:v>
                </c:pt>
                <c:pt idx="37">
                  <c:v>2011:Feb</c:v>
                </c:pt>
                <c:pt idx="38">
                  <c:v>2011:Mar</c:v>
                </c:pt>
                <c:pt idx="39">
                  <c:v>2011:Apr</c:v>
                </c:pt>
                <c:pt idx="40">
                  <c:v>2011:May</c:v>
                </c:pt>
                <c:pt idx="41">
                  <c:v>2011:Jun</c:v>
                </c:pt>
                <c:pt idx="42">
                  <c:v>2011:Jul</c:v>
                </c:pt>
                <c:pt idx="43">
                  <c:v>2011:Aug</c:v>
                </c:pt>
                <c:pt idx="44">
                  <c:v>2011:Sep</c:v>
                </c:pt>
                <c:pt idx="45">
                  <c:v>2011:Oct</c:v>
                </c:pt>
                <c:pt idx="46">
                  <c:v>2011:Nov</c:v>
                </c:pt>
                <c:pt idx="47">
                  <c:v>2011:Dec</c:v>
                </c:pt>
                <c:pt idx="48">
                  <c:v>2012:Jan</c:v>
                </c:pt>
                <c:pt idx="49">
                  <c:v>2012:Feb</c:v>
                </c:pt>
                <c:pt idx="50">
                  <c:v>2012:Mar</c:v>
                </c:pt>
                <c:pt idx="51">
                  <c:v>2012:Apr</c:v>
                </c:pt>
                <c:pt idx="52">
                  <c:v>2012:May</c:v>
                </c:pt>
                <c:pt idx="53">
                  <c:v>2012:Jun</c:v>
                </c:pt>
                <c:pt idx="54">
                  <c:v>2012:Jul</c:v>
                </c:pt>
                <c:pt idx="55">
                  <c:v>2012:Aug</c:v>
                </c:pt>
                <c:pt idx="56">
                  <c:v>2012:Sep</c:v>
                </c:pt>
                <c:pt idx="57">
                  <c:v>2012:Oct</c:v>
                </c:pt>
                <c:pt idx="58">
                  <c:v>2012:Nov</c:v>
                </c:pt>
                <c:pt idx="59">
                  <c:v>2012:Dec</c:v>
                </c:pt>
                <c:pt idx="60">
                  <c:v>2013:Jan</c:v>
                </c:pt>
                <c:pt idx="61">
                  <c:v>2013:Feb</c:v>
                </c:pt>
                <c:pt idx="62">
                  <c:v>2013:Mar</c:v>
                </c:pt>
                <c:pt idx="63">
                  <c:v>2013:Apr</c:v>
                </c:pt>
                <c:pt idx="64">
                  <c:v>2013:May</c:v>
                </c:pt>
                <c:pt idx="65">
                  <c:v>2013:Jun</c:v>
                </c:pt>
                <c:pt idx="66">
                  <c:v>2013:Jul</c:v>
                </c:pt>
                <c:pt idx="67">
                  <c:v>2013:Aug</c:v>
                </c:pt>
                <c:pt idx="68">
                  <c:v>2013:Sep</c:v>
                </c:pt>
                <c:pt idx="69">
                  <c:v>2013:Oct</c:v>
                </c:pt>
                <c:pt idx="70">
                  <c:v>2013:Nov</c:v>
                </c:pt>
                <c:pt idx="71">
                  <c:v>2013:Dec</c:v>
                </c:pt>
                <c:pt idx="72">
                  <c:v>2014:Jan</c:v>
                </c:pt>
                <c:pt idx="73">
                  <c:v>2014:Feb</c:v>
                </c:pt>
                <c:pt idx="74">
                  <c:v>2014:Mar</c:v>
                </c:pt>
                <c:pt idx="75">
                  <c:v>2014:Apr</c:v>
                </c:pt>
                <c:pt idx="76">
                  <c:v>2014:May</c:v>
                </c:pt>
                <c:pt idx="77">
                  <c:v>2014:Jun</c:v>
                </c:pt>
                <c:pt idx="78">
                  <c:v>2014:Jul</c:v>
                </c:pt>
                <c:pt idx="79">
                  <c:v>2014:Aug</c:v>
                </c:pt>
                <c:pt idx="80">
                  <c:v>2014:Sep</c:v>
                </c:pt>
                <c:pt idx="81">
                  <c:v>2014:Oct</c:v>
                </c:pt>
                <c:pt idx="82">
                  <c:v>2014:Nov</c:v>
                </c:pt>
                <c:pt idx="83">
                  <c:v>2014:Dec</c:v>
                </c:pt>
                <c:pt idx="84">
                  <c:v>2015:Jan</c:v>
                </c:pt>
                <c:pt idx="85">
                  <c:v>2015:Feb</c:v>
                </c:pt>
                <c:pt idx="86">
                  <c:v>2015:Mar</c:v>
                </c:pt>
                <c:pt idx="87">
                  <c:v>2015:Apr</c:v>
                </c:pt>
                <c:pt idx="88">
                  <c:v>2015:May</c:v>
                </c:pt>
                <c:pt idx="89">
                  <c:v>2015:Jun</c:v>
                </c:pt>
                <c:pt idx="90">
                  <c:v>2015:Jul</c:v>
                </c:pt>
                <c:pt idx="91">
                  <c:v>2015:Aug</c:v>
                </c:pt>
                <c:pt idx="92">
                  <c:v>2015:Sep</c:v>
                </c:pt>
                <c:pt idx="93">
                  <c:v>2015:Oct</c:v>
                </c:pt>
                <c:pt idx="94">
                  <c:v>2015:Nov</c:v>
                </c:pt>
                <c:pt idx="95">
                  <c:v>2015:Dec</c:v>
                </c:pt>
                <c:pt idx="96">
                  <c:v>2016:Jan</c:v>
                </c:pt>
                <c:pt idx="97">
                  <c:v>2016:Feb</c:v>
                </c:pt>
                <c:pt idx="98">
                  <c:v>2016:Mar</c:v>
                </c:pt>
                <c:pt idx="99">
                  <c:v>2016:Apr</c:v>
                </c:pt>
                <c:pt idx="100">
                  <c:v>2016:May</c:v>
                </c:pt>
                <c:pt idx="101">
                  <c:v>2016:Jun</c:v>
                </c:pt>
                <c:pt idx="102">
                  <c:v>2016:Jul</c:v>
                </c:pt>
                <c:pt idx="103">
                  <c:v>2016:Aug</c:v>
                </c:pt>
                <c:pt idx="104">
                  <c:v>2016:Sep</c:v>
                </c:pt>
                <c:pt idx="105">
                  <c:v>2016:Oct</c:v>
                </c:pt>
                <c:pt idx="106">
                  <c:v>2016:Nov</c:v>
                </c:pt>
                <c:pt idx="107">
                  <c:v>2016:Dec</c:v>
                </c:pt>
                <c:pt idx="108">
                  <c:v>2017:Jan</c:v>
                </c:pt>
                <c:pt idx="109">
                  <c:v>2017:Feb</c:v>
                </c:pt>
                <c:pt idx="110">
                  <c:v>2017:Mar</c:v>
                </c:pt>
                <c:pt idx="111">
                  <c:v>2017:Apr</c:v>
                </c:pt>
                <c:pt idx="112">
                  <c:v>2017:May</c:v>
                </c:pt>
                <c:pt idx="113">
                  <c:v>2017:Jun</c:v>
                </c:pt>
                <c:pt idx="114">
                  <c:v>2017:Jul</c:v>
                </c:pt>
                <c:pt idx="115">
                  <c:v>2017:Aug</c:v>
                </c:pt>
                <c:pt idx="116">
                  <c:v>2017:Sep</c:v>
                </c:pt>
                <c:pt idx="117">
                  <c:v>2017:Oct</c:v>
                </c:pt>
                <c:pt idx="118">
                  <c:v>2017:Nov</c:v>
                </c:pt>
                <c:pt idx="119">
                  <c:v>2017:Dec</c:v>
                </c:pt>
                <c:pt idx="120">
                  <c:v>2018:Jan</c:v>
                </c:pt>
                <c:pt idx="121">
                  <c:v>2018:Feb</c:v>
                </c:pt>
                <c:pt idx="122">
                  <c:v>2018:Mar</c:v>
                </c:pt>
              </c:strCache>
            </c:strRef>
          </c:cat>
          <c:val>
            <c:numRef>
              <c:f>'additional info'!$T$8:$T$130</c:f>
              <c:numCache>
                <c:formatCode>General</c:formatCode>
                <c:ptCount val="123"/>
                <c:pt idx="3" formatCode="0">
                  <c:v>15000</c:v>
                </c:pt>
                <c:pt idx="4" formatCode="0">
                  <c:v>18666.666666666668</c:v>
                </c:pt>
                <c:pt idx="5" formatCode="0">
                  <c:v>22333.333333333332</c:v>
                </c:pt>
                <c:pt idx="6" formatCode="0">
                  <c:v>35333.333333333336</c:v>
                </c:pt>
                <c:pt idx="7" formatCode="0">
                  <c:v>25000</c:v>
                </c:pt>
                <c:pt idx="8" formatCode="0">
                  <c:v>3666.6666666666665</c:v>
                </c:pt>
                <c:pt idx="9" formatCode="0">
                  <c:v>-8000</c:v>
                </c:pt>
                <c:pt idx="10" formatCode="0">
                  <c:v>-6333.333333333333</c:v>
                </c:pt>
                <c:pt idx="11" formatCode="0">
                  <c:v>4000</c:v>
                </c:pt>
                <c:pt idx="12" formatCode="0">
                  <c:v>5333.333333333333</c:v>
                </c:pt>
                <c:pt idx="13" formatCode="0">
                  <c:v>-333.33333333333331</c:v>
                </c:pt>
                <c:pt idx="14" formatCode="0">
                  <c:v>-6000</c:v>
                </c:pt>
                <c:pt idx="15" formatCode="0">
                  <c:v>-12666.666666666666</c:v>
                </c:pt>
                <c:pt idx="16" formatCode="0">
                  <c:v>-8000</c:v>
                </c:pt>
                <c:pt idx="17" formatCode="0">
                  <c:v>-333.33333333333331</c:v>
                </c:pt>
                <c:pt idx="18" formatCode="0">
                  <c:v>-20000</c:v>
                </c:pt>
                <c:pt idx="19" formatCode="0">
                  <c:v>-15000</c:v>
                </c:pt>
                <c:pt idx="20" formatCode="0">
                  <c:v>-45666.666666666664</c:v>
                </c:pt>
                <c:pt idx="21" formatCode="0">
                  <c:v>-4666.666666666667</c:v>
                </c:pt>
                <c:pt idx="22" formatCode="0">
                  <c:v>-7000</c:v>
                </c:pt>
                <c:pt idx="23" formatCode="0">
                  <c:v>8666.6666666666661</c:v>
                </c:pt>
                <c:pt idx="24" formatCode="0">
                  <c:v>-16666.666666666668</c:v>
                </c:pt>
                <c:pt idx="25" formatCode="0">
                  <c:v>-29000</c:v>
                </c:pt>
                <c:pt idx="26" formatCode="0">
                  <c:v>-18666.666666666668</c:v>
                </c:pt>
                <c:pt idx="27" formatCode="0">
                  <c:v>-15333.333333333334</c:v>
                </c:pt>
                <c:pt idx="28" formatCode="0">
                  <c:v>-8000</c:v>
                </c:pt>
                <c:pt idx="29" formatCode="0">
                  <c:v>-16000</c:v>
                </c:pt>
                <c:pt idx="30" formatCode="0">
                  <c:v>-22333.333333333332</c:v>
                </c:pt>
                <c:pt idx="31" formatCode="0">
                  <c:v>-35000</c:v>
                </c:pt>
                <c:pt idx="32" formatCode="0">
                  <c:v>-56333.333333333336</c:v>
                </c:pt>
                <c:pt idx="33" formatCode="0">
                  <c:v>-29000</c:v>
                </c:pt>
                <c:pt idx="34" formatCode="0">
                  <c:v>-18000</c:v>
                </c:pt>
                <c:pt idx="35" formatCode="0">
                  <c:v>6000</c:v>
                </c:pt>
                <c:pt idx="36" formatCode="0">
                  <c:v>-15666.666666666666</c:v>
                </c:pt>
                <c:pt idx="37" formatCode="0">
                  <c:v>-27333.333333333332</c:v>
                </c:pt>
                <c:pt idx="38" formatCode="0">
                  <c:v>-27000</c:v>
                </c:pt>
                <c:pt idx="39" formatCode="0">
                  <c:v>-23333.333333333332</c:v>
                </c:pt>
                <c:pt idx="40" formatCode="0">
                  <c:v>-27000</c:v>
                </c:pt>
                <c:pt idx="41" formatCode="0">
                  <c:v>-3666.6666666666665</c:v>
                </c:pt>
                <c:pt idx="42" formatCode="0">
                  <c:v>-42333.333333333336</c:v>
                </c:pt>
                <c:pt idx="43" formatCode="0">
                  <c:v>-30333.333333333332</c:v>
                </c:pt>
                <c:pt idx="44" formatCode="0">
                  <c:v>-55666.666666666664</c:v>
                </c:pt>
                <c:pt idx="45" formatCode="0">
                  <c:v>-13000</c:v>
                </c:pt>
                <c:pt idx="46" formatCode="0">
                  <c:v>-12666.666666666666</c:v>
                </c:pt>
                <c:pt idx="47" formatCode="0">
                  <c:v>-6333.333333333333</c:v>
                </c:pt>
                <c:pt idx="48" formatCode="0">
                  <c:v>-11666.666666666666</c:v>
                </c:pt>
                <c:pt idx="49" formatCode="0">
                  <c:v>-3333.3333333333335</c:v>
                </c:pt>
                <c:pt idx="50" formatCode="0">
                  <c:v>-1000</c:v>
                </c:pt>
                <c:pt idx="51" formatCode="0">
                  <c:v>-2666.6666666666665</c:v>
                </c:pt>
                <c:pt idx="52" formatCode="0">
                  <c:v>-10333.333333333334</c:v>
                </c:pt>
                <c:pt idx="53" formatCode="0">
                  <c:v>-3000</c:v>
                </c:pt>
                <c:pt idx="54" formatCode="0">
                  <c:v>-2333.3333333333335</c:v>
                </c:pt>
                <c:pt idx="55" formatCode="0">
                  <c:v>2666.6666666666665</c:v>
                </c:pt>
                <c:pt idx="56" formatCode="0">
                  <c:v>-1000</c:v>
                </c:pt>
                <c:pt idx="57" formatCode="0">
                  <c:v>-6333.333333333333</c:v>
                </c:pt>
                <c:pt idx="58" formatCode="0">
                  <c:v>-7333.333333333333</c:v>
                </c:pt>
                <c:pt idx="59" formatCode="0">
                  <c:v>-7333.333333333333</c:v>
                </c:pt>
                <c:pt idx="60" formatCode="0">
                  <c:v>-5333.333333333333</c:v>
                </c:pt>
                <c:pt idx="61" formatCode="0">
                  <c:v>333.33333333333331</c:v>
                </c:pt>
                <c:pt idx="62" formatCode="0">
                  <c:v>-1666.6666666666667</c:v>
                </c:pt>
                <c:pt idx="63" formatCode="0">
                  <c:v>4000</c:v>
                </c:pt>
                <c:pt idx="64" formatCode="0">
                  <c:v>4666.666666666667</c:v>
                </c:pt>
                <c:pt idx="65" formatCode="0">
                  <c:v>-2333.3333333333335</c:v>
                </c:pt>
                <c:pt idx="66" formatCode="0">
                  <c:v>-7000</c:v>
                </c:pt>
                <c:pt idx="67" formatCode="0">
                  <c:v>-4000</c:v>
                </c:pt>
                <c:pt idx="68" formatCode="0">
                  <c:v>4333.333333333333</c:v>
                </c:pt>
                <c:pt idx="69" formatCode="0">
                  <c:v>12333.333333333334</c:v>
                </c:pt>
                <c:pt idx="70" formatCode="0">
                  <c:v>6666.666666666667</c:v>
                </c:pt>
                <c:pt idx="71" formatCode="0">
                  <c:v>-1000</c:v>
                </c:pt>
                <c:pt idx="72" formatCode="0">
                  <c:v>-5000</c:v>
                </c:pt>
                <c:pt idx="73" formatCode="0">
                  <c:v>-1333.3333333333333</c:v>
                </c:pt>
                <c:pt idx="74" formatCode="0">
                  <c:v>7666.666666666667</c:v>
                </c:pt>
                <c:pt idx="75" formatCode="0">
                  <c:v>17333.333333333332</c:v>
                </c:pt>
                <c:pt idx="76" formatCode="0">
                  <c:v>14333.333333333334</c:v>
                </c:pt>
                <c:pt idx="77" formatCode="0">
                  <c:v>20666.666666666668</c:v>
                </c:pt>
                <c:pt idx="78" formatCode="0">
                  <c:v>6666.666666666667</c:v>
                </c:pt>
                <c:pt idx="79" formatCode="0">
                  <c:v>-3000</c:v>
                </c:pt>
                <c:pt idx="80" formatCode="0">
                  <c:v>-1666.6666666666667</c:v>
                </c:pt>
                <c:pt idx="81" formatCode="0">
                  <c:v>11000</c:v>
                </c:pt>
                <c:pt idx="82" formatCode="0">
                  <c:v>22000</c:v>
                </c:pt>
                <c:pt idx="83" formatCode="0">
                  <c:v>15333.333333333334</c:v>
                </c:pt>
                <c:pt idx="84" formatCode="0">
                  <c:v>10666.666666666666</c:v>
                </c:pt>
                <c:pt idx="85" formatCode="0">
                  <c:v>11666.666666666666</c:v>
                </c:pt>
                <c:pt idx="86" formatCode="0">
                  <c:v>3666.6666666666665</c:v>
                </c:pt>
                <c:pt idx="87" formatCode="0">
                  <c:v>9000</c:v>
                </c:pt>
                <c:pt idx="88" formatCode="0">
                  <c:v>10000</c:v>
                </c:pt>
                <c:pt idx="89" formatCode="0">
                  <c:v>13666.666666666666</c:v>
                </c:pt>
                <c:pt idx="90" formatCode="0">
                  <c:v>12333.333333333334</c:v>
                </c:pt>
                <c:pt idx="91" formatCode="0">
                  <c:v>18333.333333333332</c:v>
                </c:pt>
                <c:pt idx="92" formatCode="0">
                  <c:v>8000</c:v>
                </c:pt>
                <c:pt idx="93" formatCode="0">
                  <c:v>8333.3333333333339</c:v>
                </c:pt>
                <c:pt idx="94" formatCode="0">
                  <c:v>1333.3333333333333</c:v>
                </c:pt>
                <c:pt idx="95" formatCode="0">
                  <c:v>14666.666666666666</c:v>
                </c:pt>
                <c:pt idx="96" formatCode="0">
                  <c:v>14333.333333333334</c:v>
                </c:pt>
                <c:pt idx="97" formatCode="0">
                  <c:v>14333.333333333334</c:v>
                </c:pt>
                <c:pt idx="98" formatCode="0">
                  <c:v>22000</c:v>
                </c:pt>
                <c:pt idx="99" formatCode="0">
                  <c:v>17000</c:v>
                </c:pt>
                <c:pt idx="100" formatCode="0">
                  <c:v>13333.333333333334</c:v>
                </c:pt>
                <c:pt idx="101" formatCode="0">
                  <c:v>0</c:v>
                </c:pt>
                <c:pt idx="102" formatCode="0">
                  <c:v>28000</c:v>
                </c:pt>
                <c:pt idx="103" formatCode="0">
                  <c:v>26666.666666666668</c:v>
                </c:pt>
                <c:pt idx="104" formatCode="0">
                  <c:v>36666.666666666664</c:v>
                </c:pt>
                <c:pt idx="105" formatCode="0">
                  <c:v>4333.333333333333</c:v>
                </c:pt>
                <c:pt idx="106" formatCode="0">
                  <c:v>5000</c:v>
                </c:pt>
                <c:pt idx="107" formatCode="0">
                  <c:v>-1666.6666666666667</c:v>
                </c:pt>
                <c:pt idx="108" formatCode="0">
                  <c:v>2000</c:v>
                </c:pt>
                <c:pt idx="109" formatCode="0">
                  <c:v>1333.3333333333333</c:v>
                </c:pt>
                <c:pt idx="110" formatCode="0">
                  <c:v>3333.3333333333335</c:v>
                </c:pt>
                <c:pt idx="111" formatCode="0">
                  <c:v>5000</c:v>
                </c:pt>
                <c:pt idx="112" formatCode="0">
                  <c:v>-333.33333333333331</c:v>
                </c:pt>
                <c:pt idx="113" formatCode="0">
                  <c:v>4333.333333333333</c:v>
                </c:pt>
                <c:pt idx="114" formatCode="0">
                  <c:v>1666.6666666666667</c:v>
                </c:pt>
                <c:pt idx="115" formatCode="0">
                  <c:v>12666.666666666666</c:v>
                </c:pt>
                <c:pt idx="116" formatCode="0">
                  <c:v>5000</c:v>
                </c:pt>
                <c:pt idx="117" formatCode="0">
                  <c:v>1666.6666666666667</c:v>
                </c:pt>
                <c:pt idx="118" formatCode="0">
                  <c:v>-3000</c:v>
                </c:pt>
                <c:pt idx="119" formatCode="0">
                  <c:v>666.66666666666663</c:v>
                </c:pt>
                <c:pt idx="120" formatCode="0">
                  <c:v>-666.66666666666663</c:v>
                </c:pt>
                <c:pt idx="121" formatCode="0">
                  <c:v>2666.6666666666665</c:v>
                </c:pt>
                <c:pt idx="122" formatCode="0">
                  <c:v>333.33333333333331</c:v>
                </c:pt>
              </c:numCache>
            </c:numRef>
          </c:val>
          <c:smooth val="0"/>
          <c:extLst>
            <c:ext xmlns:c16="http://schemas.microsoft.com/office/drawing/2014/chart" uri="{C3380CC4-5D6E-409C-BE32-E72D297353CC}">
              <c16:uniqueId val="{00000001-31E8-46C1-890E-F09CCCE224DC}"/>
            </c:ext>
          </c:extLst>
        </c:ser>
        <c:dLbls>
          <c:showLegendKey val="0"/>
          <c:showVal val="0"/>
          <c:showCatName val="0"/>
          <c:showSerName val="0"/>
          <c:showPercent val="0"/>
          <c:showBubbleSize val="0"/>
        </c:dLbls>
        <c:marker val="1"/>
        <c:smooth val="0"/>
        <c:axId val="499091816"/>
        <c:axId val="503635480"/>
      </c:lineChart>
      <c:dateAx>
        <c:axId val="49909181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635480"/>
        <c:crosses val="autoZero"/>
        <c:auto val="0"/>
        <c:lblOffset val="100"/>
        <c:baseTimeUnit val="days"/>
        <c:minorUnit val="4"/>
      </c:dateAx>
      <c:valAx>
        <c:axId val="503635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0918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a:t>
            </a:r>
            <a:r>
              <a:rPr lang="en-US" baseline="0"/>
              <a:t> in State and Local Real Investment (Growth)</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S&amp;L Real Structures Spending Growth (%)</c:v>
          </c:tx>
          <c:spPr>
            <a:solidFill>
              <a:srgbClr val="00B0F0"/>
            </a:solidFill>
            <a:ln>
              <a:noFill/>
            </a:ln>
            <a:effectLst/>
          </c:spPr>
          <c:invertIfNegative val="0"/>
          <c:cat>
            <c:strRef>
              <c:f>'additional info'!$X$7:$X$130</c:f>
              <c:strCache>
                <c:ptCount val="42"/>
                <c:pt idx="0">
                  <c:v>.FRQ</c:v>
                </c:pt>
                <c:pt idx="1">
                  <c:v>2008:Q1</c:v>
                </c:pt>
                <c:pt idx="2">
                  <c:v>2008:Q2</c:v>
                </c:pt>
                <c:pt idx="3">
                  <c:v>2008:Q3</c:v>
                </c:pt>
                <c:pt idx="4">
                  <c:v>2008:Q4</c:v>
                </c:pt>
                <c:pt idx="5">
                  <c:v>2009:Q1</c:v>
                </c:pt>
                <c:pt idx="6">
                  <c:v>2009:Q2</c:v>
                </c:pt>
                <c:pt idx="7">
                  <c:v>2009:Q3</c:v>
                </c:pt>
                <c:pt idx="8">
                  <c:v>2009:Q4</c:v>
                </c:pt>
                <c:pt idx="9">
                  <c:v>2010:Q1</c:v>
                </c:pt>
                <c:pt idx="10">
                  <c:v>2010:Q2</c:v>
                </c:pt>
                <c:pt idx="11">
                  <c:v>2010:Q3</c:v>
                </c:pt>
                <c:pt idx="12">
                  <c:v>2010:Q4</c:v>
                </c:pt>
                <c:pt idx="13">
                  <c:v>2011:Q1</c:v>
                </c:pt>
                <c:pt idx="14">
                  <c:v>2011:Q2</c:v>
                </c:pt>
                <c:pt idx="15">
                  <c:v>2011:Q3</c:v>
                </c:pt>
                <c:pt idx="16">
                  <c:v>2011:Q4</c:v>
                </c:pt>
                <c:pt idx="17">
                  <c:v>2012:Q1</c:v>
                </c:pt>
                <c:pt idx="18">
                  <c:v>2012:Q2</c:v>
                </c:pt>
                <c:pt idx="19">
                  <c:v>2012:Q3</c:v>
                </c:pt>
                <c:pt idx="20">
                  <c:v>2012:Q4</c:v>
                </c:pt>
                <c:pt idx="21">
                  <c:v>2013:Q1</c:v>
                </c:pt>
                <c:pt idx="22">
                  <c:v>2013:Q2</c:v>
                </c:pt>
                <c:pt idx="23">
                  <c:v>2013:Q3</c:v>
                </c:pt>
                <c:pt idx="24">
                  <c:v>2013:Q4</c:v>
                </c:pt>
                <c:pt idx="25">
                  <c:v>2014:Q1</c:v>
                </c:pt>
                <c:pt idx="26">
                  <c:v>2014:Q2</c:v>
                </c:pt>
                <c:pt idx="27">
                  <c:v>2014:Q3</c:v>
                </c:pt>
                <c:pt idx="28">
                  <c:v>2014:Q4</c:v>
                </c:pt>
                <c:pt idx="29">
                  <c:v>2015:Q1</c:v>
                </c:pt>
                <c:pt idx="30">
                  <c:v>2015:Q2</c:v>
                </c:pt>
                <c:pt idx="31">
                  <c:v>2015:Q3</c:v>
                </c:pt>
                <c:pt idx="32">
                  <c:v>2015:Q4</c:v>
                </c:pt>
                <c:pt idx="33">
                  <c:v>2016:Q1</c:v>
                </c:pt>
                <c:pt idx="34">
                  <c:v>2016:Q2</c:v>
                </c:pt>
                <c:pt idx="35">
                  <c:v>2016:Q3</c:v>
                </c:pt>
                <c:pt idx="36">
                  <c:v>2016:Q4</c:v>
                </c:pt>
                <c:pt idx="37">
                  <c:v>2017:Q1</c:v>
                </c:pt>
                <c:pt idx="38">
                  <c:v>2017:Q2</c:v>
                </c:pt>
                <c:pt idx="39">
                  <c:v>2017:Q3</c:v>
                </c:pt>
                <c:pt idx="40">
                  <c:v>2017:Q4</c:v>
                </c:pt>
                <c:pt idx="41">
                  <c:v>2018:Q1</c:v>
                </c:pt>
              </c:strCache>
            </c:strRef>
          </c:cat>
          <c:val>
            <c:numRef>
              <c:f>'additional info'!$AA$7:$AA$48</c:f>
              <c:numCache>
                <c:formatCode>General</c:formatCode>
                <c:ptCount val="42"/>
                <c:pt idx="0">
                  <c:v>0</c:v>
                </c:pt>
                <c:pt idx="1">
                  <c:v>0</c:v>
                </c:pt>
                <c:pt idx="2">
                  <c:v>5.377456049638063E-2</c:v>
                </c:pt>
                <c:pt idx="3">
                  <c:v>2.7210884353738862E-3</c:v>
                </c:pt>
                <c:pt idx="4">
                  <c:v>-6.7980965329707654E-2</c:v>
                </c:pt>
                <c:pt idx="5">
                  <c:v>-6.9156293222683018E-3</c:v>
                </c:pt>
                <c:pt idx="6">
                  <c:v>8.3131278143401488E-2</c:v>
                </c:pt>
                <c:pt idx="7">
                  <c:v>-1.9002375296911733E-2</c:v>
                </c:pt>
                <c:pt idx="8">
                  <c:v>-0.14865325605182456</c:v>
                </c:pt>
                <c:pt idx="9">
                  <c:v>-0.12464589235127432</c:v>
                </c:pt>
                <c:pt idx="10">
                  <c:v>0.1549707602339172</c:v>
                </c:pt>
                <c:pt idx="11">
                  <c:v>1.9704433497537366E-2</c:v>
                </c:pt>
                <c:pt idx="12">
                  <c:v>-0.15546218487394992</c:v>
                </c:pt>
                <c:pt idx="13">
                  <c:v>-0.12823315118397094</c:v>
                </c:pt>
                <c:pt idx="14">
                  <c:v>-6.473466315393317E-2</c:v>
                </c:pt>
                <c:pt idx="15">
                  <c:v>-4.284621270084088E-2</c:v>
                </c:pt>
                <c:pt idx="16">
                  <c:v>-1.0827532869297052E-2</c:v>
                </c:pt>
                <c:pt idx="17">
                  <c:v>-0.13958898797983688</c:v>
                </c:pt>
                <c:pt idx="18">
                  <c:v>-4.4997991161109141E-2</c:v>
                </c:pt>
                <c:pt idx="19">
                  <c:v>-0.12352702153596073</c:v>
                </c:pt>
                <c:pt idx="20">
                  <c:v>-0.13752620545073357</c:v>
                </c:pt>
                <c:pt idx="21">
                  <c:v>-3.4737299174989023E-2</c:v>
                </c:pt>
                <c:pt idx="22">
                  <c:v>8.7604029785373072E-3</c:v>
                </c:pt>
                <c:pt idx="23">
                  <c:v>0</c:v>
                </c:pt>
                <c:pt idx="24">
                  <c:v>-5.4195804195804609E-2</c:v>
                </c:pt>
                <c:pt idx="25">
                  <c:v>-5.1395657953034579E-2</c:v>
                </c:pt>
                <c:pt idx="26">
                  <c:v>8.6175942549370887E-2</c:v>
                </c:pt>
                <c:pt idx="27">
                  <c:v>1.2302284710018263E-2</c:v>
                </c:pt>
                <c:pt idx="28">
                  <c:v>2.8033289531318673E-2</c:v>
                </c:pt>
                <c:pt idx="29">
                  <c:v>-2.609830361026555E-2</c:v>
                </c:pt>
                <c:pt idx="30">
                  <c:v>0.18914185639229419</c:v>
                </c:pt>
                <c:pt idx="31">
                  <c:v>1.0033444816054171E-2</c:v>
                </c:pt>
                <c:pt idx="32">
                  <c:v>-0.16513761467889898</c:v>
                </c:pt>
                <c:pt idx="33">
                  <c:v>0.16702914310569827</c:v>
                </c:pt>
                <c:pt idx="34">
                  <c:v>-0.16868475991649268</c:v>
                </c:pt>
                <c:pt idx="35">
                  <c:v>-0.12554489973844829</c:v>
                </c:pt>
                <c:pt idx="36">
                  <c:v>4.5004500450045448E-2</c:v>
                </c:pt>
                <c:pt idx="37">
                  <c:v>-2.3141967067200397E-2</c:v>
                </c:pt>
                <c:pt idx="38">
                  <c:v>-0.18979409131602498</c:v>
                </c:pt>
                <c:pt idx="39">
                  <c:v>-4.3233082706767068E-2</c:v>
                </c:pt>
                <c:pt idx="40">
                  <c:v>0.19002375296912088</c:v>
                </c:pt>
                <c:pt idx="41">
                  <c:v>-2.9024943310657303E-2</c:v>
                </c:pt>
              </c:numCache>
            </c:numRef>
          </c:val>
          <c:extLst>
            <c:ext xmlns:c16="http://schemas.microsoft.com/office/drawing/2014/chart" uri="{C3380CC4-5D6E-409C-BE32-E72D297353CC}">
              <c16:uniqueId val="{00000000-40FD-4411-9132-8D3C7BEA1281}"/>
            </c:ext>
          </c:extLst>
        </c:ser>
        <c:dLbls>
          <c:showLegendKey val="0"/>
          <c:showVal val="0"/>
          <c:showCatName val="0"/>
          <c:showSerName val="0"/>
          <c:showPercent val="0"/>
          <c:showBubbleSize val="0"/>
        </c:dLbls>
        <c:gapWidth val="21"/>
        <c:axId val="506291984"/>
        <c:axId val="506280504"/>
      </c:barChart>
      <c:lineChart>
        <c:grouping val="standard"/>
        <c:varyColors val="0"/>
        <c:ser>
          <c:idx val="1"/>
          <c:order val="1"/>
          <c:tx>
            <c:v>4-Quarter Moving Average</c:v>
          </c:tx>
          <c:spPr>
            <a:ln w="28575" cap="rnd">
              <a:solidFill>
                <a:srgbClr val="002060"/>
              </a:solidFill>
              <a:round/>
            </a:ln>
            <a:effectLst/>
          </c:spPr>
          <c:marker>
            <c:symbol val="none"/>
          </c:marker>
          <c:cat>
            <c:strRef>
              <c:f>'additional info'!$X$7:$X$130</c:f>
              <c:strCache>
                <c:ptCount val="42"/>
                <c:pt idx="0">
                  <c:v>.FRQ</c:v>
                </c:pt>
                <c:pt idx="1">
                  <c:v>2008:Q1</c:v>
                </c:pt>
                <c:pt idx="2">
                  <c:v>2008:Q2</c:v>
                </c:pt>
                <c:pt idx="3">
                  <c:v>2008:Q3</c:v>
                </c:pt>
                <c:pt idx="4">
                  <c:v>2008:Q4</c:v>
                </c:pt>
                <c:pt idx="5">
                  <c:v>2009:Q1</c:v>
                </c:pt>
                <c:pt idx="6">
                  <c:v>2009:Q2</c:v>
                </c:pt>
                <c:pt idx="7">
                  <c:v>2009:Q3</c:v>
                </c:pt>
                <c:pt idx="8">
                  <c:v>2009:Q4</c:v>
                </c:pt>
                <c:pt idx="9">
                  <c:v>2010:Q1</c:v>
                </c:pt>
                <c:pt idx="10">
                  <c:v>2010:Q2</c:v>
                </c:pt>
                <c:pt idx="11">
                  <c:v>2010:Q3</c:v>
                </c:pt>
                <c:pt idx="12">
                  <c:v>2010:Q4</c:v>
                </c:pt>
                <c:pt idx="13">
                  <c:v>2011:Q1</c:v>
                </c:pt>
                <c:pt idx="14">
                  <c:v>2011:Q2</c:v>
                </c:pt>
                <c:pt idx="15">
                  <c:v>2011:Q3</c:v>
                </c:pt>
                <c:pt idx="16">
                  <c:v>2011:Q4</c:v>
                </c:pt>
                <c:pt idx="17">
                  <c:v>2012:Q1</c:v>
                </c:pt>
                <c:pt idx="18">
                  <c:v>2012:Q2</c:v>
                </c:pt>
                <c:pt idx="19">
                  <c:v>2012:Q3</c:v>
                </c:pt>
                <c:pt idx="20">
                  <c:v>2012:Q4</c:v>
                </c:pt>
                <c:pt idx="21">
                  <c:v>2013:Q1</c:v>
                </c:pt>
                <c:pt idx="22">
                  <c:v>2013:Q2</c:v>
                </c:pt>
                <c:pt idx="23">
                  <c:v>2013:Q3</c:v>
                </c:pt>
                <c:pt idx="24">
                  <c:v>2013:Q4</c:v>
                </c:pt>
                <c:pt idx="25">
                  <c:v>2014:Q1</c:v>
                </c:pt>
                <c:pt idx="26">
                  <c:v>2014:Q2</c:v>
                </c:pt>
                <c:pt idx="27">
                  <c:v>2014:Q3</c:v>
                </c:pt>
                <c:pt idx="28">
                  <c:v>2014:Q4</c:v>
                </c:pt>
                <c:pt idx="29">
                  <c:v>2015:Q1</c:v>
                </c:pt>
                <c:pt idx="30">
                  <c:v>2015:Q2</c:v>
                </c:pt>
                <c:pt idx="31">
                  <c:v>2015:Q3</c:v>
                </c:pt>
                <c:pt idx="32">
                  <c:v>2015:Q4</c:v>
                </c:pt>
                <c:pt idx="33">
                  <c:v>2016:Q1</c:v>
                </c:pt>
                <c:pt idx="34">
                  <c:v>2016:Q2</c:v>
                </c:pt>
                <c:pt idx="35">
                  <c:v>2016:Q3</c:v>
                </c:pt>
                <c:pt idx="36">
                  <c:v>2016:Q4</c:v>
                </c:pt>
                <c:pt idx="37">
                  <c:v>2017:Q1</c:v>
                </c:pt>
                <c:pt idx="38">
                  <c:v>2017:Q2</c:v>
                </c:pt>
                <c:pt idx="39">
                  <c:v>2017:Q3</c:v>
                </c:pt>
                <c:pt idx="40">
                  <c:v>2017:Q4</c:v>
                </c:pt>
                <c:pt idx="41">
                  <c:v>2018:Q1</c:v>
                </c:pt>
              </c:strCache>
            </c:strRef>
          </c:cat>
          <c:val>
            <c:numRef>
              <c:f>'additional info'!$AB$7:$AB$48</c:f>
              <c:numCache>
                <c:formatCode>General</c:formatCode>
                <c:ptCount val="42"/>
                <c:pt idx="0">
                  <c:v>0</c:v>
                </c:pt>
                <c:pt idx="4">
                  <c:v>0</c:v>
                </c:pt>
                <c:pt idx="5">
                  <c:v>-4.60023643005536E-3</c:v>
                </c:pt>
                <c:pt idx="6">
                  <c:v>2.7389429816998545E-3</c:v>
                </c:pt>
                <c:pt idx="7">
                  <c:v>-2.6919229513715504E-3</c:v>
                </c:pt>
                <c:pt idx="8">
                  <c:v>-2.2859995631900776E-2</c:v>
                </c:pt>
                <c:pt idx="9">
                  <c:v>-5.2292561389152281E-2</c:v>
                </c:pt>
                <c:pt idx="10">
                  <c:v>-3.4332690866523352E-2</c:v>
                </c:pt>
                <c:pt idx="11">
                  <c:v>-2.4655988667911077E-2</c:v>
                </c:pt>
                <c:pt idx="12">
                  <c:v>-2.6358220873442417E-2</c:v>
                </c:pt>
                <c:pt idx="13">
                  <c:v>-2.7255035581616571E-2</c:v>
                </c:pt>
                <c:pt idx="14">
                  <c:v>-8.2181391428579165E-2</c:v>
                </c:pt>
                <c:pt idx="15">
                  <c:v>-9.7819052978173726E-2</c:v>
                </c:pt>
                <c:pt idx="16">
                  <c:v>-6.166038997701051E-2</c:v>
                </c:pt>
                <c:pt idx="17">
                  <c:v>-6.4499349175976994E-2</c:v>
                </c:pt>
                <c:pt idx="18">
                  <c:v>-5.9565181177770987E-2</c:v>
                </c:pt>
                <c:pt idx="19">
                  <c:v>-7.9735383386550951E-2</c:v>
                </c:pt>
                <c:pt idx="20">
                  <c:v>-0.11141005153191008</c:v>
                </c:pt>
                <c:pt idx="21">
                  <c:v>-8.5197129330698118E-2</c:v>
                </c:pt>
                <c:pt idx="22">
                  <c:v>-7.1757530795786506E-2</c:v>
                </c:pt>
                <c:pt idx="23">
                  <c:v>-4.0875775411796322E-2</c:v>
                </c:pt>
                <c:pt idx="24">
                  <c:v>-2.0043175098064081E-2</c:v>
                </c:pt>
                <c:pt idx="25">
                  <c:v>-2.420776479257547E-2</c:v>
                </c:pt>
                <c:pt idx="26">
                  <c:v>-4.8538798998670751E-3</c:v>
                </c:pt>
                <c:pt idx="27">
                  <c:v>-1.7783087223625094E-3</c:v>
                </c:pt>
                <c:pt idx="28">
                  <c:v>1.8778964709418311E-2</c:v>
                </c:pt>
                <c:pt idx="29">
                  <c:v>2.5103303295110568E-2</c:v>
                </c:pt>
                <c:pt idx="30">
                  <c:v>5.0844781755841395E-2</c:v>
                </c:pt>
                <c:pt idx="31">
                  <c:v>5.0277571782350372E-2</c:v>
                </c:pt>
                <c:pt idx="32">
                  <c:v>1.9848457297959587E-3</c:v>
                </c:pt>
                <c:pt idx="33">
                  <c:v>5.0266707408786915E-2</c:v>
                </c:pt>
                <c:pt idx="34">
                  <c:v>-3.9189946668409803E-2</c:v>
                </c:pt>
                <c:pt idx="35">
                  <c:v>-7.3084532807035418E-2</c:v>
                </c:pt>
                <c:pt idx="36">
                  <c:v>-2.0549004024799311E-2</c:v>
                </c:pt>
                <c:pt idx="37">
                  <c:v>-6.8091781568023979E-2</c:v>
                </c:pt>
                <c:pt idx="38">
                  <c:v>-7.3369114417907055E-2</c:v>
                </c:pt>
                <c:pt idx="39">
                  <c:v>-5.279116015998675E-2</c:v>
                </c:pt>
                <c:pt idx="40">
                  <c:v>-1.6536347030217891E-2</c:v>
                </c:pt>
                <c:pt idx="41">
                  <c:v>-1.8007091091082117E-2</c:v>
                </c:pt>
              </c:numCache>
            </c:numRef>
          </c:val>
          <c:smooth val="0"/>
          <c:extLst>
            <c:ext xmlns:c16="http://schemas.microsoft.com/office/drawing/2014/chart" uri="{C3380CC4-5D6E-409C-BE32-E72D297353CC}">
              <c16:uniqueId val="{00000001-40FD-4411-9132-8D3C7BEA1281}"/>
            </c:ext>
          </c:extLst>
        </c:ser>
        <c:dLbls>
          <c:showLegendKey val="0"/>
          <c:showVal val="0"/>
          <c:showCatName val="0"/>
          <c:showSerName val="0"/>
          <c:showPercent val="0"/>
          <c:showBubbleSize val="0"/>
        </c:dLbls>
        <c:marker val="1"/>
        <c:smooth val="0"/>
        <c:axId val="506291984"/>
        <c:axId val="506280504"/>
      </c:lineChart>
      <c:catAx>
        <c:axId val="50629198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80504"/>
        <c:crosses val="autoZero"/>
        <c:auto val="1"/>
        <c:lblAlgn val="ctr"/>
        <c:lblOffset val="100"/>
        <c:noMultiLvlLbl val="0"/>
      </c:catAx>
      <c:valAx>
        <c:axId val="506280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919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1.2133208008967142</c:v>
                </c:pt>
                <c:pt idx="1">
                  <c:v>1.5212037450485874</c:v>
                </c:pt>
                <c:pt idx="2">
                  <c:v>2.1864185193893064</c:v>
                </c:pt>
                <c:pt idx="3">
                  <c:v>2.3605359772938637</c:v>
                </c:pt>
                <c:pt idx="4">
                  <c:v>1.9694172905050717</c:v>
                </c:pt>
                <c:pt idx="5">
                  <c:v>1.1199770959417716</c:v>
                </c:pt>
                <c:pt idx="6">
                  <c:v>0.21191969802583091</c:v>
                </c:pt>
                <c:pt idx="7">
                  <c:v>-0.17394946573164144</c:v>
                </c:pt>
                <c:pt idx="8">
                  <c:v>-0.28183908696781163</c:v>
                </c:pt>
                <c:pt idx="9">
                  <c:v>4.5288972154075416E-2</c:v>
                </c:pt>
                <c:pt idx="10">
                  <c:v>9.4906425419553769E-2</c:v>
                </c:pt>
                <c:pt idx="11">
                  <c:v>-4.8157887660474893E-2</c:v>
                </c:pt>
                <c:pt idx="12">
                  <c:v>-0.30843227797742956</c:v>
                </c:pt>
                <c:pt idx="13">
                  <c:v>0.15062038477868978</c:v>
                </c:pt>
                <c:pt idx="14">
                  <c:v>0.21070757085177538</c:v>
                </c:pt>
                <c:pt idx="15">
                  <c:v>0.43173448481064886</c:v>
                </c:pt>
                <c:pt idx="16">
                  <c:v>0.27408002481345151</c:v>
                </c:pt>
                <c:pt idx="17">
                  <c:v>-3.6662985369246531E-2</c:v>
                </c:pt>
                <c:pt idx="18">
                  <c:v>5.7658874464913273E-3</c:v>
                </c:pt>
                <c:pt idx="19">
                  <c:v>7.4930124790867067E-2</c:v>
                </c:pt>
                <c:pt idx="20">
                  <c:v>0.76368250076270494</c:v>
                </c:pt>
                <c:pt idx="21">
                  <c:v>0.6605266648807826</c:v>
                </c:pt>
                <c:pt idx="22">
                  <c:v>0.53977365285918555</c:v>
                </c:pt>
                <c:pt idx="23">
                  <c:v>0.60082283721243812</c:v>
                </c:pt>
                <c:pt idx="24">
                  <c:v>0.4804656661169332</c:v>
                </c:pt>
                <c:pt idx="25">
                  <c:v>0.42487654385797902</c:v>
                </c:pt>
                <c:pt idx="26">
                  <c:v>0.32012203135849809</c:v>
                </c:pt>
                <c:pt idx="27">
                  <c:v>0.32950996495027163</c:v>
                </c:pt>
                <c:pt idx="28">
                  <c:v>9.6061587685499772E-2</c:v>
                </c:pt>
                <c:pt idx="29">
                  <c:v>0.23050236223062304</c:v>
                </c:pt>
                <c:pt idx="30">
                  <c:v>0.66750149819342153</c:v>
                </c:pt>
                <c:pt idx="31">
                  <c:v>1.0667262639966291</c:v>
                </c:pt>
                <c:pt idx="32">
                  <c:v>1.4873673155575593</c:v>
                </c:pt>
                <c:pt idx="33">
                  <c:v>1.784142356749109</c:v>
                </c:pt>
                <c:pt idx="34">
                  <c:v>2.011584820267065</c:v>
                </c:pt>
                <c:pt idx="35">
                  <c:v>1.0885056361256702</c:v>
                </c:pt>
                <c:pt idx="36">
                  <c:v>0.76956278403094647</c:v>
                </c:pt>
                <c:pt idx="37">
                  <c:v>0.70136480747035601</c:v>
                </c:pt>
                <c:pt idx="38">
                  <c:v>0.2250840274294319</c:v>
                </c:pt>
                <c:pt idx="39">
                  <c:v>0.88076846901314942</c:v>
                </c:pt>
                <c:pt idx="40">
                  <c:v>0.85015108455526067</c:v>
                </c:pt>
                <c:pt idx="41">
                  <c:v>0.9470242584958819</c:v>
                </c:pt>
                <c:pt idx="42">
                  <c:v>1.3715049975716587</c:v>
                </c:pt>
                <c:pt idx="43">
                  <c:v>0.95155902681239291</c:v>
                </c:pt>
                <c:pt idx="44">
                  <c:v>0.95516455912345399</c:v>
                </c:pt>
                <c:pt idx="45">
                  <c:v>0.90986943395956554</c:v>
                </c:pt>
                <c:pt idx="46">
                  <c:v>0.93778895361646097</c:v>
                </c:pt>
                <c:pt idx="47">
                  <c:v>0.88251462916998058</c:v>
                </c:pt>
                <c:pt idx="48">
                  <c:v>0.90184654242668216</c:v>
                </c:pt>
                <c:pt idx="49">
                  <c:v>0.54293366614044791</c:v>
                </c:pt>
                <c:pt idx="50">
                  <c:v>-2.0991401882931263E-2</c:v>
                </c:pt>
                <c:pt idx="51">
                  <c:v>0.35052769880975809</c:v>
                </c:pt>
                <c:pt idx="52">
                  <c:v>3.9531473663097672E-2</c:v>
                </c:pt>
                <c:pt idx="53">
                  <c:v>2.3644639826226985E-2</c:v>
                </c:pt>
                <c:pt idx="54">
                  <c:v>8.0273121141161613E-2</c:v>
                </c:pt>
                <c:pt idx="55">
                  <c:v>0.24225729546815677</c:v>
                </c:pt>
                <c:pt idx="56">
                  <c:v>0.25151657532695026</c:v>
                </c:pt>
                <c:pt idx="57">
                  <c:v>0.54072411257170105</c:v>
                </c:pt>
                <c:pt idx="58">
                  <c:v>0.74305407930358869</c:v>
                </c:pt>
                <c:pt idx="59">
                  <c:v>0.49746080785849367</c:v>
                </c:pt>
                <c:pt idx="60">
                  <c:v>1.0845804313192373</c:v>
                </c:pt>
                <c:pt idx="61">
                  <c:v>0.82821399648591565</c:v>
                </c:pt>
                <c:pt idx="62">
                  <c:v>0.7253776847869281</c:v>
                </c:pt>
                <c:pt idx="63">
                  <c:v>0.75413400828189037</c:v>
                </c:pt>
                <c:pt idx="64">
                  <c:v>0.57579568388944469</c:v>
                </c:pt>
                <c:pt idx="65">
                  <c:v>0.82462020127260771</c:v>
                </c:pt>
                <c:pt idx="66">
                  <c:v>0.84886442376817839</c:v>
                </c:pt>
                <c:pt idx="67">
                  <c:v>0.68504248407645418</c:v>
                </c:pt>
                <c:pt idx="68">
                  <c:v>0.94580796441201354</c:v>
                </c:pt>
                <c:pt idx="69">
                  <c:v>0.80082273768834433</c:v>
                </c:pt>
                <c:pt idx="70">
                  <c:v>1.0321230032523485</c:v>
                </c:pt>
                <c:pt idx="71">
                  <c:v>1.1500920945118276</c:v>
                </c:pt>
                <c:pt idx="72">
                  <c:v>0.47419090479616893</c:v>
                </c:pt>
                <c:pt idx="73">
                  <c:v>0.34129930117174673</c:v>
                </c:pt>
                <c:pt idx="74">
                  <c:v>2.2654966496515133E-2</c:v>
                </c:pt>
                <c:pt idx="75">
                  <c:v>-5.9489880262693265E-2</c:v>
                </c:pt>
                <c:pt idx="76">
                  <c:v>-0.16210479522513538</c:v>
                </c:pt>
                <c:pt idx="77">
                  <c:v>-0.16127027077442516</c:v>
                </c:pt>
                <c:pt idx="78">
                  <c:v>4.861016121698214E-2</c:v>
                </c:pt>
                <c:pt idx="79">
                  <c:v>-0.18342304420033975</c:v>
                </c:pt>
                <c:pt idx="80">
                  <c:v>0.11688538730588263</c:v>
                </c:pt>
                <c:pt idx="81">
                  <c:v>0.14756196386659415</c:v>
                </c:pt>
                <c:pt idx="82">
                  <c:v>-0.1353398604372392</c:v>
                </c:pt>
                <c:pt idx="83">
                  <c:v>-0.21253798074535496</c:v>
                </c:pt>
                <c:pt idx="84">
                  <c:v>-0.17000180218626973</c:v>
                </c:pt>
                <c:pt idx="85">
                  <c:v>-3.525242843711876E-2</c:v>
                </c:pt>
                <c:pt idx="86">
                  <c:v>-8.0649268342515776E-2</c:v>
                </c:pt>
                <c:pt idx="87">
                  <c:v>0.2740126734026237</c:v>
                </c:pt>
                <c:pt idx="88">
                  <c:v>1.5132852353431592E-2</c:v>
                </c:pt>
                <c:pt idx="89">
                  <c:v>-0.12675720103563312</c:v>
                </c:pt>
                <c:pt idx="90">
                  <c:v>-6.4452661200897723E-2</c:v>
                </c:pt>
                <c:pt idx="91">
                  <c:v>-0.19517030469046587</c:v>
                </c:pt>
                <c:pt idx="92">
                  <c:v>-0.22974078370430229</c:v>
                </c:pt>
                <c:pt idx="93">
                  <c:v>-7.29853269206579E-2</c:v>
                </c:pt>
                <c:pt idx="94">
                  <c:v>-4.5136837454034434E-2</c:v>
                </c:pt>
                <c:pt idx="95">
                  <c:v>-1.5518184631488977E-2</c:v>
                </c:pt>
                <c:pt idx="96">
                  <c:v>0.24148809221219597</c:v>
                </c:pt>
                <c:pt idx="97">
                  <c:v>5.3716184645942647E-2</c:v>
                </c:pt>
                <c:pt idx="98">
                  <c:v>0.21384227633962044</c:v>
                </c:pt>
                <c:pt idx="99">
                  <c:v>0.45378575812444921</c:v>
                </c:pt>
                <c:pt idx="100">
                  <c:v>0.21347583537041376</c:v>
                </c:pt>
                <c:pt idx="101">
                  <c:v>0.30439161265589981</c:v>
                </c:pt>
                <c:pt idx="102">
                  <c:v>4.9885991867408649E-2</c:v>
                </c:pt>
                <c:pt idx="103">
                  <c:v>-8.1669690719378546E-2</c:v>
                </c:pt>
                <c:pt idx="104">
                  <c:v>0.41892017523165126</c:v>
                </c:pt>
                <c:pt idx="105">
                  <c:v>0.64214700707883798</c:v>
                </c:pt>
                <c:pt idx="106">
                  <c:v>0.96721364741043858</c:v>
                </c:pt>
                <c:pt idx="107">
                  <c:v>1.4681872843635904</c:v>
                </c:pt>
                <c:pt idx="108">
                  <c:v>1.7979779815542312</c:v>
                </c:pt>
                <c:pt idx="109">
                  <c:v>2.0184360479611985</c:v>
                </c:pt>
                <c:pt idx="110">
                  <c:v>2.2329618400239113</c:v>
                </c:pt>
                <c:pt idx="111">
                  <c:v>2.0527768246163194</c:v>
                </c:pt>
                <c:pt idx="112">
                  <c:v>1.7537740392158057</c:v>
                </c:pt>
                <c:pt idx="113">
                  <c:v>1.6440127890889309</c:v>
                </c:pt>
                <c:pt idx="114">
                  <c:v>1.4965387420676848</c:v>
                </c:pt>
                <c:pt idx="115">
                  <c:v>1.3568449824806339</c:v>
                </c:pt>
                <c:pt idx="116">
                  <c:v>1.2092981901230717</c:v>
                </c:pt>
                <c:pt idx="117">
                  <c:v>0.87873786436434087</c:v>
                </c:pt>
                <c:pt idx="118">
                  <c:v>0.61159401915637557</c:v>
                </c:pt>
                <c:pt idx="119">
                  <c:v>0.316267480058541</c:v>
                </c:pt>
                <c:pt idx="120">
                  <c:v>0.12208287482234909</c:v>
                </c:pt>
                <c:pt idx="121">
                  <c:v>-0.11903204857663965</c:v>
                </c:pt>
                <c:pt idx="122">
                  <c:v>-0.19934865550436198</c:v>
                </c:pt>
                <c:pt idx="123">
                  <c:v>-0.30842686811803527</c:v>
                </c:pt>
                <c:pt idx="124">
                  <c:v>-0.17487031176032172</c:v>
                </c:pt>
                <c:pt idx="125">
                  <c:v>-0.20468374925669916</c:v>
                </c:pt>
                <c:pt idx="126">
                  <c:v>-0.26136235383279294</c:v>
                </c:pt>
                <c:pt idx="127">
                  <c:v>-7.8649074133538152E-2</c:v>
                </c:pt>
                <c:pt idx="128">
                  <c:v>-0.22220532524409903</c:v>
                </c:pt>
                <c:pt idx="129">
                  <c:v>1.8219505811566714E-2</c:v>
                </c:pt>
                <c:pt idx="130">
                  <c:v>0.18376313994032378</c:v>
                </c:pt>
                <c:pt idx="131">
                  <c:v>0.29762755951248376</c:v>
                </c:pt>
                <c:pt idx="132">
                  <c:v>0.38559730701842715</c:v>
                </c:pt>
                <c:pt idx="133">
                  <c:v>1.0022397110040149</c:v>
                </c:pt>
                <c:pt idx="134">
                  <c:v>1.3203155516182057</c:v>
                </c:pt>
                <c:pt idx="135">
                  <c:v>1.4688414729657115</c:v>
                </c:pt>
                <c:pt idx="136">
                  <c:v>2.2580125746258224</c:v>
                </c:pt>
                <c:pt idx="137">
                  <c:v>2.238997247741124</c:v>
                </c:pt>
                <c:pt idx="138">
                  <c:v>2.5313125321901486</c:v>
                </c:pt>
                <c:pt idx="139">
                  <c:v>2.8234351226607513</c:v>
                </c:pt>
                <c:pt idx="140">
                  <c:v>2.4568246112147158</c:v>
                </c:pt>
                <c:pt idx="141">
                  <c:v>2.1834799583931788</c:v>
                </c:pt>
                <c:pt idx="142">
                  <c:v>1.6900049059014273</c:v>
                </c:pt>
                <c:pt idx="143">
                  <c:v>1.2075856577858326</c:v>
                </c:pt>
                <c:pt idx="144">
                  <c:v>0.42101546229124437</c:v>
                </c:pt>
                <c:pt idx="145">
                  <c:v>-0.23843710663909395</c:v>
                </c:pt>
                <c:pt idx="146">
                  <c:v>-0.85300371425131871</c:v>
                </c:pt>
                <c:pt idx="147">
                  <c:v>-1.1534202238904028</c:v>
                </c:pt>
                <c:pt idx="148">
                  <c:v>-1.1049008147426918</c:v>
                </c:pt>
                <c:pt idx="149">
                  <c:v>-1.1002145965163308</c:v>
                </c:pt>
                <c:pt idx="150">
                  <c:v>-0.80655812169924379</c:v>
                </c:pt>
                <c:pt idx="151">
                  <c:v>-0.96852908003251947</c:v>
                </c:pt>
                <c:pt idx="152">
                  <c:v>-1.0942140803009437</c:v>
                </c:pt>
                <c:pt idx="153">
                  <c:v>-1.1029189003982283</c:v>
                </c:pt>
                <c:pt idx="154">
                  <c:v>-1.1697477625340822</c:v>
                </c:pt>
                <c:pt idx="155">
                  <c:v>-1.1134432400388083</c:v>
                </c:pt>
                <c:pt idx="156">
                  <c:v>-0.95805080351969796</c:v>
                </c:pt>
                <c:pt idx="157">
                  <c:v>-0.81277295415454665</c:v>
                </c:pt>
              </c:numCache>
            </c:numRef>
          </c:val>
          <c:smooth val="0"/>
          <c:extLst>
            <c:ext xmlns:c16="http://schemas.microsoft.com/office/drawing/2014/chart" uri="{C3380CC4-5D6E-409C-BE32-E72D297353CC}">
              <c16:uniqueId val="{00000000-A825-4984-A07F-638A458C6717}"/>
            </c:ext>
          </c:extLst>
        </c:ser>
        <c:ser>
          <c:idx val="2"/>
          <c:order val="1"/>
          <c:tx>
            <c:strRef>
              <c:f>Calculations!$B$80</c:f>
              <c:strCache>
                <c:ptCount val="1"/>
                <c:pt idx="0">
                  <c:v>MacroAdvisor's Numbers</c:v>
                </c:pt>
              </c:strCache>
            </c:strRef>
          </c:tx>
          <c:marker>
            <c:symbol val="none"/>
          </c:marker>
          <c:val>
            <c:numRef>
              <c:f>Calculations!$W$80:$FX$80</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extLst>
            <c:ext xmlns:c16="http://schemas.microsoft.com/office/drawing/2014/chart" uri="{C3380CC4-5D6E-409C-BE32-E72D297353CC}">
              <c16:uniqueId val="{00000001-A825-4984-A07F-638A458C6717}"/>
            </c:ext>
          </c:extLst>
        </c:ser>
        <c:dLbls>
          <c:showLegendKey val="0"/>
          <c:showVal val="0"/>
          <c:showCatName val="0"/>
          <c:showSerName val="0"/>
          <c:showPercent val="0"/>
          <c:showBubbleSize val="0"/>
        </c:dLbls>
        <c:smooth val="0"/>
        <c:axId val="194966272"/>
        <c:axId val="194968192"/>
      </c:lineChart>
      <c:dateAx>
        <c:axId val="194966272"/>
        <c:scaling>
          <c:orientation val="minMax"/>
          <c:min val="27454"/>
        </c:scaling>
        <c:delete val="0"/>
        <c:axPos val="b"/>
        <c:numFmt formatCode="mmm&quot;-&quot;yyyy" sourceLinked="1"/>
        <c:majorTickMark val="out"/>
        <c:minorTickMark val="none"/>
        <c:tickLblPos val="nextTo"/>
        <c:crossAx val="194968192"/>
        <c:crosses val="autoZero"/>
        <c:auto val="1"/>
        <c:lblOffset val="100"/>
        <c:baseTimeUnit val="months"/>
      </c:date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strRef>
              <c:f>Calculations!$B$69</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-0.28657234795399295</c:v>
                </c:pt>
                <c:pt idx="1">
                  <c:v>-0.43870718189972935</c:v>
                </c:pt>
                <c:pt idx="2">
                  <c:v>-0.72659984717203674</c:v>
                </c:pt>
                <c:pt idx="3">
                  <c:v>-0.65673891586757704</c:v>
                </c:pt>
                <c:pt idx="4">
                  <c:v>-0.55438879431345922</c:v>
                </c:pt>
                <c:pt idx="5">
                  <c:v>0.17584623332447324</c:v>
                </c:pt>
                <c:pt idx="6">
                  <c:v>0.12171448702004839</c:v>
                </c:pt>
                <c:pt idx="7">
                  <c:v>4.387372811429685E-2</c:v>
                </c:pt>
                <c:pt idx="8">
                  <c:v>0.14032603115595355</c:v>
                </c:pt>
                <c:pt idx="9">
                  <c:v>3.5789916149102319E-2</c:v>
                </c:pt>
                <c:pt idx="10">
                  <c:v>-3.7580311986048665E-2</c:v>
                </c:pt>
                <c:pt idx="11">
                  <c:v>-0.17242938410003023</c:v>
                </c:pt>
                <c:pt idx="12">
                  <c:v>-0.20119031583820879</c:v>
                </c:pt>
                <c:pt idx="13">
                  <c:v>-0.49150414779684981</c:v>
                </c:pt>
                <c:pt idx="14">
                  <c:v>-0.40569059820096265</c:v>
                </c:pt>
                <c:pt idx="15">
                  <c:v>-1.1191431698502008E-2</c:v>
                </c:pt>
                <c:pt idx="16">
                  <c:v>0.34933855669857838</c:v>
                </c:pt>
                <c:pt idx="17">
                  <c:v>0.76061664308904064</c:v>
                </c:pt>
                <c:pt idx="18">
                  <c:v>1.0588000889967939</c:v>
                </c:pt>
                <c:pt idx="19">
                  <c:v>1.2933718330678263</c:v>
                </c:pt>
                <c:pt idx="20">
                  <c:v>0.37818408056008279</c:v>
                </c:pt>
                <c:pt idx="21">
                  <c:v>6.2688188181142412E-2</c:v>
                </c:pt>
                <c:pt idx="22">
                  <c:v>-1.0847615727134219E-2</c:v>
                </c:pt>
                <c:pt idx="23">
                  <c:v>-0.49780723127144522</c:v>
                </c:pt>
                <c:pt idx="24">
                  <c:v>0.14631052190935789</c:v>
                </c:pt>
                <c:pt idx="25">
                  <c:v>9.6079848415519198E-2</c:v>
                </c:pt>
                <c:pt idx="26">
                  <c:v>0.17825783735056022</c:v>
                </c:pt>
                <c:pt idx="27">
                  <c:v>0.59017420038406199</c:v>
                </c:pt>
                <c:pt idx="28">
                  <c:v>0.15961756705204311</c:v>
                </c:pt>
                <c:pt idx="29">
                  <c:v>0.1644885616100783</c:v>
                </c:pt>
                <c:pt idx="30">
                  <c:v>0.12474515086678206</c:v>
                </c:pt>
                <c:pt idx="31">
                  <c:v>0.16057707253958586</c:v>
                </c:pt>
                <c:pt idx="32">
                  <c:v>0.11360553130422069</c:v>
                </c:pt>
                <c:pt idx="33">
                  <c:v>0.14066547401912466</c:v>
                </c:pt>
                <c:pt idx="34">
                  <c:v>-0.21175328395473914</c:v>
                </c:pt>
                <c:pt idx="35">
                  <c:v>-0.76681254182668945</c:v>
                </c:pt>
                <c:pt idx="36">
                  <c:v>-0.38312903596535997</c:v>
                </c:pt>
                <c:pt idx="37">
                  <c:v>-0.68419694725217872</c:v>
                </c:pt>
                <c:pt idx="38">
                  <c:v>-0.68900061936055346</c:v>
                </c:pt>
                <c:pt idx="39">
                  <c:v>-0.62025987540951477</c:v>
                </c:pt>
                <c:pt idx="40">
                  <c:v>-0.44556975563084189</c:v>
                </c:pt>
                <c:pt idx="41">
                  <c:v>-0.42526473062715286</c:v>
                </c:pt>
                <c:pt idx="42">
                  <c:v>-0.12561923270732589</c:v>
                </c:pt>
                <c:pt idx="43">
                  <c:v>8.4765145900498773E-2</c:v>
                </c:pt>
                <c:pt idx="44">
                  <c:v>-0.15325701626723065</c:v>
                </c:pt>
                <c:pt idx="45">
                  <c:v>0.44365130287683696</c:v>
                </c:pt>
                <c:pt idx="46">
                  <c:v>0.197758441493883</c:v>
                </c:pt>
                <c:pt idx="47">
                  <c:v>0.10827540388821488</c:v>
                </c:pt>
                <c:pt idx="48">
                  <c:v>0.15171800295575522</c:v>
                </c:pt>
                <c:pt idx="49">
                  <c:v>-1.2584941854220211E-2</c:v>
                </c:pt>
                <c:pt idx="50">
                  <c:v>0.25099348305992442</c:v>
                </c:pt>
                <c:pt idx="51">
                  <c:v>0.29005016434242337</c:v>
                </c:pt>
                <c:pt idx="52">
                  <c:v>0.1399562397941887</c:v>
                </c:pt>
                <c:pt idx="53">
                  <c:v>0.41400463358898565</c:v>
                </c:pt>
                <c:pt idx="54">
                  <c:v>0.27989100598161221</c:v>
                </c:pt>
                <c:pt idx="55">
                  <c:v>0.51997157593267063</c:v>
                </c:pt>
                <c:pt idx="56">
                  <c:v>0.64305432323398592</c:v>
                </c:pt>
                <c:pt idx="57">
                  <c:v>-3.0212526793993277E-2</c:v>
                </c:pt>
                <c:pt idx="58">
                  <c:v>-0.1618628994041324</c:v>
                </c:pt>
                <c:pt idx="59">
                  <c:v>-0.48143204190284228</c:v>
                </c:pt>
                <c:pt idx="60">
                  <c:v>-0.56427541524913161</c:v>
                </c:pt>
                <c:pt idx="61">
                  <c:v>-0.66722711394327616</c:v>
                </c:pt>
                <c:pt idx="62">
                  <c:v>-0.66516658668374684</c:v>
                </c:pt>
                <c:pt idx="63">
                  <c:v>-0.4536965423567626</c:v>
                </c:pt>
                <c:pt idx="64">
                  <c:v>-0.68659197644854153</c:v>
                </c:pt>
                <c:pt idx="65">
                  <c:v>-0.38517037845156155</c:v>
                </c:pt>
                <c:pt idx="66">
                  <c:v>-0.35468237849092465</c:v>
                </c:pt>
                <c:pt idx="67">
                  <c:v>-0.64060923414559523</c:v>
                </c:pt>
                <c:pt idx="68">
                  <c:v>-0.72029923781246907</c:v>
                </c:pt>
                <c:pt idx="69">
                  <c:v>-0.68502546302291611</c:v>
                </c:pt>
                <c:pt idx="70">
                  <c:v>-0.56416674215630025</c:v>
                </c:pt>
                <c:pt idx="71">
                  <c:v>-0.6253410837140525</c:v>
                </c:pt>
                <c:pt idx="72">
                  <c:v>-0.29024897444274278</c:v>
                </c:pt>
                <c:pt idx="73">
                  <c:v>-0.57460642672880757</c:v>
                </c:pt>
                <c:pt idx="74">
                  <c:v>-0.74273957132776991</c:v>
                </c:pt>
                <c:pt idx="75">
                  <c:v>-0.70801142833557351</c:v>
                </c:pt>
                <c:pt idx="76">
                  <c:v>-0.8639757355027855</c:v>
                </c:pt>
                <c:pt idx="77">
                  <c:v>-0.91917400068839983</c:v>
                </c:pt>
                <c:pt idx="78">
                  <c:v>-0.77747928034105884</c:v>
                </c:pt>
                <c:pt idx="79">
                  <c:v>-0.76371688343600519</c:v>
                </c:pt>
                <c:pt idx="80">
                  <c:v>-0.74608986086794182</c:v>
                </c:pt>
                <c:pt idx="81">
                  <c:v>-0.49542953747354895</c:v>
                </c:pt>
                <c:pt idx="82">
                  <c:v>-0.69212478892205853</c:v>
                </c:pt>
              </c:numCache>
            </c:numRef>
          </c:val>
          <c:extLst>
            <c:ext xmlns:c16="http://schemas.microsoft.com/office/drawing/2014/chart" uri="{C3380CC4-5D6E-409C-BE32-E72D297353CC}">
              <c16:uniqueId val="{00000000-7622-4221-AF16-4DFF7C605316}"/>
            </c:ext>
          </c:extLst>
        </c:ser>
        <c:dLbls>
          <c:showLegendKey val="0"/>
          <c:showVal val="0"/>
          <c:showCatName val="0"/>
          <c:showSerName val="0"/>
          <c:showPercent val="0"/>
          <c:showBubbleSize val="0"/>
        </c:dLbls>
        <c:gapWidth val="150"/>
        <c:axId val="195552000"/>
        <c:axId val="195553536"/>
      </c:barChart>
      <c:dateAx>
        <c:axId val="195552000"/>
        <c:scaling>
          <c:orientation val="minMax"/>
        </c:scaling>
        <c:delete val="0"/>
        <c:axPos val="b"/>
        <c:numFmt formatCode="mmm&quot;-&quot;yyyy" sourceLinked="1"/>
        <c:majorTickMark val="out"/>
        <c:minorTickMark val="none"/>
        <c:tickLblPos val="low"/>
        <c:crossAx val="195553536"/>
        <c:crosses val="autoZero"/>
        <c:auto val="1"/>
        <c:lblOffset val="100"/>
        <c:baseTimeUnit val="months"/>
      </c:date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Calculations!$CP$25:$FX$25</c:f>
              <c:numCache>
                <c:formatCode>General</c:formatCode>
                <c:ptCount val="87"/>
                <c:pt idx="0">
                  <c:v>0.01</c:v>
                </c:pt>
                <c:pt idx="1">
                  <c:v>-1.01</c:v>
                </c:pt>
                <c:pt idx="2">
                  <c:v>0.01</c:v>
                </c:pt>
                <c:pt idx="3">
                  <c:v>0.11</c:v>
                </c:pt>
                <c:pt idx="4">
                  <c:v>0.28999999999999998</c:v>
                </c:pt>
                <c:pt idx="5">
                  <c:v>-0.97</c:v>
                </c:pt>
                <c:pt idx="6">
                  <c:v>0.4</c:v>
                </c:pt>
                <c:pt idx="7">
                  <c:v>1.3</c:v>
                </c:pt>
                <c:pt idx="8">
                  <c:v>-0.66</c:v>
                </c:pt>
                <c:pt idx="9">
                  <c:v>0.28000000000000003</c:v>
                </c:pt>
                <c:pt idx="10">
                  <c:v>0.26</c:v>
                </c:pt>
                <c:pt idx="11">
                  <c:v>-0.19</c:v>
                </c:pt>
                <c:pt idx="12">
                  <c:v>-0.78</c:v>
                </c:pt>
                <c:pt idx="13">
                  <c:v>0.51</c:v>
                </c:pt>
                <c:pt idx="14">
                  <c:v>0.96</c:v>
                </c:pt>
                <c:pt idx="15">
                  <c:v>0.01</c:v>
                </c:pt>
                <c:pt idx="16">
                  <c:v>0.52</c:v>
                </c:pt>
                <c:pt idx="17">
                  <c:v>-0.38</c:v>
                </c:pt>
                <c:pt idx="18">
                  <c:v>0.96</c:v>
                </c:pt>
                <c:pt idx="19">
                  <c:v>0.34</c:v>
                </c:pt>
                <c:pt idx="20">
                  <c:v>0.37</c:v>
                </c:pt>
                <c:pt idx="21">
                  <c:v>-0.25</c:v>
                </c:pt>
                <c:pt idx="22">
                  <c:v>1.25</c:v>
                </c:pt>
                <c:pt idx="23">
                  <c:v>0.56000000000000005</c:v>
                </c:pt>
                <c:pt idx="24">
                  <c:v>0.45</c:v>
                </c:pt>
                <c:pt idx="25">
                  <c:v>0.5</c:v>
                </c:pt>
                <c:pt idx="26">
                  <c:v>0.28000000000000003</c:v>
                </c:pt>
                <c:pt idx="27">
                  <c:v>0.88</c:v>
                </c:pt>
                <c:pt idx="28">
                  <c:v>1.1499999999999999</c:v>
                </c:pt>
                <c:pt idx="29">
                  <c:v>-0.51</c:v>
                </c:pt>
                <c:pt idx="30">
                  <c:v>0.72</c:v>
                </c:pt>
                <c:pt idx="31">
                  <c:v>-0.31</c:v>
                </c:pt>
                <c:pt idx="32">
                  <c:v>0.43</c:v>
                </c:pt>
                <c:pt idx="33">
                  <c:v>1.1000000000000001</c:v>
                </c:pt>
                <c:pt idx="34">
                  <c:v>1.27</c:v>
                </c:pt>
                <c:pt idx="35">
                  <c:v>-0.08</c:v>
                </c:pt>
                <c:pt idx="36">
                  <c:v>1.21</c:v>
                </c:pt>
                <c:pt idx="37">
                  <c:v>1.29</c:v>
                </c:pt>
                <c:pt idx="38">
                  <c:v>0.57999999999999996</c:v>
                </c:pt>
                <c:pt idx="39">
                  <c:v>0.4</c:v>
                </c:pt>
                <c:pt idx="40">
                  <c:v>0.59</c:v>
                </c:pt>
                <c:pt idx="41">
                  <c:v>0.09</c:v>
                </c:pt>
                <c:pt idx="42">
                  <c:v>0.74</c:v>
                </c:pt>
                <c:pt idx="43">
                  <c:v>0.2</c:v>
                </c:pt>
                <c:pt idx="44">
                  <c:v>0.48</c:v>
                </c:pt>
                <c:pt idx="45">
                  <c:v>0.34</c:v>
                </c:pt>
                <c:pt idx="46">
                  <c:v>0.21</c:v>
                </c:pt>
                <c:pt idx="47">
                  <c:v>0.15</c:v>
                </c:pt>
                <c:pt idx="48">
                  <c:v>-0.03</c:v>
                </c:pt>
                <c:pt idx="49">
                  <c:v>0.4</c:v>
                </c:pt>
                <c:pt idx="50">
                  <c:v>-0.04</c:v>
                </c:pt>
                <c:pt idx="51">
                  <c:v>0.25</c:v>
                </c:pt>
                <c:pt idx="52">
                  <c:v>0.05</c:v>
                </c:pt>
                <c:pt idx="53">
                  <c:v>0.96</c:v>
                </c:pt>
                <c:pt idx="54">
                  <c:v>-0.03</c:v>
                </c:pt>
                <c:pt idx="55">
                  <c:v>-0.11</c:v>
                </c:pt>
                <c:pt idx="56">
                  <c:v>0.64</c:v>
                </c:pt>
                <c:pt idx="57">
                  <c:v>0.13</c:v>
                </c:pt>
                <c:pt idx="58">
                  <c:v>0.71</c:v>
                </c:pt>
                <c:pt idx="59">
                  <c:v>0.35</c:v>
                </c:pt>
                <c:pt idx="60">
                  <c:v>0.6</c:v>
                </c:pt>
                <c:pt idx="61">
                  <c:v>0.17</c:v>
                </c:pt>
                <c:pt idx="62">
                  <c:v>0.68</c:v>
                </c:pt>
                <c:pt idx="63">
                  <c:v>0.64</c:v>
                </c:pt>
                <c:pt idx="64">
                  <c:v>0.55000000000000004</c:v>
                </c:pt>
                <c:pt idx="65">
                  <c:v>0.92</c:v>
                </c:pt>
                <c:pt idx="66">
                  <c:v>1.22</c:v>
                </c:pt>
                <c:pt idx="67">
                  <c:v>0.23</c:v>
                </c:pt>
                <c:pt idx="68">
                  <c:v>0.17</c:v>
                </c:pt>
                <c:pt idx="69">
                  <c:v>-0.33</c:v>
                </c:pt>
                <c:pt idx="70">
                  <c:v>0.3</c:v>
                </c:pt>
                <c:pt idx="71">
                  <c:v>-0.56999999999999995</c:v>
                </c:pt>
                <c:pt idx="72">
                  <c:v>-0.52</c:v>
                </c:pt>
                <c:pt idx="73">
                  <c:v>-1.01</c:v>
                </c:pt>
                <c:pt idx="74">
                  <c:v>-0.55000000000000004</c:v>
                </c:pt>
                <c:pt idx="75">
                  <c:v>-1.1599999999999999</c:v>
                </c:pt>
                <c:pt idx="76">
                  <c:v>-0.04</c:v>
                </c:pt>
                <c:pt idx="77">
                  <c:v>-0.34</c:v>
                </c:pt>
                <c:pt idx="78">
                  <c:v>-0.41</c:v>
                </c:pt>
                <c:pt idx="79">
                  <c:v>-0.12</c:v>
                </c:pt>
                <c:pt idx="80">
                  <c:v>-0.76</c:v>
                </c:pt>
                <c:pt idx="81">
                  <c:v>-0.68</c:v>
                </c:pt>
                <c:pt idx="82">
                  <c:v>-0.13</c:v>
                </c:pt>
                <c:pt idx="83">
                  <c:v>-0.4</c:v>
                </c:pt>
                <c:pt idx="84">
                  <c:v>-0.57999999999999996</c:v>
                </c:pt>
                <c:pt idx="85">
                  <c:v>-0.26</c:v>
                </c:pt>
                <c:pt idx="86">
                  <c:v>0</c:v>
                </c:pt>
              </c:numCache>
            </c:numRef>
          </c:val>
          <c:smooth val="0"/>
          <c:extLst>
            <c:ext xmlns:c16="http://schemas.microsoft.com/office/drawing/2014/chart" uri="{C3380CC4-5D6E-409C-BE32-E72D297353CC}">
              <c16:uniqueId val="{00000000-E258-4E30-90FD-43C37A9DB3D0}"/>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Calculations!$CP$81:$FX$81</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extLst>
            <c:ext xmlns:c16="http://schemas.microsoft.com/office/drawing/2014/chart" uri="{C3380CC4-5D6E-409C-BE32-E72D297353CC}">
              <c16:uniqueId val="{00000001-E258-4E30-90FD-43C37A9DB3D0}"/>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Calculations!$B$85</c:f>
              <c:strCache>
                <c:ptCount val="1"/>
                <c:pt idx="0">
                  <c:v>Gross consumption effect (transfers gross only)</c:v>
                </c:pt>
              </c:strCache>
            </c:strRef>
          </c:tx>
          <c:spPr>
            <a:ln w="28575" cap="rnd">
              <a:solidFill>
                <a:schemeClr val="accent1"/>
              </a:solidFill>
              <a:round/>
            </a:ln>
            <a:effectLst/>
          </c:spPr>
          <c:marker>
            <c:symbol val="none"/>
          </c:marker>
          <c:cat>
            <c:numRef>
              <c:f>Calculations!$C$9:$GV$9</c:f>
              <c:numCache>
                <c:formatCode>mmm"-"yyyy</c:formatCode>
                <c:ptCount val="202"/>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pt idx="112">
                  <c:v>35885</c:v>
                </c:pt>
                <c:pt idx="113">
                  <c:v>35976</c:v>
                </c:pt>
                <c:pt idx="114">
                  <c:v>36068</c:v>
                </c:pt>
                <c:pt idx="115">
                  <c:v>36160</c:v>
                </c:pt>
                <c:pt idx="116">
                  <c:v>36250</c:v>
                </c:pt>
                <c:pt idx="117">
                  <c:v>36341</c:v>
                </c:pt>
                <c:pt idx="118">
                  <c:v>36433</c:v>
                </c:pt>
                <c:pt idx="119">
                  <c:v>36525</c:v>
                </c:pt>
                <c:pt idx="120">
                  <c:v>36616</c:v>
                </c:pt>
                <c:pt idx="121">
                  <c:v>36707</c:v>
                </c:pt>
                <c:pt idx="122">
                  <c:v>36799</c:v>
                </c:pt>
                <c:pt idx="123">
                  <c:v>36891</c:v>
                </c:pt>
                <c:pt idx="124">
                  <c:v>36981</c:v>
                </c:pt>
                <c:pt idx="125">
                  <c:v>37072</c:v>
                </c:pt>
                <c:pt idx="126">
                  <c:v>37164</c:v>
                </c:pt>
                <c:pt idx="127">
                  <c:v>37256</c:v>
                </c:pt>
                <c:pt idx="128">
                  <c:v>37346</c:v>
                </c:pt>
                <c:pt idx="129">
                  <c:v>37437</c:v>
                </c:pt>
                <c:pt idx="130">
                  <c:v>37529</c:v>
                </c:pt>
                <c:pt idx="131">
                  <c:v>37621</c:v>
                </c:pt>
                <c:pt idx="132">
                  <c:v>37711</c:v>
                </c:pt>
                <c:pt idx="133">
                  <c:v>37802</c:v>
                </c:pt>
                <c:pt idx="134">
                  <c:v>37894</c:v>
                </c:pt>
                <c:pt idx="135">
                  <c:v>37986</c:v>
                </c:pt>
                <c:pt idx="136">
                  <c:v>38077</c:v>
                </c:pt>
                <c:pt idx="137">
                  <c:v>38168</c:v>
                </c:pt>
                <c:pt idx="138">
                  <c:v>38260</c:v>
                </c:pt>
                <c:pt idx="139">
                  <c:v>38352</c:v>
                </c:pt>
                <c:pt idx="140">
                  <c:v>38442</c:v>
                </c:pt>
                <c:pt idx="141">
                  <c:v>38533</c:v>
                </c:pt>
                <c:pt idx="142">
                  <c:v>38625</c:v>
                </c:pt>
                <c:pt idx="143">
                  <c:v>38717</c:v>
                </c:pt>
                <c:pt idx="144">
                  <c:v>38807</c:v>
                </c:pt>
                <c:pt idx="145">
                  <c:v>38898</c:v>
                </c:pt>
                <c:pt idx="146">
                  <c:v>38990</c:v>
                </c:pt>
                <c:pt idx="147">
                  <c:v>39082</c:v>
                </c:pt>
                <c:pt idx="148">
                  <c:v>39172</c:v>
                </c:pt>
                <c:pt idx="149">
                  <c:v>39263</c:v>
                </c:pt>
                <c:pt idx="150">
                  <c:v>39355</c:v>
                </c:pt>
                <c:pt idx="151">
                  <c:v>39447</c:v>
                </c:pt>
                <c:pt idx="152">
                  <c:v>39538</c:v>
                </c:pt>
                <c:pt idx="153">
                  <c:v>39629</c:v>
                </c:pt>
                <c:pt idx="154">
                  <c:v>39721</c:v>
                </c:pt>
                <c:pt idx="155">
                  <c:v>39813</c:v>
                </c:pt>
                <c:pt idx="156">
                  <c:v>39903</c:v>
                </c:pt>
                <c:pt idx="157">
                  <c:v>39994</c:v>
                </c:pt>
                <c:pt idx="158">
                  <c:v>40086</c:v>
                </c:pt>
                <c:pt idx="159">
                  <c:v>40178</c:v>
                </c:pt>
                <c:pt idx="160">
                  <c:v>40268</c:v>
                </c:pt>
                <c:pt idx="161">
                  <c:v>40359</c:v>
                </c:pt>
                <c:pt idx="162">
                  <c:v>40451</c:v>
                </c:pt>
                <c:pt idx="163">
                  <c:v>40543</c:v>
                </c:pt>
                <c:pt idx="164">
                  <c:v>40633</c:v>
                </c:pt>
                <c:pt idx="165">
                  <c:v>40724</c:v>
                </c:pt>
                <c:pt idx="166">
                  <c:v>40816</c:v>
                </c:pt>
                <c:pt idx="167">
                  <c:v>40908</c:v>
                </c:pt>
                <c:pt idx="168">
                  <c:v>40999</c:v>
                </c:pt>
                <c:pt idx="169">
                  <c:v>41090</c:v>
                </c:pt>
                <c:pt idx="170">
                  <c:v>41182</c:v>
                </c:pt>
                <c:pt idx="171">
                  <c:v>41274</c:v>
                </c:pt>
                <c:pt idx="172">
                  <c:v>41364</c:v>
                </c:pt>
                <c:pt idx="173">
                  <c:v>41455</c:v>
                </c:pt>
                <c:pt idx="174">
                  <c:v>41547</c:v>
                </c:pt>
                <c:pt idx="175">
                  <c:v>41639</c:v>
                </c:pt>
                <c:pt idx="176">
                  <c:v>41729</c:v>
                </c:pt>
                <c:pt idx="177">
                  <c:v>41820</c:v>
                </c:pt>
                <c:pt idx="178">
                  <c:v>41912</c:v>
                </c:pt>
                <c:pt idx="179">
                  <c:v>42004</c:v>
                </c:pt>
                <c:pt idx="180">
                  <c:v>42094</c:v>
                </c:pt>
                <c:pt idx="181">
                  <c:v>42185</c:v>
                </c:pt>
                <c:pt idx="182">
                  <c:v>42277</c:v>
                </c:pt>
                <c:pt idx="183">
                  <c:v>42369</c:v>
                </c:pt>
                <c:pt idx="184">
                  <c:v>42460</c:v>
                </c:pt>
                <c:pt idx="185">
                  <c:v>42551</c:v>
                </c:pt>
                <c:pt idx="186">
                  <c:v>42643</c:v>
                </c:pt>
                <c:pt idx="187">
                  <c:v>42735</c:v>
                </c:pt>
                <c:pt idx="188">
                  <c:v>42825</c:v>
                </c:pt>
                <c:pt idx="189">
                  <c:v>42916</c:v>
                </c:pt>
                <c:pt idx="190">
                  <c:v>43008</c:v>
                </c:pt>
                <c:pt idx="191">
                  <c:v>43100</c:v>
                </c:pt>
                <c:pt idx="192">
                  <c:v>43190</c:v>
                </c:pt>
                <c:pt idx="193">
                  <c:v>43281</c:v>
                </c:pt>
                <c:pt idx="194">
                  <c:v>43373</c:v>
                </c:pt>
                <c:pt idx="195">
                  <c:v>43465</c:v>
                </c:pt>
                <c:pt idx="196">
                  <c:v>43555</c:v>
                </c:pt>
                <c:pt idx="197">
                  <c:v>43646</c:v>
                </c:pt>
                <c:pt idx="198">
                  <c:v>43738</c:v>
                </c:pt>
                <c:pt idx="199">
                  <c:v>43830</c:v>
                </c:pt>
                <c:pt idx="200">
                  <c:v>43921</c:v>
                </c:pt>
                <c:pt idx="201">
                  <c:v>44012</c:v>
                </c:pt>
              </c:numCache>
            </c:numRef>
          </c:cat>
          <c:val>
            <c:numRef>
              <c:f>Calculations!$C$85:$GN$85</c:f>
              <c:numCache>
                <c:formatCode>General</c:formatCode>
                <c:ptCount val="194"/>
                <c:pt idx="0">
                  <c:v>0</c:v>
                </c:pt>
                <c:pt idx="1">
                  <c:v>0</c:v>
                </c:pt>
                <c:pt idx="2">
                  <c:v>0</c:v>
                </c:pt>
                <c:pt idx="3">
                  <c:v>0</c:v>
                </c:pt>
                <c:pt idx="4">
                  <c:v>0</c:v>
                </c:pt>
                <c:pt idx="5">
                  <c:v>0</c:v>
                </c:pt>
                <c:pt idx="6">
                  <c:v>0</c:v>
                </c:pt>
                <c:pt idx="7">
                  <c:v>0</c:v>
                </c:pt>
                <c:pt idx="8">
                  <c:v>0</c:v>
                </c:pt>
                <c:pt idx="9">
                  <c:v>0</c:v>
                </c:pt>
                <c:pt idx="10">
                  <c:v>0</c:v>
                </c:pt>
                <c:pt idx="11">
                  <c:v>0</c:v>
                </c:pt>
                <c:pt idx="12">
                  <c:v>0.4187826520764143</c:v>
                </c:pt>
                <c:pt idx="13">
                  <c:v>0.25602281517653824</c:v>
                </c:pt>
                <c:pt idx="14">
                  <c:v>0.47794440654554371</c:v>
                </c:pt>
                <c:pt idx="15">
                  <c:v>-9.6838554065401983E-2</c:v>
                </c:pt>
                <c:pt idx="16">
                  <c:v>0.38532091909199528</c:v>
                </c:pt>
                <c:pt idx="17">
                  <c:v>0.92138168649785734</c:v>
                </c:pt>
                <c:pt idx="18">
                  <c:v>1.0541632962563021</c:v>
                </c:pt>
                <c:pt idx="19">
                  <c:v>0.90733628603728911</c:v>
                </c:pt>
                <c:pt idx="20">
                  <c:v>2.0147712428460589</c:v>
                </c:pt>
                <c:pt idx="21">
                  <c:v>3.4117636018457782</c:v>
                </c:pt>
                <c:pt idx="22">
                  <c:v>2.1935270652747869</c:v>
                </c:pt>
                <c:pt idx="23">
                  <c:v>1.2198019322593605</c:v>
                </c:pt>
                <c:pt idx="24">
                  <c:v>1.2505120445459952</c:v>
                </c:pt>
                <c:pt idx="25">
                  <c:v>0.14441299236935551</c:v>
                </c:pt>
                <c:pt idx="26">
                  <c:v>0.48382434817584075</c:v>
                </c:pt>
                <c:pt idx="27">
                  <c:v>0.45948430826289616</c:v>
                </c:pt>
                <c:pt idx="28">
                  <c:v>0.19140377079705917</c:v>
                </c:pt>
                <c:pt idx="29">
                  <c:v>-0.33660236069016014</c:v>
                </c:pt>
                <c:pt idx="30">
                  <c:v>9.3490562304910929E-2</c:v>
                </c:pt>
                <c:pt idx="31">
                  <c:v>0.1045023640804133</c:v>
                </c:pt>
                <c:pt idx="32">
                  <c:v>-4.2439639652295913E-2</c:v>
                </c:pt>
                <c:pt idx="33">
                  <c:v>0.18078573740828452</c:v>
                </c:pt>
                <c:pt idx="34">
                  <c:v>-2.3471954510093318E-2</c:v>
                </c:pt>
                <c:pt idx="35">
                  <c:v>4.6203648549227594E-2</c:v>
                </c:pt>
                <c:pt idx="36">
                  <c:v>9.1450986990688155E-2</c:v>
                </c:pt>
                <c:pt idx="37">
                  <c:v>0.29597048568306727</c:v>
                </c:pt>
                <c:pt idx="38">
                  <c:v>0.59416884645606249</c:v>
                </c:pt>
                <c:pt idx="39">
                  <c:v>0.47460105345338777</c:v>
                </c:pt>
                <c:pt idx="40">
                  <c:v>0.80521775477351754</c:v>
                </c:pt>
                <c:pt idx="41">
                  <c:v>0.38001199940662084</c:v>
                </c:pt>
                <c:pt idx="42">
                  <c:v>1.3877321931364617</c:v>
                </c:pt>
                <c:pt idx="43">
                  <c:v>1.1244499764135816</c:v>
                </c:pt>
                <c:pt idx="44">
                  <c:v>0.29749644951679355</c:v>
                </c:pt>
                <c:pt idx="45">
                  <c:v>0.13821821553069388</c:v>
                </c:pt>
                <c:pt idx="46">
                  <c:v>0.13458649274040496</c:v>
                </c:pt>
                <c:pt idx="47">
                  <c:v>0.22182438301670984</c:v>
                </c:pt>
                <c:pt idx="48">
                  <c:v>0.66319621058961054</c:v>
                </c:pt>
                <c:pt idx="49">
                  <c:v>0.68783138853729575</c:v>
                </c:pt>
                <c:pt idx="50">
                  <c:v>1.0974117417694638</c:v>
                </c:pt>
                <c:pt idx="51">
                  <c:v>1.7162232373954533</c:v>
                </c:pt>
                <c:pt idx="52">
                  <c:v>1.6036895717200796</c:v>
                </c:pt>
                <c:pt idx="53">
                  <c:v>1.4970785093808185</c:v>
                </c:pt>
                <c:pt idx="54">
                  <c:v>1.150185400939572</c:v>
                </c:pt>
                <c:pt idx="55">
                  <c:v>0.55184927084660385</c:v>
                </c:pt>
                <c:pt idx="56">
                  <c:v>0.15269805735209763</c:v>
                </c:pt>
                <c:pt idx="57">
                  <c:v>0.11159363378963977</c:v>
                </c:pt>
                <c:pt idx="58">
                  <c:v>6.6067283554842593E-2</c:v>
                </c:pt>
                <c:pt idx="59">
                  <c:v>0.16928804895584887</c:v>
                </c:pt>
                <c:pt idx="60">
                  <c:v>6.7340194592527325E-2</c:v>
                </c:pt>
                <c:pt idx="61">
                  <c:v>0.50328717398903688</c:v>
                </c:pt>
                <c:pt idx="62">
                  <c:v>0.54147905384345862</c:v>
                </c:pt>
                <c:pt idx="63">
                  <c:v>-0.11554702227246039</c:v>
                </c:pt>
                <c:pt idx="64">
                  <c:v>0.34536016649627116</c:v>
                </c:pt>
                <c:pt idx="65">
                  <c:v>0.40960423136149426</c:v>
                </c:pt>
                <c:pt idx="66">
                  <c:v>0.69381623776826096</c:v>
                </c:pt>
                <c:pt idx="67">
                  <c:v>0.3156172145975697</c:v>
                </c:pt>
                <c:pt idx="68">
                  <c:v>0.50662093590341994</c:v>
                </c:pt>
                <c:pt idx="69">
                  <c:v>-1.4058639868313128E-2</c:v>
                </c:pt>
                <c:pt idx="70">
                  <c:v>0.13611867092752533</c:v>
                </c:pt>
                <c:pt idx="71">
                  <c:v>0.10275830278497211</c:v>
                </c:pt>
                <c:pt idx="72">
                  <c:v>0.43857013715021498</c:v>
                </c:pt>
                <c:pt idx="73">
                  <c:v>0.30301821266023382</c:v>
                </c:pt>
                <c:pt idx="74">
                  <c:v>0.43880854773828465</c:v>
                </c:pt>
                <c:pt idx="75">
                  <c:v>0.43544861160748116</c:v>
                </c:pt>
                <c:pt idx="76">
                  <c:v>0.12906690471670929</c:v>
                </c:pt>
                <c:pt idx="77">
                  <c:v>0.47560643496202709</c:v>
                </c:pt>
                <c:pt idx="78">
                  <c:v>0.521688523131006</c:v>
                </c:pt>
                <c:pt idx="79">
                  <c:v>0.6529186290439315</c:v>
                </c:pt>
                <c:pt idx="80">
                  <c:v>0.79502969879185548</c:v>
                </c:pt>
                <c:pt idx="81">
                  <c:v>0.56770084991052339</c:v>
                </c:pt>
                <c:pt idx="82">
                  <c:v>0.70662385129230265</c:v>
                </c:pt>
                <c:pt idx="83">
                  <c:v>0.6167770762552216</c:v>
                </c:pt>
                <c:pt idx="84">
                  <c:v>0.90796864561111512</c:v>
                </c:pt>
                <c:pt idx="85">
                  <c:v>1.3278808604324903</c:v>
                </c:pt>
                <c:pt idx="86">
                  <c:v>1.1456990438599224</c:v>
                </c:pt>
                <c:pt idx="87">
                  <c:v>1.1087353009509044</c:v>
                </c:pt>
                <c:pt idx="88">
                  <c:v>1.6520018892777346</c:v>
                </c:pt>
                <c:pt idx="89">
                  <c:v>1.2297881917086295</c:v>
                </c:pt>
                <c:pt idx="90">
                  <c:v>1.2918358046469109</c:v>
                </c:pt>
                <c:pt idx="91">
                  <c:v>0.94912927156768034</c:v>
                </c:pt>
                <c:pt idx="92">
                  <c:v>0.72738554310519887</c:v>
                </c:pt>
                <c:pt idx="93">
                  <c:v>0.5476700708590978</c:v>
                </c:pt>
                <c:pt idx="94">
                  <c:v>0.4686968070911362</c:v>
                </c:pt>
                <c:pt idx="95">
                  <c:v>0.35936311506393398</c:v>
                </c:pt>
                <c:pt idx="96">
                  <c:v>0.29063804552691813</c:v>
                </c:pt>
                <c:pt idx="97">
                  <c:v>0.17336170719898242</c:v>
                </c:pt>
                <c:pt idx="98">
                  <c:v>0.12120753927795852</c:v>
                </c:pt>
                <c:pt idx="99">
                  <c:v>0.39077101789387397</c:v>
                </c:pt>
                <c:pt idx="100">
                  <c:v>0.26101356145627413</c:v>
                </c:pt>
                <c:pt idx="101">
                  <c:v>0.45276754781145095</c:v>
                </c:pt>
                <c:pt idx="102">
                  <c:v>0.49250712241489009</c:v>
                </c:pt>
                <c:pt idx="103">
                  <c:v>0.20844378506057473</c:v>
                </c:pt>
                <c:pt idx="104">
                  <c:v>0.21547671382202876</c:v>
                </c:pt>
                <c:pt idx="105">
                  <c:v>0.32753933139603353</c:v>
                </c:pt>
                <c:pt idx="106">
                  <c:v>0.16695709485340665</c:v>
                </c:pt>
                <c:pt idx="107">
                  <c:v>0.39849344650233187</c:v>
                </c:pt>
                <c:pt idx="108">
                  <c:v>0.14882090202385273</c:v>
                </c:pt>
                <c:pt idx="109">
                  <c:v>-0.15013860087462128</c:v>
                </c:pt>
                <c:pt idx="110">
                  <c:v>0.18648286240798073</c:v>
                </c:pt>
                <c:pt idx="111">
                  <c:v>0.12737115192905191</c:v>
                </c:pt>
                <c:pt idx="112">
                  <c:v>-2.8148708364751251E-2</c:v>
                </c:pt>
                <c:pt idx="113">
                  <c:v>0.25251650376627599</c:v>
                </c:pt>
                <c:pt idx="114">
                  <c:v>0.12420073683993693</c:v>
                </c:pt>
                <c:pt idx="115">
                  <c:v>0.20091670806998962</c:v>
                </c:pt>
                <c:pt idx="116">
                  <c:v>0.27684116072916681</c:v>
                </c:pt>
                <c:pt idx="117">
                  <c:v>0.47993135735555043</c:v>
                </c:pt>
                <c:pt idx="118">
                  <c:v>0.4579748534384398</c:v>
                </c:pt>
                <c:pt idx="119">
                  <c:v>0.45940632945355797</c:v>
                </c:pt>
                <c:pt idx="120">
                  <c:v>0.30329140373690222</c:v>
                </c:pt>
                <c:pt idx="121">
                  <c:v>0.39201908657710671</c:v>
                </c:pt>
                <c:pt idx="122">
                  <c:v>0.60248992444292704</c:v>
                </c:pt>
                <c:pt idx="123">
                  <c:v>0.61551691515063878</c:v>
                </c:pt>
                <c:pt idx="124">
                  <c:v>0.66511698084966764</c:v>
                </c:pt>
                <c:pt idx="125">
                  <c:v>0.68319107239519961</c:v>
                </c:pt>
                <c:pt idx="126">
                  <c:v>1.5910486956537426</c:v>
                </c:pt>
                <c:pt idx="127">
                  <c:v>1.762306635513367</c:v>
                </c:pt>
                <c:pt idx="128">
                  <c:v>1.7048522061456162</c:v>
                </c:pt>
                <c:pt idx="129">
                  <c:v>2.1612652632700207</c:v>
                </c:pt>
                <c:pt idx="130">
                  <c:v>1.8872596935169184</c:v>
                </c:pt>
                <c:pt idx="131">
                  <c:v>1.5790490437115545</c:v>
                </c:pt>
                <c:pt idx="132">
                  <c:v>1.6321483895315363</c:v>
                </c:pt>
                <c:pt idx="133">
                  <c:v>1.5154332507264034</c:v>
                </c:pt>
                <c:pt idx="134">
                  <c:v>1.4656671523925202</c:v>
                </c:pt>
                <c:pt idx="135">
                  <c:v>1.1073901477638117</c:v>
                </c:pt>
                <c:pt idx="136">
                  <c:v>0.78149863739411574</c:v>
                </c:pt>
                <c:pt idx="137">
                  <c:v>0.71311408247640329</c:v>
                </c:pt>
                <c:pt idx="138">
                  <c:v>0.45333633752347047</c:v>
                </c:pt>
                <c:pt idx="139">
                  <c:v>0.44341311798417754</c:v>
                </c:pt>
                <c:pt idx="140">
                  <c:v>-5.0269414752842523E-2</c:v>
                </c:pt>
                <c:pt idx="141">
                  <c:v>-6.6344526335372356E-3</c:v>
                </c:pt>
                <c:pt idx="142">
                  <c:v>-2.7547578300052278E-4</c:v>
                </c:pt>
                <c:pt idx="143">
                  <c:v>-0.1148931404803718</c:v>
                </c:pt>
                <c:pt idx="144">
                  <c:v>-0.1260734367253783</c:v>
                </c:pt>
                <c:pt idx="145">
                  <c:v>-0.20547107321300867</c:v>
                </c:pt>
                <c:pt idx="146">
                  <c:v>6.5491736510778331E-2</c:v>
                </c:pt>
                <c:pt idx="147">
                  <c:v>-3.9969427706195826E-2</c:v>
                </c:pt>
                <c:pt idx="148">
                  <c:v>7.2773000240191732E-2</c:v>
                </c:pt>
                <c:pt idx="149">
                  <c:v>-1.810211588748839E-2</c:v>
                </c:pt>
                <c:pt idx="150">
                  <c:v>0.25509721646322614</c:v>
                </c:pt>
                <c:pt idx="151">
                  <c:v>0.45322390673341922</c:v>
                </c:pt>
                <c:pt idx="152">
                  <c:v>0.38195717770508519</c:v>
                </c:pt>
                <c:pt idx="153">
                  <c:v>2.5388286861948961</c:v>
                </c:pt>
                <c:pt idx="154">
                  <c:v>1.2510030250191708</c:v>
                </c:pt>
                <c:pt idx="155">
                  <c:v>1.1056240246706825</c:v>
                </c:pt>
                <c:pt idx="156">
                  <c:v>2.7983011172266661</c:v>
                </c:pt>
                <c:pt idx="157">
                  <c:v>1.8614454717007967</c:v>
                </c:pt>
                <c:pt idx="158">
                  <c:v>2.7587024616685456</c:v>
                </c:pt>
                <c:pt idx="159">
                  <c:v>2.5660391173423633</c:v>
                </c:pt>
                <c:pt idx="160">
                  <c:v>2.4812296150494713</c:v>
                </c:pt>
                <c:pt idx="161">
                  <c:v>1.575557301977778</c:v>
                </c:pt>
                <c:pt idx="162">
                  <c:v>1.5205019593493527</c:v>
                </c:pt>
                <c:pt idx="163">
                  <c:v>1.2843251439663992</c:v>
                </c:pt>
                <c:pt idx="164">
                  <c:v>-1.3863893314722903E-2</c:v>
                </c:pt>
                <c:pt idx="165">
                  <c:v>-0.18952621561656396</c:v>
                </c:pt>
                <c:pt idx="166">
                  <c:v>-0.31559344605689749</c:v>
                </c:pt>
                <c:pt idx="167">
                  <c:v>-0.35346623295560825</c:v>
                </c:pt>
                <c:pt idx="168">
                  <c:v>-0.44531814678445497</c:v>
                </c:pt>
                <c:pt idx="169">
                  <c:v>-0.28651439939922047</c:v>
                </c:pt>
                <c:pt idx="170">
                  <c:v>-0.14777302030226525</c:v>
                </c:pt>
                <c:pt idx="171">
                  <c:v>-0.24979569303054516</c:v>
                </c:pt>
                <c:pt idx="172">
                  <c:v>-0.57245882866349596</c:v>
                </c:pt>
                <c:pt idx="173">
                  <c:v>-0.56299514218093338</c:v>
                </c:pt>
                <c:pt idx="174">
                  <c:v>-0.10779214749579907</c:v>
                </c:pt>
                <c:pt idx="175">
                  <c:v>-0.18283506479924144</c:v>
                </c:pt>
                <c:pt idx="176">
                  <c:v>-0.35188424454168549</c:v>
                </c:pt>
                <c:pt idx="177">
                  <c:v>-0.10164184132927923</c:v>
                </c:pt>
                <c:pt idx="178">
                  <c:v>2.3125942698478674E-2</c:v>
                </c:pt>
                <c:pt idx="179">
                  <c:v>0.14235756806687</c:v>
                </c:pt>
                <c:pt idx="180">
                  <c:v>0.3442755808571929</c:v>
                </c:pt>
                <c:pt idx="181">
                  <c:v>0.33979577189028809</c:v>
                </c:pt>
                <c:pt idx="182">
                  <c:v>0.30765993522518831</c:v>
                </c:pt>
                <c:pt idx="183">
                  <c:v>0.35172171018700504</c:v>
                </c:pt>
                <c:pt idx="184">
                  <c:v>0.43948027866588846</c:v>
                </c:pt>
                <c:pt idx="185">
                  <c:v>0.40403958711206844</c:v>
                </c:pt>
                <c:pt idx="186">
                  <c:v>0.26772100444923841</c:v>
                </c:pt>
                <c:pt idx="187">
                  <c:v>0.33222081722025176</c:v>
                </c:pt>
                <c:pt idx="188">
                  <c:v>0.4236833604329448</c:v>
                </c:pt>
                <c:pt idx="189">
                  <c:v>0.41175966533051356</c:v>
                </c:pt>
                <c:pt idx="190">
                  <c:v>0.38918444953981668</c:v>
                </c:pt>
                <c:pt idx="191">
                  <c:v>0.38305035808863336</c:v>
                </c:pt>
                <c:pt idx="192">
                  <c:v>0.51108793843381262</c:v>
                </c:pt>
                <c:pt idx="193">
                  <c:v>0.66889087699547256</c:v>
                </c:pt>
              </c:numCache>
            </c:numRef>
          </c:val>
          <c:smooth val="0"/>
          <c:extLst>
            <c:ext xmlns:c16="http://schemas.microsoft.com/office/drawing/2014/chart" uri="{C3380CC4-5D6E-409C-BE32-E72D297353CC}">
              <c16:uniqueId val="{00000000-05DC-4BB6-968D-FB5807897B04}"/>
            </c:ext>
          </c:extLst>
        </c:ser>
        <c:ser>
          <c:idx val="1"/>
          <c:order val="1"/>
          <c:tx>
            <c:strRef>
              <c:f>Calculations!$B$58</c:f>
              <c:strCache>
                <c:ptCount val="1"/>
                <c:pt idx="0">
                  <c:v>Contribution of Consumption Growth to Real GDP</c:v>
                </c:pt>
              </c:strCache>
            </c:strRef>
          </c:tx>
          <c:spPr>
            <a:ln w="28575" cap="rnd">
              <a:solidFill>
                <a:schemeClr val="accent2"/>
              </a:solidFill>
              <a:round/>
            </a:ln>
            <a:effectLst/>
          </c:spPr>
          <c:marker>
            <c:symbol val="none"/>
          </c:marker>
          <c:cat>
            <c:numRef>
              <c:f>Calculations!$C$9:$GV$9</c:f>
              <c:numCache>
                <c:formatCode>mmm"-"yyyy</c:formatCode>
                <c:ptCount val="202"/>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pt idx="112">
                  <c:v>35885</c:v>
                </c:pt>
                <c:pt idx="113">
                  <c:v>35976</c:v>
                </c:pt>
                <c:pt idx="114">
                  <c:v>36068</c:v>
                </c:pt>
                <c:pt idx="115">
                  <c:v>36160</c:v>
                </c:pt>
                <c:pt idx="116">
                  <c:v>36250</c:v>
                </c:pt>
                <c:pt idx="117">
                  <c:v>36341</c:v>
                </c:pt>
                <c:pt idx="118">
                  <c:v>36433</c:v>
                </c:pt>
                <c:pt idx="119">
                  <c:v>36525</c:v>
                </c:pt>
                <c:pt idx="120">
                  <c:v>36616</c:v>
                </c:pt>
                <c:pt idx="121">
                  <c:v>36707</c:v>
                </c:pt>
                <c:pt idx="122">
                  <c:v>36799</c:v>
                </c:pt>
                <c:pt idx="123">
                  <c:v>36891</c:v>
                </c:pt>
                <c:pt idx="124">
                  <c:v>36981</c:v>
                </c:pt>
                <c:pt idx="125">
                  <c:v>37072</c:v>
                </c:pt>
                <c:pt idx="126">
                  <c:v>37164</c:v>
                </c:pt>
                <c:pt idx="127">
                  <c:v>37256</c:v>
                </c:pt>
                <c:pt idx="128">
                  <c:v>37346</c:v>
                </c:pt>
                <c:pt idx="129">
                  <c:v>37437</c:v>
                </c:pt>
                <c:pt idx="130">
                  <c:v>37529</c:v>
                </c:pt>
                <c:pt idx="131">
                  <c:v>37621</c:v>
                </c:pt>
                <c:pt idx="132">
                  <c:v>37711</c:v>
                </c:pt>
                <c:pt idx="133">
                  <c:v>37802</c:v>
                </c:pt>
                <c:pt idx="134">
                  <c:v>37894</c:v>
                </c:pt>
                <c:pt idx="135">
                  <c:v>37986</c:v>
                </c:pt>
                <c:pt idx="136">
                  <c:v>38077</c:v>
                </c:pt>
                <c:pt idx="137">
                  <c:v>38168</c:v>
                </c:pt>
                <c:pt idx="138">
                  <c:v>38260</c:v>
                </c:pt>
                <c:pt idx="139">
                  <c:v>38352</c:v>
                </c:pt>
                <c:pt idx="140">
                  <c:v>38442</c:v>
                </c:pt>
                <c:pt idx="141">
                  <c:v>38533</c:v>
                </c:pt>
                <c:pt idx="142">
                  <c:v>38625</c:v>
                </c:pt>
                <c:pt idx="143">
                  <c:v>38717</c:v>
                </c:pt>
                <c:pt idx="144">
                  <c:v>38807</c:v>
                </c:pt>
                <c:pt idx="145">
                  <c:v>38898</c:v>
                </c:pt>
                <c:pt idx="146">
                  <c:v>38990</c:v>
                </c:pt>
                <c:pt idx="147">
                  <c:v>39082</c:v>
                </c:pt>
                <c:pt idx="148">
                  <c:v>39172</c:v>
                </c:pt>
                <c:pt idx="149">
                  <c:v>39263</c:v>
                </c:pt>
                <c:pt idx="150">
                  <c:v>39355</c:v>
                </c:pt>
                <c:pt idx="151">
                  <c:v>39447</c:v>
                </c:pt>
                <c:pt idx="152">
                  <c:v>39538</c:v>
                </c:pt>
                <c:pt idx="153">
                  <c:v>39629</c:v>
                </c:pt>
                <c:pt idx="154">
                  <c:v>39721</c:v>
                </c:pt>
                <c:pt idx="155">
                  <c:v>39813</c:v>
                </c:pt>
                <c:pt idx="156">
                  <c:v>39903</c:v>
                </c:pt>
                <c:pt idx="157">
                  <c:v>39994</c:v>
                </c:pt>
                <c:pt idx="158">
                  <c:v>40086</c:v>
                </c:pt>
                <c:pt idx="159">
                  <c:v>40178</c:v>
                </c:pt>
                <c:pt idx="160">
                  <c:v>40268</c:v>
                </c:pt>
                <c:pt idx="161">
                  <c:v>40359</c:v>
                </c:pt>
                <c:pt idx="162">
                  <c:v>40451</c:v>
                </c:pt>
                <c:pt idx="163">
                  <c:v>40543</c:v>
                </c:pt>
                <c:pt idx="164">
                  <c:v>40633</c:v>
                </c:pt>
                <c:pt idx="165">
                  <c:v>40724</c:v>
                </c:pt>
                <c:pt idx="166">
                  <c:v>40816</c:v>
                </c:pt>
                <c:pt idx="167">
                  <c:v>40908</c:v>
                </c:pt>
                <c:pt idx="168">
                  <c:v>40999</c:v>
                </c:pt>
                <c:pt idx="169">
                  <c:v>41090</c:v>
                </c:pt>
                <c:pt idx="170">
                  <c:v>41182</c:v>
                </c:pt>
                <c:pt idx="171">
                  <c:v>41274</c:v>
                </c:pt>
                <c:pt idx="172">
                  <c:v>41364</c:v>
                </c:pt>
                <c:pt idx="173">
                  <c:v>41455</c:v>
                </c:pt>
                <c:pt idx="174">
                  <c:v>41547</c:v>
                </c:pt>
                <c:pt idx="175">
                  <c:v>41639</c:v>
                </c:pt>
                <c:pt idx="176">
                  <c:v>41729</c:v>
                </c:pt>
                <c:pt idx="177">
                  <c:v>41820</c:v>
                </c:pt>
                <c:pt idx="178">
                  <c:v>41912</c:v>
                </c:pt>
                <c:pt idx="179">
                  <c:v>42004</c:v>
                </c:pt>
                <c:pt idx="180">
                  <c:v>42094</c:v>
                </c:pt>
                <c:pt idx="181">
                  <c:v>42185</c:v>
                </c:pt>
                <c:pt idx="182">
                  <c:v>42277</c:v>
                </c:pt>
                <c:pt idx="183">
                  <c:v>42369</c:v>
                </c:pt>
                <c:pt idx="184">
                  <c:v>42460</c:v>
                </c:pt>
                <c:pt idx="185">
                  <c:v>42551</c:v>
                </c:pt>
                <c:pt idx="186">
                  <c:v>42643</c:v>
                </c:pt>
                <c:pt idx="187">
                  <c:v>42735</c:v>
                </c:pt>
                <c:pt idx="188">
                  <c:v>42825</c:v>
                </c:pt>
                <c:pt idx="189">
                  <c:v>42916</c:v>
                </c:pt>
                <c:pt idx="190">
                  <c:v>43008</c:v>
                </c:pt>
                <c:pt idx="191">
                  <c:v>43100</c:v>
                </c:pt>
                <c:pt idx="192">
                  <c:v>43190</c:v>
                </c:pt>
                <c:pt idx="193">
                  <c:v>43281</c:v>
                </c:pt>
                <c:pt idx="194">
                  <c:v>43373</c:v>
                </c:pt>
                <c:pt idx="195">
                  <c:v>43465</c:v>
                </c:pt>
                <c:pt idx="196">
                  <c:v>43555</c:v>
                </c:pt>
                <c:pt idx="197">
                  <c:v>43646</c:v>
                </c:pt>
                <c:pt idx="198">
                  <c:v>43738</c:v>
                </c:pt>
                <c:pt idx="199">
                  <c:v>43830</c:v>
                </c:pt>
                <c:pt idx="200">
                  <c:v>43921</c:v>
                </c:pt>
                <c:pt idx="201">
                  <c:v>44012</c:v>
                </c:pt>
              </c:numCache>
            </c:numRef>
          </c:cat>
          <c:val>
            <c:numRef>
              <c:f>Calculations!$C$58:$GN$58</c:f>
              <c:numCache>
                <c:formatCode>General</c:formatCode>
                <c:ptCount val="194"/>
                <c:pt idx="0">
                  <c:v>0</c:v>
                </c:pt>
                <c:pt idx="1">
                  <c:v>0</c:v>
                </c:pt>
                <c:pt idx="2">
                  <c:v>0</c:v>
                </c:pt>
                <c:pt idx="3">
                  <c:v>0</c:v>
                </c:pt>
                <c:pt idx="4">
                  <c:v>0</c:v>
                </c:pt>
                <c:pt idx="5">
                  <c:v>0</c:v>
                </c:pt>
                <c:pt idx="6">
                  <c:v>0</c:v>
                </c:pt>
                <c:pt idx="7">
                  <c:v>0</c:v>
                </c:pt>
                <c:pt idx="8">
                  <c:v>0</c:v>
                </c:pt>
                <c:pt idx="9">
                  <c:v>0</c:v>
                </c:pt>
                <c:pt idx="10">
                  <c:v>0</c:v>
                </c:pt>
                <c:pt idx="11">
                  <c:v>0</c:v>
                </c:pt>
                <c:pt idx="12">
                  <c:v>3.279686012699775E-2</c:v>
                </c:pt>
                <c:pt idx="13">
                  <c:v>-0.14727137085453976</c:v>
                </c:pt>
                <c:pt idx="14">
                  <c:v>5.4336342619112681E-2</c:v>
                </c:pt>
                <c:pt idx="15">
                  <c:v>-0.54068356671480677</c:v>
                </c:pt>
                <c:pt idx="16">
                  <c:v>-8.1249164020910009E-2</c:v>
                </c:pt>
                <c:pt idx="17">
                  <c:v>0.4198589065571654</c:v>
                </c:pt>
                <c:pt idx="18">
                  <c:v>0.52586910821501887</c:v>
                </c:pt>
                <c:pt idx="19">
                  <c:v>0.35568458985990264</c:v>
                </c:pt>
                <c:pt idx="20">
                  <c:v>1.4418705989547698</c:v>
                </c:pt>
                <c:pt idx="21">
                  <c:v>2.8213906831646578</c:v>
                </c:pt>
                <c:pt idx="22">
                  <c:v>1.6367282055778958</c:v>
                </c:pt>
                <c:pt idx="23">
                  <c:v>0.68215442147813221</c:v>
                </c:pt>
                <c:pt idx="24">
                  <c:v>0.72739585179960109</c:v>
                </c:pt>
                <c:pt idx="25">
                  <c:v>-0.34637009508854222</c:v>
                </c:pt>
                <c:pt idx="26">
                  <c:v>-5.5013860858673398E-3</c:v>
                </c:pt>
                <c:pt idx="27">
                  <c:v>-2.1322233551757285E-2</c:v>
                </c:pt>
                <c:pt idx="28">
                  <c:v>-0.28416263314507967</c:v>
                </c:pt>
                <c:pt idx="29">
                  <c:v>-0.81785785860099414</c:v>
                </c:pt>
                <c:pt idx="30">
                  <c:v>-0.39703157302395387</c:v>
                </c:pt>
                <c:pt idx="31">
                  <c:v>-0.38357948587187191</c:v>
                </c:pt>
                <c:pt idx="32">
                  <c:v>-0.53526019441289829</c:v>
                </c:pt>
                <c:pt idx="33">
                  <c:v>-0.30164720757651664</c:v>
                </c:pt>
                <c:pt idx="34">
                  <c:v>-0.53668282873161144</c:v>
                </c:pt>
                <c:pt idx="35">
                  <c:v>-0.45947183003637809</c:v>
                </c:pt>
                <c:pt idx="36">
                  <c:v>-0.40587803440168774</c:v>
                </c:pt>
                <c:pt idx="37">
                  <c:v>-0.18461924830730894</c:v>
                </c:pt>
                <c:pt idx="38">
                  <c:v>0.12303266253133997</c:v>
                </c:pt>
                <c:pt idx="39">
                  <c:v>2.7185119341124893E-2</c:v>
                </c:pt>
                <c:pt idx="40">
                  <c:v>0.37913146948566412</c:v>
                </c:pt>
                <c:pt idx="41">
                  <c:v>-7.2425918349984988E-3</c:v>
                </c:pt>
                <c:pt idx="42">
                  <c:v>1.0300206144449517</c:v>
                </c:pt>
                <c:pt idx="43">
                  <c:v>0.79138185675413519</c:v>
                </c:pt>
                <c:pt idx="44">
                  <c:v>-3.2297214896355786E-2</c:v>
                </c:pt>
                <c:pt idx="45">
                  <c:v>-0.209599080870815</c:v>
                </c:pt>
                <c:pt idx="46">
                  <c:v>-0.27899743555297185</c:v>
                </c:pt>
                <c:pt idx="47">
                  <c:v>-0.22106640887877096</c:v>
                </c:pt>
                <c:pt idx="48">
                  <c:v>0.19390927604455682</c:v>
                </c:pt>
                <c:pt idx="49">
                  <c:v>0.14816401730967804</c:v>
                </c:pt>
                <c:pt idx="50">
                  <c:v>0.52899910829822239</c:v>
                </c:pt>
                <c:pt idx="51">
                  <c:v>1.1258326543340593</c:v>
                </c:pt>
                <c:pt idx="52">
                  <c:v>1.0164734822882777</c:v>
                </c:pt>
                <c:pt idx="53">
                  <c:v>0.94526418207587659</c:v>
                </c:pt>
                <c:pt idx="54">
                  <c:v>0.62876896237004709</c:v>
                </c:pt>
                <c:pt idx="55">
                  <c:v>3.3515917768479356E-2</c:v>
                </c:pt>
                <c:pt idx="56">
                  <c:v>-0.36929792609061707</c:v>
                </c:pt>
                <c:pt idx="57">
                  <c:v>-0.41752772416648526</c:v>
                </c:pt>
                <c:pt idx="58">
                  <c:v>-0.47635415779364954</c:v>
                </c:pt>
                <c:pt idx="59">
                  <c:v>-0.38374631589665104</c:v>
                </c:pt>
                <c:pt idx="60">
                  <c:v>-0.49176746392217113</c:v>
                </c:pt>
                <c:pt idx="61">
                  <c:v>-6.0035028404000663E-2</c:v>
                </c:pt>
                <c:pt idx="62">
                  <c:v>-1.8431201490542164E-2</c:v>
                </c:pt>
                <c:pt idx="63">
                  <c:v>-0.67353019893371435</c:v>
                </c:pt>
                <c:pt idx="64">
                  <c:v>-0.2173453346779271</c:v>
                </c:pt>
                <c:pt idx="65">
                  <c:v>-0.14121552905955423</c:v>
                </c:pt>
                <c:pt idx="66">
                  <c:v>0.15324687713703924</c:v>
                </c:pt>
                <c:pt idx="67">
                  <c:v>-0.21462749671963605</c:v>
                </c:pt>
                <c:pt idx="68">
                  <c:v>-2.0017681651120542E-2</c:v>
                </c:pt>
                <c:pt idx="69">
                  <c:v>-0.52686703420449132</c:v>
                </c:pt>
                <c:pt idx="70">
                  <c:v>-0.36245339495647716</c:v>
                </c:pt>
                <c:pt idx="71">
                  <c:v>-0.38855109394887871</c:v>
                </c:pt>
                <c:pt idx="72">
                  <c:v>-5.4002582237761956E-2</c:v>
                </c:pt>
                <c:pt idx="73">
                  <c:v>-0.18041436955197421</c:v>
                </c:pt>
                <c:pt idx="74">
                  <c:v>-3.5939469696738578E-2</c:v>
                </c:pt>
                <c:pt idx="75">
                  <c:v>-3.0614396640898201E-2</c:v>
                </c:pt>
                <c:pt idx="76">
                  <c:v>-0.34696546280258816</c:v>
                </c:pt>
                <c:pt idx="77">
                  <c:v>6.4157794270291238E-3</c:v>
                </c:pt>
                <c:pt idx="78">
                  <c:v>5.3380397230812275E-2</c:v>
                </c:pt>
                <c:pt idx="79">
                  <c:v>0.1870125175787212</c:v>
                </c:pt>
                <c:pt idx="80">
                  <c:v>0.33151303104038615</c:v>
                </c:pt>
                <c:pt idx="81">
                  <c:v>0.11095004009374301</c:v>
                </c:pt>
                <c:pt idx="82">
                  <c:v>0.26203515043486164</c:v>
                </c:pt>
                <c:pt idx="83">
                  <c:v>0.17203781155857042</c:v>
                </c:pt>
                <c:pt idx="84">
                  <c:v>0.45815973347060374</c:v>
                </c:pt>
                <c:pt idx="85">
                  <c:v>0.88624810962639478</c:v>
                </c:pt>
                <c:pt idx="86">
                  <c:v>0.7190120404171445</c:v>
                </c:pt>
                <c:pt idx="87">
                  <c:v>0.67675005279167355</c:v>
                </c:pt>
                <c:pt idx="88">
                  <c:v>1.2212216548128412</c:v>
                </c:pt>
                <c:pt idx="89">
                  <c:v>0.79630720273171796</c:v>
                </c:pt>
                <c:pt idx="90">
                  <c:v>0.86421310267316176</c:v>
                </c:pt>
                <c:pt idx="91">
                  <c:v>0.52862641782958908</c:v>
                </c:pt>
                <c:pt idx="92">
                  <c:v>0.29761689595020696</c:v>
                </c:pt>
                <c:pt idx="93">
                  <c:v>0.11474078823402929</c:v>
                </c:pt>
                <c:pt idx="94">
                  <c:v>2.9635763972235146E-2</c:v>
                </c:pt>
                <c:pt idx="95">
                  <c:v>-7.9952969207244443E-2</c:v>
                </c:pt>
                <c:pt idx="96">
                  <c:v>-0.15284276389956153</c:v>
                </c:pt>
                <c:pt idx="97">
                  <c:v>-0.2719211139631299</c:v>
                </c:pt>
                <c:pt idx="98">
                  <c:v>-0.32084250806213566</c:v>
                </c:pt>
                <c:pt idx="99">
                  <c:v>-5.8085790876531998E-2</c:v>
                </c:pt>
                <c:pt idx="100">
                  <c:v>-0.20160903787467199</c:v>
                </c:pt>
                <c:pt idx="101">
                  <c:v>-9.2148077202837998E-3</c:v>
                </c:pt>
                <c:pt idx="102">
                  <c:v>3.7550194722531037E-2</c:v>
                </c:pt>
                <c:pt idx="103">
                  <c:v>-0.24687827210899496</c:v>
                </c:pt>
                <c:pt idx="104">
                  <c:v>-0.26146432363833105</c:v>
                </c:pt>
                <c:pt idx="105">
                  <c:v>-0.17021731272367993</c:v>
                </c:pt>
                <c:pt idx="106">
                  <c:v>-0.34403716489905706</c:v>
                </c:pt>
                <c:pt idx="107">
                  <c:v>-0.12823050512843701</c:v>
                </c:pt>
                <c:pt idx="108">
                  <c:v>-0.40698360783509951</c:v>
                </c:pt>
                <c:pt idx="109">
                  <c:v>-0.73777752627993876</c:v>
                </c:pt>
                <c:pt idx="110">
                  <c:v>-0.42481900556011554</c:v>
                </c:pt>
                <c:pt idx="111">
                  <c:v>-0.50110107908670953</c:v>
                </c:pt>
                <c:pt idx="112">
                  <c:v>-0.67526552389044525</c:v>
                </c:pt>
                <c:pt idx="113">
                  <c:v>-0.40075569914536135</c:v>
                </c:pt>
                <c:pt idx="114">
                  <c:v>-0.53342504769362165</c:v>
                </c:pt>
                <c:pt idx="115">
                  <c:v>-0.46262646779652772</c:v>
                </c:pt>
                <c:pt idx="116">
                  <c:v>-0.39724041651570546</c:v>
                </c:pt>
                <c:pt idx="117">
                  <c:v>-0.18184332941037468</c:v>
                </c:pt>
                <c:pt idx="118">
                  <c:v>-0.21292068091891048</c:v>
                </c:pt>
                <c:pt idx="119">
                  <c:v>-0.20285254065721245</c:v>
                </c:pt>
                <c:pt idx="120">
                  <c:v>-0.34848010753184733</c:v>
                </c:pt>
                <c:pt idx="121">
                  <c:v>-0.25818022026843024</c:v>
                </c:pt>
                <c:pt idx="122">
                  <c:v>-4.0943164072875245E-2</c:v>
                </c:pt>
                <c:pt idx="123">
                  <c:v>-9.075271004361285E-3</c:v>
                </c:pt>
                <c:pt idx="124">
                  <c:v>4.3879356272271651E-2</c:v>
                </c:pt>
                <c:pt idx="125">
                  <c:v>8.4727107120316461E-2</c:v>
                </c:pt>
                <c:pt idx="126">
                  <c:v>1.0293233972535272</c:v>
                </c:pt>
                <c:pt idx="127">
                  <c:v>1.2148192768082462</c:v>
                </c:pt>
                <c:pt idx="128">
                  <c:v>1.1730421450348354</c:v>
                </c:pt>
                <c:pt idx="129">
                  <c:v>1.6565593727481858</c:v>
                </c:pt>
                <c:pt idx="130">
                  <c:v>1.4074265655043776</c:v>
                </c:pt>
                <c:pt idx="131">
                  <c:v>1.1140792151778793</c:v>
                </c:pt>
                <c:pt idx="132">
                  <c:v>1.17703100343278</c:v>
                </c:pt>
                <c:pt idx="133">
                  <c:v>1.0575143722406866</c:v>
                </c:pt>
                <c:pt idx="134">
                  <c:v>1.017530377419394</c:v>
                </c:pt>
                <c:pt idx="135">
                  <c:v>0.66530417682967591</c:v>
                </c:pt>
                <c:pt idx="136">
                  <c:v>0.33684383400253082</c:v>
                </c:pt>
                <c:pt idx="137">
                  <c:v>0.26527306920576277</c:v>
                </c:pt>
                <c:pt idx="138">
                  <c:v>-1.0450034124671358E-3</c:v>
                </c:pt>
                <c:pt idx="139">
                  <c:v>-6.0019795616626697E-3</c:v>
                </c:pt>
                <c:pt idx="140">
                  <c:v>-0.49989458694223665</c:v>
                </c:pt>
                <c:pt idx="141">
                  <c:v>-0.44918662439019219</c:v>
                </c:pt>
                <c:pt idx="142">
                  <c:v>-0.42231143112335651</c:v>
                </c:pt>
                <c:pt idx="143">
                  <c:v>-0.52231483001635581</c:v>
                </c:pt>
                <c:pt idx="144">
                  <c:v>-0.5256683615113823</c:v>
                </c:pt>
                <c:pt idx="145">
                  <c:v>-0.57844037437570195</c:v>
                </c:pt>
                <c:pt idx="146">
                  <c:v>-0.28902584942773174</c:v>
                </c:pt>
                <c:pt idx="147">
                  <c:v>-0.38146171121933664</c:v>
                </c:pt>
                <c:pt idx="148">
                  <c:v>-0.26989336595362567</c:v>
                </c:pt>
                <c:pt idx="149">
                  <c:v>-0.35674105015303909</c:v>
                </c:pt>
                <c:pt idx="150">
                  <c:v>-8.6851312912703371E-2</c:v>
                </c:pt>
                <c:pt idx="151">
                  <c:v>0.11399596706930322</c:v>
                </c:pt>
                <c:pt idx="152">
                  <c:v>4.1985624070147928E-2</c:v>
                </c:pt>
                <c:pt idx="153">
                  <c:v>2.1398285657893119</c:v>
                </c:pt>
                <c:pt idx="154">
                  <c:v>0.89545204954405944</c:v>
                </c:pt>
                <c:pt idx="155">
                  <c:v>0.75809965245932676</c:v>
                </c:pt>
                <c:pt idx="156">
                  <c:v>2.4486700307105917</c:v>
                </c:pt>
                <c:pt idx="157">
                  <c:v>1.5237672582505168</c:v>
                </c:pt>
                <c:pt idx="158">
                  <c:v>2.474713187340158</c:v>
                </c:pt>
                <c:pt idx="159">
                  <c:v>2.3065900143417388</c:v>
                </c:pt>
                <c:pt idx="160">
                  <c:v>2.2322279849264492</c:v>
                </c:pt>
                <c:pt idx="161">
                  <c:v>1.3503886469643698</c:v>
                </c:pt>
                <c:pt idx="162">
                  <c:v>1.3008129773731516</c:v>
                </c:pt>
                <c:pt idx="163">
                  <c:v>1.0669130218793594</c:v>
                </c:pt>
                <c:pt idx="164">
                  <c:v>-0.23405279705190329</c:v>
                </c:pt>
                <c:pt idx="165">
                  <c:v>-0.43742162875698365</c:v>
                </c:pt>
                <c:pt idx="166">
                  <c:v>-0.56745345307574735</c:v>
                </c:pt>
                <c:pt idx="167">
                  <c:v>-0.61475301667697702</c:v>
                </c:pt>
                <c:pt idx="168">
                  <c:v>-0.70997516046105924</c:v>
                </c:pt>
                <c:pt idx="169">
                  <c:v>-0.55867675585153997</c:v>
                </c:pt>
                <c:pt idx="170">
                  <c:v>-0.43282755380739935</c:v>
                </c:pt>
                <c:pt idx="171">
                  <c:v>-0.54263685001007944</c:v>
                </c:pt>
                <c:pt idx="172">
                  <c:v>-0.87271516153475581</c:v>
                </c:pt>
                <c:pt idx="173">
                  <c:v>-0.8734960362406784</c:v>
                </c:pt>
                <c:pt idx="174">
                  <c:v>-0.42014300235081503</c:v>
                </c:pt>
                <c:pt idx="175">
                  <c:v>-0.497418760028984</c:v>
                </c:pt>
                <c:pt idx="176">
                  <c:v>-0.67114541545831408</c:v>
                </c:pt>
                <c:pt idx="177">
                  <c:v>-0.42238463878007387</c:v>
                </c:pt>
                <c:pt idx="178">
                  <c:v>-0.30382833832397765</c:v>
                </c:pt>
                <c:pt idx="179">
                  <c:v>-0.18935608409789945</c:v>
                </c:pt>
                <c:pt idx="180">
                  <c:v>1.0452778287251038E-3</c:v>
                </c:pt>
                <c:pt idx="181">
                  <c:v>-1.375280586581309E-2</c:v>
                </c:pt>
                <c:pt idx="182">
                  <c:v>-5.6749227180728307E-2</c:v>
                </c:pt>
                <c:pt idx="183">
                  <c:v>-1.6112700359836758E-2</c:v>
                </c:pt>
                <c:pt idx="184">
                  <c:v>6.93453257360407E-2</c:v>
                </c:pt>
                <c:pt idx="185">
                  <c:v>3.9947961051346542E-2</c:v>
                </c:pt>
                <c:pt idx="186">
                  <c:v>-7.8051205277162153E-2</c:v>
                </c:pt>
                <c:pt idx="187">
                  <c:v>-9.3431458549045523E-3</c:v>
                </c:pt>
                <c:pt idx="188">
                  <c:v>8.3011195550620365E-2</c:v>
                </c:pt>
                <c:pt idx="189">
                  <c:v>7.9389751828954858E-2</c:v>
                </c:pt>
                <c:pt idx="190">
                  <c:v>4.9764339521571756E-2</c:v>
                </c:pt>
                <c:pt idx="191">
                  <c:v>3.9348872056546427E-2</c:v>
                </c:pt>
                <c:pt idx="192">
                  <c:v>0.15219301032887034</c:v>
                </c:pt>
                <c:pt idx="193">
                  <c:v>0.28355353032895148</c:v>
                </c:pt>
              </c:numCache>
            </c:numRef>
          </c:val>
          <c:smooth val="0"/>
          <c:extLst>
            <c:ext xmlns:c16="http://schemas.microsoft.com/office/drawing/2014/chart" uri="{C3380CC4-5D6E-409C-BE32-E72D297353CC}">
              <c16:uniqueId val="{00000001-05DC-4BB6-968D-FB5807897B04}"/>
            </c:ext>
          </c:extLst>
        </c:ser>
        <c:dLbls>
          <c:showLegendKey val="0"/>
          <c:showVal val="0"/>
          <c:showCatName val="0"/>
          <c:showSerName val="0"/>
          <c:showPercent val="0"/>
          <c:showBubbleSize val="0"/>
        </c:dLbls>
        <c:smooth val="0"/>
        <c:axId val="584323480"/>
        <c:axId val="584324464"/>
      </c:lineChart>
      <c:dateAx>
        <c:axId val="584323480"/>
        <c:scaling>
          <c:orientation val="minMax"/>
        </c:scaling>
        <c:delete val="0"/>
        <c:axPos val="b"/>
        <c:numFmt formatCode="mmm&quot;-&quot;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324464"/>
        <c:crosses val="autoZero"/>
        <c:auto val="1"/>
        <c:lblOffset val="100"/>
        <c:baseTimeUnit val="months"/>
      </c:dateAx>
      <c:valAx>
        <c:axId val="58432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3234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Calculations!$A$58:$B$58</c:f>
              <c:strCache>
                <c:ptCount val="2"/>
                <c:pt idx="0">
                  <c:v>[24b] = [21]*[24a]</c:v>
                </c:pt>
                <c:pt idx="1">
                  <c:v>Contribution of Consumption Growth to Real GDP</c:v>
                </c:pt>
              </c:strCache>
            </c:strRef>
          </c:tx>
          <c:spPr>
            <a:ln w="28575" cap="rnd">
              <a:solidFill>
                <a:schemeClr val="accent1"/>
              </a:solidFill>
              <a:round/>
            </a:ln>
            <a:effectLst/>
          </c:spPr>
          <c:marker>
            <c:symbol val="none"/>
          </c:marker>
          <c:cat>
            <c:numRef>
              <c:f>Calculations!$C$9:$GX$9</c:f>
              <c:numCache>
                <c:formatCode>mmm"-"yyyy</c:formatCode>
                <c:ptCount val="204"/>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pt idx="112">
                  <c:v>35885</c:v>
                </c:pt>
                <c:pt idx="113">
                  <c:v>35976</c:v>
                </c:pt>
                <c:pt idx="114">
                  <c:v>36068</c:v>
                </c:pt>
                <c:pt idx="115">
                  <c:v>36160</c:v>
                </c:pt>
                <c:pt idx="116">
                  <c:v>36250</c:v>
                </c:pt>
                <c:pt idx="117">
                  <c:v>36341</c:v>
                </c:pt>
                <c:pt idx="118">
                  <c:v>36433</c:v>
                </c:pt>
                <c:pt idx="119">
                  <c:v>36525</c:v>
                </c:pt>
                <c:pt idx="120">
                  <c:v>36616</c:v>
                </c:pt>
                <c:pt idx="121">
                  <c:v>36707</c:v>
                </c:pt>
                <c:pt idx="122">
                  <c:v>36799</c:v>
                </c:pt>
                <c:pt idx="123">
                  <c:v>36891</c:v>
                </c:pt>
                <c:pt idx="124">
                  <c:v>36981</c:v>
                </c:pt>
                <c:pt idx="125">
                  <c:v>37072</c:v>
                </c:pt>
                <c:pt idx="126">
                  <c:v>37164</c:v>
                </c:pt>
                <c:pt idx="127">
                  <c:v>37256</c:v>
                </c:pt>
                <c:pt idx="128">
                  <c:v>37346</c:v>
                </c:pt>
                <c:pt idx="129">
                  <c:v>37437</c:v>
                </c:pt>
                <c:pt idx="130">
                  <c:v>37529</c:v>
                </c:pt>
                <c:pt idx="131">
                  <c:v>37621</c:v>
                </c:pt>
                <c:pt idx="132">
                  <c:v>37711</c:v>
                </c:pt>
                <c:pt idx="133">
                  <c:v>37802</c:v>
                </c:pt>
                <c:pt idx="134">
                  <c:v>37894</c:v>
                </c:pt>
                <c:pt idx="135">
                  <c:v>37986</c:v>
                </c:pt>
                <c:pt idx="136">
                  <c:v>38077</c:v>
                </c:pt>
                <c:pt idx="137">
                  <c:v>38168</c:v>
                </c:pt>
                <c:pt idx="138">
                  <c:v>38260</c:v>
                </c:pt>
                <c:pt idx="139">
                  <c:v>38352</c:v>
                </c:pt>
                <c:pt idx="140">
                  <c:v>38442</c:v>
                </c:pt>
                <c:pt idx="141">
                  <c:v>38533</c:v>
                </c:pt>
                <c:pt idx="142">
                  <c:v>38625</c:v>
                </c:pt>
                <c:pt idx="143">
                  <c:v>38717</c:v>
                </c:pt>
                <c:pt idx="144">
                  <c:v>38807</c:v>
                </c:pt>
                <c:pt idx="145">
                  <c:v>38898</c:v>
                </c:pt>
                <c:pt idx="146">
                  <c:v>38990</c:v>
                </c:pt>
                <c:pt idx="147">
                  <c:v>39082</c:v>
                </c:pt>
                <c:pt idx="148">
                  <c:v>39172</c:v>
                </c:pt>
                <c:pt idx="149">
                  <c:v>39263</c:v>
                </c:pt>
                <c:pt idx="150">
                  <c:v>39355</c:v>
                </c:pt>
                <c:pt idx="151">
                  <c:v>39447</c:v>
                </c:pt>
                <c:pt idx="152">
                  <c:v>39538</c:v>
                </c:pt>
                <c:pt idx="153">
                  <c:v>39629</c:v>
                </c:pt>
                <c:pt idx="154">
                  <c:v>39721</c:v>
                </c:pt>
                <c:pt idx="155">
                  <c:v>39813</c:v>
                </c:pt>
                <c:pt idx="156">
                  <c:v>39903</c:v>
                </c:pt>
                <c:pt idx="157">
                  <c:v>39994</c:v>
                </c:pt>
                <c:pt idx="158">
                  <c:v>40086</c:v>
                </c:pt>
                <c:pt idx="159">
                  <c:v>40178</c:v>
                </c:pt>
                <c:pt idx="160">
                  <c:v>40268</c:v>
                </c:pt>
                <c:pt idx="161">
                  <c:v>40359</c:v>
                </c:pt>
                <c:pt idx="162">
                  <c:v>40451</c:v>
                </c:pt>
                <c:pt idx="163">
                  <c:v>40543</c:v>
                </c:pt>
                <c:pt idx="164">
                  <c:v>40633</c:v>
                </c:pt>
                <c:pt idx="165">
                  <c:v>40724</c:v>
                </c:pt>
                <c:pt idx="166">
                  <c:v>40816</c:v>
                </c:pt>
                <c:pt idx="167">
                  <c:v>40908</c:v>
                </c:pt>
                <c:pt idx="168">
                  <c:v>40999</c:v>
                </c:pt>
                <c:pt idx="169">
                  <c:v>41090</c:v>
                </c:pt>
                <c:pt idx="170">
                  <c:v>41182</c:v>
                </c:pt>
                <c:pt idx="171">
                  <c:v>41274</c:v>
                </c:pt>
                <c:pt idx="172">
                  <c:v>41364</c:v>
                </c:pt>
                <c:pt idx="173">
                  <c:v>41455</c:v>
                </c:pt>
                <c:pt idx="174">
                  <c:v>41547</c:v>
                </c:pt>
                <c:pt idx="175">
                  <c:v>41639</c:v>
                </c:pt>
                <c:pt idx="176">
                  <c:v>41729</c:v>
                </c:pt>
                <c:pt idx="177">
                  <c:v>41820</c:v>
                </c:pt>
                <c:pt idx="178">
                  <c:v>41912</c:v>
                </c:pt>
                <c:pt idx="179">
                  <c:v>42004</c:v>
                </c:pt>
                <c:pt idx="180">
                  <c:v>42094</c:v>
                </c:pt>
                <c:pt idx="181">
                  <c:v>42185</c:v>
                </c:pt>
                <c:pt idx="182">
                  <c:v>42277</c:v>
                </c:pt>
                <c:pt idx="183">
                  <c:v>42369</c:v>
                </c:pt>
                <c:pt idx="184">
                  <c:v>42460</c:v>
                </c:pt>
                <c:pt idx="185">
                  <c:v>42551</c:v>
                </c:pt>
                <c:pt idx="186">
                  <c:v>42643</c:v>
                </c:pt>
                <c:pt idx="187">
                  <c:v>42735</c:v>
                </c:pt>
                <c:pt idx="188">
                  <c:v>42825</c:v>
                </c:pt>
                <c:pt idx="189">
                  <c:v>42916</c:v>
                </c:pt>
                <c:pt idx="190">
                  <c:v>43008</c:v>
                </c:pt>
                <c:pt idx="191">
                  <c:v>43100</c:v>
                </c:pt>
                <c:pt idx="192">
                  <c:v>43190</c:v>
                </c:pt>
                <c:pt idx="193">
                  <c:v>43281</c:v>
                </c:pt>
                <c:pt idx="194">
                  <c:v>43373</c:v>
                </c:pt>
                <c:pt idx="195">
                  <c:v>43465</c:v>
                </c:pt>
                <c:pt idx="196">
                  <c:v>43555</c:v>
                </c:pt>
                <c:pt idx="197">
                  <c:v>43646</c:v>
                </c:pt>
                <c:pt idx="198">
                  <c:v>43738</c:v>
                </c:pt>
                <c:pt idx="199">
                  <c:v>43830</c:v>
                </c:pt>
                <c:pt idx="200">
                  <c:v>43921</c:v>
                </c:pt>
                <c:pt idx="201">
                  <c:v>44012</c:v>
                </c:pt>
              </c:numCache>
            </c:numRef>
          </c:cat>
          <c:val>
            <c:numRef>
              <c:f>Calculations!$C$58:$GX$58</c:f>
              <c:numCache>
                <c:formatCode>General</c:formatCode>
                <c:ptCount val="204"/>
                <c:pt idx="0">
                  <c:v>0</c:v>
                </c:pt>
                <c:pt idx="1">
                  <c:v>0</c:v>
                </c:pt>
                <c:pt idx="2">
                  <c:v>0</c:v>
                </c:pt>
                <c:pt idx="3">
                  <c:v>0</c:v>
                </c:pt>
                <c:pt idx="4">
                  <c:v>0</c:v>
                </c:pt>
                <c:pt idx="5">
                  <c:v>0</c:v>
                </c:pt>
                <c:pt idx="6">
                  <c:v>0</c:v>
                </c:pt>
                <c:pt idx="7">
                  <c:v>0</c:v>
                </c:pt>
                <c:pt idx="8">
                  <c:v>0</c:v>
                </c:pt>
                <c:pt idx="9">
                  <c:v>0</c:v>
                </c:pt>
                <c:pt idx="10">
                  <c:v>0</c:v>
                </c:pt>
                <c:pt idx="11">
                  <c:v>0</c:v>
                </c:pt>
                <c:pt idx="12">
                  <c:v>3.279686012699775E-2</c:v>
                </c:pt>
                <c:pt idx="13">
                  <c:v>-0.14727137085453976</c:v>
                </c:pt>
                <c:pt idx="14">
                  <c:v>5.4336342619112681E-2</c:v>
                </c:pt>
                <c:pt idx="15">
                  <c:v>-0.54068356671480677</c:v>
                </c:pt>
                <c:pt idx="16">
                  <c:v>-8.1249164020910009E-2</c:v>
                </c:pt>
                <c:pt idx="17">
                  <c:v>0.4198589065571654</c:v>
                </c:pt>
                <c:pt idx="18">
                  <c:v>0.52586910821501887</c:v>
                </c:pt>
                <c:pt idx="19">
                  <c:v>0.35568458985990264</c:v>
                </c:pt>
                <c:pt idx="20">
                  <c:v>1.4418705989547698</c:v>
                </c:pt>
                <c:pt idx="21">
                  <c:v>2.8213906831646578</c:v>
                </c:pt>
                <c:pt idx="22">
                  <c:v>1.6367282055778958</c:v>
                </c:pt>
                <c:pt idx="23">
                  <c:v>0.68215442147813221</c:v>
                </c:pt>
                <c:pt idx="24">
                  <c:v>0.72739585179960109</c:v>
                </c:pt>
                <c:pt idx="25">
                  <c:v>-0.34637009508854222</c:v>
                </c:pt>
                <c:pt idx="26">
                  <c:v>-5.5013860858673398E-3</c:v>
                </c:pt>
                <c:pt idx="27">
                  <c:v>-2.1322233551757285E-2</c:v>
                </c:pt>
                <c:pt idx="28">
                  <c:v>-0.28416263314507967</c:v>
                </c:pt>
                <c:pt idx="29">
                  <c:v>-0.81785785860099414</c:v>
                </c:pt>
                <c:pt idx="30">
                  <c:v>-0.39703157302395387</c:v>
                </c:pt>
                <c:pt idx="31">
                  <c:v>-0.38357948587187191</c:v>
                </c:pt>
                <c:pt idx="32">
                  <c:v>-0.53526019441289829</c:v>
                </c:pt>
                <c:pt idx="33">
                  <c:v>-0.30164720757651664</c:v>
                </c:pt>
                <c:pt idx="34">
                  <c:v>-0.53668282873161144</c:v>
                </c:pt>
                <c:pt idx="35">
                  <c:v>-0.45947183003637809</c:v>
                </c:pt>
                <c:pt idx="36">
                  <c:v>-0.40587803440168774</c:v>
                </c:pt>
                <c:pt idx="37">
                  <c:v>-0.18461924830730894</c:v>
                </c:pt>
                <c:pt idx="38">
                  <c:v>0.12303266253133997</c:v>
                </c:pt>
                <c:pt idx="39">
                  <c:v>2.7185119341124893E-2</c:v>
                </c:pt>
                <c:pt idx="40">
                  <c:v>0.37913146948566412</c:v>
                </c:pt>
                <c:pt idx="41">
                  <c:v>-7.2425918349984988E-3</c:v>
                </c:pt>
                <c:pt idx="42">
                  <c:v>1.0300206144449517</c:v>
                </c:pt>
                <c:pt idx="43">
                  <c:v>0.79138185675413519</c:v>
                </c:pt>
                <c:pt idx="44">
                  <c:v>-3.2297214896355786E-2</c:v>
                </c:pt>
                <c:pt idx="45">
                  <c:v>-0.209599080870815</c:v>
                </c:pt>
                <c:pt idx="46">
                  <c:v>-0.27899743555297185</c:v>
                </c:pt>
                <c:pt idx="47">
                  <c:v>-0.22106640887877096</c:v>
                </c:pt>
                <c:pt idx="48">
                  <c:v>0.19390927604455682</c:v>
                </c:pt>
                <c:pt idx="49">
                  <c:v>0.14816401730967804</c:v>
                </c:pt>
                <c:pt idx="50">
                  <c:v>0.52899910829822239</c:v>
                </c:pt>
                <c:pt idx="51">
                  <c:v>1.1258326543340593</c:v>
                </c:pt>
                <c:pt idx="52">
                  <c:v>1.0164734822882777</c:v>
                </c:pt>
                <c:pt idx="53">
                  <c:v>0.94526418207587659</c:v>
                </c:pt>
                <c:pt idx="54">
                  <c:v>0.62876896237004709</c:v>
                </c:pt>
                <c:pt idx="55">
                  <c:v>3.3515917768479356E-2</c:v>
                </c:pt>
                <c:pt idx="56">
                  <c:v>-0.36929792609061707</c:v>
                </c:pt>
                <c:pt idx="57">
                  <c:v>-0.41752772416648526</c:v>
                </c:pt>
                <c:pt idx="58">
                  <c:v>-0.47635415779364954</c:v>
                </c:pt>
                <c:pt idx="59">
                  <c:v>-0.38374631589665104</c:v>
                </c:pt>
                <c:pt idx="60">
                  <c:v>-0.49176746392217113</c:v>
                </c:pt>
                <c:pt idx="61">
                  <c:v>-6.0035028404000663E-2</c:v>
                </c:pt>
                <c:pt idx="62">
                  <c:v>-1.8431201490542164E-2</c:v>
                </c:pt>
                <c:pt idx="63">
                  <c:v>-0.67353019893371435</c:v>
                </c:pt>
                <c:pt idx="64">
                  <c:v>-0.2173453346779271</c:v>
                </c:pt>
                <c:pt idx="65">
                  <c:v>-0.14121552905955423</c:v>
                </c:pt>
                <c:pt idx="66">
                  <c:v>0.15324687713703924</c:v>
                </c:pt>
                <c:pt idx="67">
                  <c:v>-0.21462749671963605</c:v>
                </c:pt>
                <c:pt idx="68">
                  <c:v>-2.0017681651120542E-2</c:v>
                </c:pt>
                <c:pt idx="69">
                  <c:v>-0.52686703420449132</c:v>
                </c:pt>
                <c:pt idx="70">
                  <c:v>-0.36245339495647716</c:v>
                </c:pt>
                <c:pt idx="71">
                  <c:v>-0.38855109394887871</c:v>
                </c:pt>
                <c:pt idx="72">
                  <c:v>-5.4002582237761956E-2</c:v>
                </c:pt>
                <c:pt idx="73">
                  <c:v>-0.18041436955197421</c:v>
                </c:pt>
                <c:pt idx="74">
                  <c:v>-3.5939469696738578E-2</c:v>
                </c:pt>
                <c:pt idx="75">
                  <c:v>-3.0614396640898201E-2</c:v>
                </c:pt>
                <c:pt idx="76">
                  <c:v>-0.34696546280258816</c:v>
                </c:pt>
                <c:pt idx="77">
                  <c:v>6.4157794270291238E-3</c:v>
                </c:pt>
                <c:pt idx="78">
                  <c:v>5.3380397230812275E-2</c:v>
                </c:pt>
                <c:pt idx="79">
                  <c:v>0.1870125175787212</c:v>
                </c:pt>
                <c:pt idx="80">
                  <c:v>0.33151303104038615</c:v>
                </c:pt>
                <c:pt idx="81">
                  <c:v>0.11095004009374301</c:v>
                </c:pt>
                <c:pt idx="82">
                  <c:v>0.26203515043486164</c:v>
                </c:pt>
                <c:pt idx="83">
                  <c:v>0.17203781155857042</c:v>
                </c:pt>
                <c:pt idx="84">
                  <c:v>0.45815973347060374</c:v>
                </c:pt>
                <c:pt idx="85">
                  <c:v>0.88624810962639478</c:v>
                </c:pt>
                <c:pt idx="86">
                  <c:v>0.7190120404171445</c:v>
                </c:pt>
                <c:pt idx="87">
                  <c:v>0.67675005279167355</c:v>
                </c:pt>
                <c:pt idx="88">
                  <c:v>1.2212216548128412</c:v>
                </c:pt>
                <c:pt idx="89">
                  <c:v>0.79630720273171796</c:v>
                </c:pt>
                <c:pt idx="90">
                  <c:v>0.86421310267316176</c:v>
                </c:pt>
                <c:pt idx="91">
                  <c:v>0.52862641782958908</c:v>
                </c:pt>
                <c:pt idx="92">
                  <c:v>0.29761689595020696</c:v>
                </c:pt>
                <c:pt idx="93">
                  <c:v>0.11474078823402929</c:v>
                </c:pt>
                <c:pt idx="94">
                  <c:v>2.9635763972235146E-2</c:v>
                </c:pt>
                <c:pt idx="95">
                  <c:v>-7.9952969207244443E-2</c:v>
                </c:pt>
                <c:pt idx="96">
                  <c:v>-0.15284276389956153</c:v>
                </c:pt>
                <c:pt idx="97">
                  <c:v>-0.2719211139631299</c:v>
                </c:pt>
                <c:pt idx="98">
                  <c:v>-0.32084250806213566</c:v>
                </c:pt>
                <c:pt idx="99">
                  <c:v>-5.8085790876531998E-2</c:v>
                </c:pt>
                <c:pt idx="100">
                  <c:v>-0.20160903787467199</c:v>
                </c:pt>
                <c:pt idx="101">
                  <c:v>-9.2148077202837998E-3</c:v>
                </c:pt>
                <c:pt idx="102">
                  <c:v>3.7550194722531037E-2</c:v>
                </c:pt>
                <c:pt idx="103">
                  <c:v>-0.24687827210899496</c:v>
                </c:pt>
                <c:pt idx="104">
                  <c:v>-0.26146432363833105</c:v>
                </c:pt>
                <c:pt idx="105">
                  <c:v>-0.17021731272367993</c:v>
                </c:pt>
                <c:pt idx="106">
                  <c:v>-0.34403716489905706</c:v>
                </c:pt>
                <c:pt idx="107">
                  <c:v>-0.12823050512843701</c:v>
                </c:pt>
                <c:pt idx="108">
                  <c:v>-0.40698360783509951</c:v>
                </c:pt>
                <c:pt idx="109">
                  <c:v>-0.73777752627993876</c:v>
                </c:pt>
                <c:pt idx="110">
                  <c:v>-0.42481900556011554</c:v>
                </c:pt>
                <c:pt idx="111">
                  <c:v>-0.50110107908670953</c:v>
                </c:pt>
                <c:pt idx="112">
                  <c:v>-0.67526552389044525</c:v>
                </c:pt>
                <c:pt idx="113">
                  <c:v>-0.40075569914536135</c:v>
                </c:pt>
                <c:pt idx="114">
                  <c:v>-0.53342504769362165</c:v>
                </c:pt>
                <c:pt idx="115">
                  <c:v>-0.46262646779652772</c:v>
                </c:pt>
                <c:pt idx="116">
                  <c:v>-0.39724041651570546</c:v>
                </c:pt>
                <c:pt idx="117">
                  <c:v>-0.18184332941037468</c:v>
                </c:pt>
                <c:pt idx="118">
                  <c:v>-0.21292068091891048</c:v>
                </c:pt>
                <c:pt idx="119">
                  <c:v>-0.20285254065721245</c:v>
                </c:pt>
                <c:pt idx="120">
                  <c:v>-0.34848010753184733</c:v>
                </c:pt>
                <c:pt idx="121">
                  <c:v>-0.25818022026843024</c:v>
                </c:pt>
                <c:pt idx="122">
                  <c:v>-4.0943164072875245E-2</c:v>
                </c:pt>
                <c:pt idx="123">
                  <c:v>-9.075271004361285E-3</c:v>
                </c:pt>
                <c:pt idx="124">
                  <c:v>4.3879356272271651E-2</c:v>
                </c:pt>
                <c:pt idx="125">
                  <c:v>8.4727107120316461E-2</c:v>
                </c:pt>
                <c:pt idx="126">
                  <c:v>1.0293233972535272</c:v>
                </c:pt>
                <c:pt idx="127">
                  <c:v>1.2148192768082462</c:v>
                </c:pt>
                <c:pt idx="128">
                  <c:v>1.1730421450348354</c:v>
                </c:pt>
                <c:pt idx="129">
                  <c:v>1.6565593727481858</c:v>
                </c:pt>
                <c:pt idx="130">
                  <c:v>1.4074265655043776</c:v>
                </c:pt>
                <c:pt idx="131">
                  <c:v>1.1140792151778793</c:v>
                </c:pt>
                <c:pt idx="132">
                  <c:v>1.17703100343278</c:v>
                </c:pt>
                <c:pt idx="133">
                  <c:v>1.0575143722406866</c:v>
                </c:pt>
                <c:pt idx="134">
                  <c:v>1.017530377419394</c:v>
                </c:pt>
                <c:pt idx="135">
                  <c:v>0.66530417682967591</c:v>
                </c:pt>
                <c:pt idx="136">
                  <c:v>0.33684383400253082</c:v>
                </c:pt>
                <c:pt idx="137">
                  <c:v>0.26527306920576277</c:v>
                </c:pt>
                <c:pt idx="138">
                  <c:v>-1.0450034124671358E-3</c:v>
                </c:pt>
                <c:pt idx="139">
                  <c:v>-6.0019795616626697E-3</c:v>
                </c:pt>
                <c:pt idx="140">
                  <c:v>-0.49989458694223665</c:v>
                </c:pt>
                <c:pt idx="141">
                  <c:v>-0.44918662439019219</c:v>
                </c:pt>
                <c:pt idx="142">
                  <c:v>-0.42231143112335651</c:v>
                </c:pt>
                <c:pt idx="143">
                  <c:v>-0.52231483001635581</c:v>
                </c:pt>
                <c:pt idx="144">
                  <c:v>-0.5256683615113823</c:v>
                </c:pt>
                <c:pt idx="145">
                  <c:v>-0.57844037437570195</c:v>
                </c:pt>
                <c:pt idx="146">
                  <c:v>-0.28902584942773174</c:v>
                </c:pt>
                <c:pt idx="147">
                  <c:v>-0.38146171121933664</c:v>
                </c:pt>
                <c:pt idx="148">
                  <c:v>-0.26989336595362567</c:v>
                </c:pt>
                <c:pt idx="149">
                  <c:v>-0.35674105015303909</c:v>
                </c:pt>
                <c:pt idx="150">
                  <c:v>-8.6851312912703371E-2</c:v>
                </c:pt>
                <c:pt idx="151">
                  <c:v>0.11399596706930322</c:v>
                </c:pt>
                <c:pt idx="152">
                  <c:v>4.1985624070147928E-2</c:v>
                </c:pt>
                <c:pt idx="153">
                  <c:v>2.1398285657893119</c:v>
                </c:pt>
                <c:pt idx="154">
                  <c:v>0.89545204954405944</c:v>
                </c:pt>
                <c:pt idx="155">
                  <c:v>0.75809965245932676</c:v>
                </c:pt>
                <c:pt idx="156">
                  <c:v>2.4486700307105917</c:v>
                </c:pt>
                <c:pt idx="157">
                  <c:v>1.5237672582505168</c:v>
                </c:pt>
                <c:pt idx="158">
                  <c:v>2.474713187340158</c:v>
                </c:pt>
                <c:pt idx="159">
                  <c:v>2.3065900143417388</c:v>
                </c:pt>
                <c:pt idx="160">
                  <c:v>2.2322279849264492</c:v>
                </c:pt>
                <c:pt idx="161">
                  <c:v>1.3503886469643698</c:v>
                </c:pt>
                <c:pt idx="162">
                  <c:v>1.3008129773731516</c:v>
                </c:pt>
                <c:pt idx="163">
                  <c:v>1.0669130218793594</c:v>
                </c:pt>
                <c:pt idx="164">
                  <c:v>-0.23405279705190329</c:v>
                </c:pt>
                <c:pt idx="165">
                  <c:v>-0.43742162875698365</c:v>
                </c:pt>
                <c:pt idx="166">
                  <c:v>-0.56745345307574735</c:v>
                </c:pt>
                <c:pt idx="167">
                  <c:v>-0.61475301667697702</c:v>
                </c:pt>
                <c:pt idx="168">
                  <c:v>-0.70997516046105924</c:v>
                </c:pt>
                <c:pt idx="169">
                  <c:v>-0.55867675585153997</c:v>
                </c:pt>
                <c:pt idx="170">
                  <c:v>-0.43282755380739935</c:v>
                </c:pt>
                <c:pt idx="171">
                  <c:v>-0.54263685001007944</c:v>
                </c:pt>
                <c:pt idx="172">
                  <c:v>-0.87271516153475581</c:v>
                </c:pt>
                <c:pt idx="173">
                  <c:v>-0.8734960362406784</c:v>
                </c:pt>
                <c:pt idx="174">
                  <c:v>-0.42014300235081503</c:v>
                </c:pt>
                <c:pt idx="175">
                  <c:v>-0.497418760028984</c:v>
                </c:pt>
                <c:pt idx="176">
                  <c:v>-0.67114541545831408</c:v>
                </c:pt>
                <c:pt idx="177">
                  <c:v>-0.42238463878007387</c:v>
                </c:pt>
                <c:pt idx="178">
                  <c:v>-0.30382833832397765</c:v>
                </c:pt>
                <c:pt idx="179">
                  <c:v>-0.18935608409789945</c:v>
                </c:pt>
                <c:pt idx="180">
                  <c:v>1.0452778287251038E-3</c:v>
                </c:pt>
                <c:pt idx="181">
                  <c:v>-1.375280586581309E-2</c:v>
                </c:pt>
                <c:pt idx="182">
                  <c:v>-5.6749227180728307E-2</c:v>
                </c:pt>
                <c:pt idx="183">
                  <c:v>-1.6112700359836758E-2</c:v>
                </c:pt>
                <c:pt idx="184">
                  <c:v>6.93453257360407E-2</c:v>
                </c:pt>
                <c:pt idx="185">
                  <c:v>3.9947961051346542E-2</c:v>
                </c:pt>
                <c:pt idx="186">
                  <c:v>-7.8051205277162153E-2</c:v>
                </c:pt>
                <c:pt idx="187">
                  <c:v>-9.3431458549045523E-3</c:v>
                </c:pt>
                <c:pt idx="188">
                  <c:v>8.3011195550620365E-2</c:v>
                </c:pt>
                <c:pt idx="189">
                  <c:v>7.9389751828954858E-2</c:v>
                </c:pt>
                <c:pt idx="190">
                  <c:v>4.9764339521571756E-2</c:v>
                </c:pt>
                <c:pt idx="191">
                  <c:v>3.9348872056546427E-2</c:v>
                </c:pt>
                <c:pt idx="192">
                  <c:v>0.15219301032887034</c:v>
                </c:pt>
                <c:pt idx="193">
                  <c:v>0.28355353032895148</c:v>
                </c:pt>
                <c:pt idx="194">
                  <c:v>0</c:v>
                </c:pt>
                <c:pt idx="195">
                  <c:v>0</c:v>
                </c:pt>
                <c:pt idx="196">
                  <c:v>0</c:v>
                </c:pt>
                <c:pt idx="197">
                  <c:v>0</c:v>
                </c:pt>
                <c:pt idx="198">
                  <c:v>0</c:v>
                </c:pt>
                <c:pt idx="199">
                  <c:v>0</c:v>
                </c:pt>
                <c:pt idx="200">
                  <c:v>0</c:v>
                </c:pt>
                <c:pt idx="201">
                  <c:v>0</c:v>
                </c:pt>
              </c:numCache>
            </c:numRef>
          </c:val>
          <c:smooth val="0"/>
          <c:extLst>
            <c:ext xmlns:c16="http://schemas.microsoft.com/office/drawing/2014/chart" uri="{C3380CC4-5D6E-409C-BE32-E72D297353CC}">
              <c16:uniqueId val="{00000000-B317-4029-9A8E-EEECA3BE28CA}"/>
            </c:ext>
          </c:extLst>
        </c:ser>
        <c:ser>
          <c:idx val="1"/>
          <c:order val="1"/>
          <c:tx>
            <c:strRef>
              <c:f>Calculations!$A$85:$B$85</c:f>
              <c:strCache>
                <c:ptCount val="2"/>
                <c:pt idx="0">
                  <c:v>Louise's Numbers</c:v>
                </c:pt>
                <c:pt idx="1">
                  <c:v>Gross consumption effect (transfers gross only)</c:v>
                </c:pt>
              </c:strCache>
            </c:strRef>
          </c:tx>
          <c:spPr>
            <a:ln w="28575" cap="rnd">
              <a:solidFill>
                <a:schemeClr val="accent2"/>
              </a:solidFill>
              <a:round/>
            </a:ln>
            <a:effectLst/>
          </c:spPr>
          <c:marker>
            <c:symbol val="none"/>
          </c:marker>
          <c:cat>
            <c:numRef>
              <c:f>Calculations!$C$9:$GX$9</c:f>
              <c:numCache>
                <c:formatCode>mmm"-"yyyy</c:formatCode>
                <c:ptCount val="204"/>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pt idx="112">
                  <c:v>35885</c:v>
                </c:pt>
                <c:pt idx="113">
                  <c:v>35976</c:v>
                </c:pt>
                <c:pt idx="114">
                  <c:v>36068</c:v>
                </c:pt>
                <c:pt idx="115">
                  <c:v>36160</c:v>
                </c:pt>
                <c:pt idx="116">
                  <c:v>36250</c:v>
                </c:pt>
                <c:pt idx="117">
                  <c:v>36341</c:v>
                </c:pt>
                <c:pt idx="118">
                  <c:v>36433</c:v>
                </c:pt>
                <c:pt idx="119">
                  <c:v>36525</c:v>
                </c:pt>
                <c:pt idx="120">
                  <c:v>36616</c:v>
                </c:pt>
                <c:pt idx="121">
                  <c:v>36707</c:v>
                </c:pt>
                <c:pt idx="122">
                  <c:v>36799</c:v>
                </c:pt>
                <c:pt idx="123">
                  <c:v>36891</c:v>
                </c:pt>
                <c:pt idx="124">
                  <c:v>36981</c:v>
                </c:pt>
                <c:pt idx="125">
                  <c:v>37072</c:v>
                </c:pt>
                <c:pt idx="126">
                  <c:v>37164</c:v>
                </c:pt>
                <c:pt idx="127">
                  <c:v>37256</c:v>
                </c:pt>
                <c:pt idx="128">
                  <c:v>37346</c:v>
                </c:pt>
                <c:pt idx="129">
                  <c:v>37437</c:v>
                </c:pt>
                <c:pt idx="130">
                  <c:v>37529</c:v>
                </c:pt>
                <c:pt idx="131">
                  <c:v>37621</c:v>
                </c:pt>
                <c:pt idx="132">
                  <c:v>37711</c:v>
                </c:pt>
                <c:pt idx="133">
                  <c:v>37802</c:v>
                </c:pt>
                <c:pt idx="134">
                  <c:v>37894</c:v>
                </c:pt>
                <c:pt idx="135">
                  <c:v>37986</c:v>
                </c:pt>
                <c:pt idx="136">
                  <c:v>38077</c:v>
                </c:pt>
                <c:pt idx="137">
                  <c:v>38168</c:v>
                </c:pt>
                <c:pt idx="138">
                  <c:v>38260</c:v>
                </c:pt>
                <c:pt idx="139">
                  <c:v>38352</c:v>
                </c:pt>
                <c:pt idx="140">
                  <c:v>38442</c:v>
                </c:pt>
                <c:pt idx="141">
                  <c:v>38533</c:v>
                </c:pt>
                <c:pt idx="142">
                  <c:v>38625</c:v>
                </c:pt>
                <c:pt idx="143">
                  <c:v>38717</c:v>
                </c:pt>
                <c:pt idx="144">
                  <c:v>38807</c:v>
                </c:pt>
                <c:pt idx="145">
                  <c:v>38898</c:v>
                </c:pt>
                <c:pt idx="146">
                  <c:v>38990</c:v>
                </c:pt>
                <c:pt idx="147">
                  <c:v>39082</c:v>
                </c:pt>
                <c:pt idx="148">
                  <c:v>39172</c:v>
                </c:pt>
                <c:pt idx="149">
                  <c:v>39263</c:v>
                </c:pt>
                <c:pt idx="150">
                  <c:v>39355</c:v>
                </c:pt>
                <c:pt idx="151">
                  <c:v>39447</c:v>
                </c:pt>
                <c:pt idx="152">
                  <c:v>39538</c:v>
                </c:pt>
                <c:pt idx="153">
                  <c:v>39629</c:v>
                </c:pt>
                <c:pt idx="154">
                  <c:v>39721</c:v>
                </c:pt>
                <c:pt idx="155">
                  <c:v>39813</c:v>
                </c:pt>
                <c:pt idx="156">
                  <c:v>39903</c:v>
                </c:pt>
                <c:pt idx="157">
                  <c:v>39994</c:v>
                </c:pt>
                <c:pt idx="158">
                  <c:v>40086</c:v>
                </c:pt>
                <c:pt idx="159">
                  <c:v>40178</c:v>
                </c:pt>
                <c:pt idx="160">
                  <c:v>40268</c:v>
                </c:pt>
                <c:pt idx="161">
                  <c:v>40359</c:v>
                </c:pt>
                <c:pt idx="162">
                  <c:v>40451</c:v>
                </c:pt>
                <c:pt idx="163">
                  <c:v>40543</c:v>
                </c:pt>
                <c:pt idx="164">
                  <c:v>40633</c:v>
                </c:pt>
                <c:pt idx="165">
                  <c:v>40724</c:v>
                </c:pt>
                <c:pt idx="166">
                  <c:v>40816</c:v>
                </c:pt>
                <c:pt idx="167">
                  <c:v>40908</c:v>
                </c:pt>
                <c:pt idx="168">
                  <c:v>40999</c:v>
                </c:pt>
                <c:pt idx="169">
                  <c:v>41090</c:v>
                </c:pt>
                <c:pt idx="170">
                  <c:v>41182</c:v>
                </c:pt>
                <c:pt idx="171">
                  <c:v>41274</c:v>
                </c:pt>
                <c:pt idx="172">
                  <c:v>41364</c:v>
                </c:pt>
                <c:pt idx="173">
                  <c:v>41455</c:v>
                </c:pt>
                <c:pt idx="174">
                  <c:v>41547</c:v>
                </c:pt>
                <c:pt idx="175">
                  <c:v>41639</c:v>
                </c:pt>
                <c:pt idx="176">
                  <c:v>41729</c:v>
                </c:pt>
                <c:pt idx="177">
                  <c:v>41820</c:v>
                </c:pt>
                <c:pt idx="178">
                  <c:v>41912</c:v>
                </c:pt>
                <c:pt idx="179">
                  <c:v>42004</c:v>
                </c:pt>
                <c:pt idx="180">
                  <c:v>42094</c:v>
                </c:pt>
                <c:pt idx="181">
                  <c:v>42185</c:v>
                </c:pt>
                <c:pt idx="182">
                  <c:v>42277</c:v>
                </c:pt>
                <c:pt idx="183">
                  <c:v>42369</c:v>
                </c:pt>
                <c:pt idx="184">
                  <c:v>42460</c:v>
                </c:pt>
                <c:pt idx="185">
                  <c:v>42551</c:v>
                </c:pt>
                <c:pt idx="186">
                  <c:v>42643</c:v>
                </c:pt>
                <c:pt idx="187">
                  <c:v>42735</c:v>
                </c:pt>
                <c:pt idx="188">
                  <c:v>42825</c:v>
                </c:pt>
                <c:pt idx="189">
                  <c:v>42916</c:v>
                </c:pt>
                <c:pt idx="190">
                  <c:v>43008</c:v>
                </c:pt>
                <c:pt idx="191">
                  <c:v>43100</c:v>
                </c:pt>
                <c:pt idx="192">
                  <c:v>43190</c:v>
                </c:pt>
                <c:pt idx="193">
                  <c:v>43281</c:v>
                </c:pt>
                <c:pt idx="194">
                  <c:v>43373</c:v>
                </c:pt>
                <c:pt idx="195">
                  <c:v>43465</c:v>
                </c:pt>
                <c:pt idx="196">
                  <c:v>43555</c:v>
                </c:pt>
                <c:pt idx="197">
                  <c:v>43646</c:v>
                </c:pt>
                <c:pt idx="198">
                  <c:v>43738</c:v>
                </c:pt>
                <c:pt idx="199">
                  <c:v>43830</c:v>
                </c:pt>
                <c:pt idx="200">
                  <c:v>43921</c:v>
                </c:pt>
                <c:pt idx="201">
                  <c:v>44012</c:v>
                </c:pt>
              </c:numCache>
            </c:numRef>
          </c:cat>
          <c:val>
            <c:numRef>
              <c:f>Calculations!$C$85:$GX$85</c:f>
              <c:numCache>
                <c:formatCode>General</c:formatCode>
                <c:ptCount val="204"/>
                <c:pt idx="0">
                  <c:v>0</c:v>
                </c:pt>
                <c:pt idx="1">
                  <c:v>0</c:v>
                </c:pt>
                <c:pt idx="2">
                  <c:v>0</c:v>
                </c:pt>
                <c:pt idx="3">
                  <c:v>0</c:v>
                </c:pt>
                <c:pt idx="4">
                  <c:v>0</c:v>
                </c:pt>
                <c:pt idx="5">
                  <c:v>0</c:v>
                </c:pt>
                <c:pt idx="6">
                  <c:v>0</c:v>
                </c:pt>
                <c:pt idx="7">
                  <c:v>0</c:v>
                </c:pt>
                <c:pt idx="8">
                  <c:v>0</c:v>
                </c:pt>
                <c:pt idx="9">
                  <c:v>0</c:v>
                </c:pt>
                <c:pt idx="10">
                  <c:v>0</c:v>
                </c:pt>
                <c:pt idx="11">
                  <c:v>0</c:v>
                </c:pt>
                <c:pt idx="12">
                  <c:v>0.4187826520764143</c:v>
                </c:pt>
                <c:pt idx="13">
                  <c:v>0.25602281517653824</c:v>
                </c:pt>
                <c:pt idx="14">
                  <c:v>0.47794440654554371</c:v>
                </c:pt>
                <c:pt idx="15">
                  <c:v>-9.6838554065401983E-2</c:v>
                </c:pt>
                <c:pt idx="16">
                  <c:v>0.38532091909199528</c:v>
                </c:pt>
                <c:pt idx="17">
                  <c:v>0.92138168649785734</c:v>
                </c:pt>
                <c:pt idx="18">
                  <c:v>1.0541632962563021</c:v>
                </c:pt>
                <c:pt idx="19">
                  <c:v>0.90733628603728911</c:v>
                </c:pt>
                <c:pt idx="20">
                  <c:v>2.0147712428460589</c:v>
                </c:pt>
                <c:pt idx="21">
                  <c:v>3.4117636018457782</c:v>
                </c:pt>
                <c:pt idx="22">
                  <c:v>2.1935270652747869</c:v>
                </c:pt>
                <c:pt idx="23">
                  <c:v>1.2198019322593605</c:v>
                </c:pt>
                <c:pt idx="24">
                  <c:v>1.2505120445459952</c:v>
                </c:pt>
                <c:pt idx="25">
                  <c:v>0.14441299236935551</c:v>
                </c:pt>
                <c:pt idx="26">
                  <c:v>0.48382434817584075</c:v>
                </c:pt>
                <c:pt idx="27">
                  <c:v>0.45948430826289616</c:v>
                </c:pt>
                <c:pt idx="28">
                  <c:v>0.19140377079705917</c:v>
                </c:pt>
                <c:pt idx="29">
                  <c:v>-0.33660236069016014</c:v>
                </c:pt>
                <c:pt idx="30">
                  <c:v>9.3490562304910929E-2</c:v>
                </c:pt>
                <c:pt idx="31">
                  <c:v>0.1045023640804133</c:v>
                </c:pt>
                <c:pt idx="32">
                  <c:v>-4.2439639652295913E-2</c:v>
                </c:pt>
                <c:pt idx="33">
                  <c:v>0.18078573740828452</c:v>
                </c:pt>
                <c:pt idx="34">
                  <c:v>-2.3471954510093318E-2</c:v>
                </c:pt>
                <c:pt idx="35">
                  <c:v>4.6203648549227594E-2</c:v>
                </c:pt>
                <c:pt idx="36">
                  <c:v>9.1450986990688155E-2</c:v>
                </c:pt>
                <c:pt idx="37">
                  <c:v>0.29597048568306727</c:v>
                </c:pt>
                <c:pt idx="38">
                  <c:v>0.59416884645606249</c:v>
                </c:pt>
                <c:pt idx="39">
                  <c:v>0.47460105345338777</c:v>
                </c:pt>
                <c:pt idx="40">
                  <c:v>0.80521775477351754</c:v>
                </c:pt>
                <c:pt idx="41">
                  <c:v>0.38001199940662084</c:v>
                </c:pt>
                <c:pt idx="42">
                  <c:v>1.3877321931364617</c:v>
                </c:pt>
                <c:pt idx="43">
                  <c:v>1.1244499764135816</c:v>
                </c:pt>
                <c:pt idx="44">
                  <c:v>0.29749644951679355</c:v>
                </c:pt>
                <c:pt idx="45">
                  <c:v>0.13821821553069388</c:v>
                </c:pt>
                <c:pt idx="46">
                  <c:v>0.13458649274040496</c:v>
                </c:pt>
                <c:pt idx="47">
                  <c:v>0.22182438301670984</c:v>
                </c:pt>
                <c:pt idx="48">
                  <c:v>0.66319621058961054</c:v>
                </c:pt>
                <c:pt idx="49">
                  <c:v>0.68783138853729575</c:v>
                </c:pt>
                <c:pt idx="50">
                  <c:v>1.0974117417694638</c:v>
                </c:pt>
                <c:pt idx="51">
                  <c:v>1.7162232373954533</c:v>
                </c:pt>
                <c:pt idx="52">
                  <c:v>1.6036895717200796</c:v>
                </c:pt>
                <c:pt idx="53">
                  <c:v>1.4970785093808185</c:v>
                </c:pt>
                <c:pt idx="54">
                  <c:v>1.150185400939572</c:v>
                </c:pt>
                <c:pt idx="55">
                  <c:v>0.55184927084660385</c:v>
                </c:pt>
                <c:pt idx="56">
                  <c:v>0.15269805735209763</c:v>
                </c:pt>
                <c:pt idx="57">
                  <c:v>0.11159363378963977</c:v>
                </c:pt>
                <c:pt idx="58">
                  <c:v>6.6067283554842593E-2</c:v>
                </c:pt>
                <c:pt idx="59">
                  <c:v>0.16928804895584887</c:v>
                </c:pt>
                <c:pt idx="60">
                  <c:v>6.7340194592527325E-2</c:v>
                </c:pt>
                <c:pt idx="61">
                  <c:v>0.50328717398903688</c:v>
                </c:pt>
                <c:pt idx="62">
                  <c:v>0.54147905384345862</c:v>
                </c:pt>
                <c:pt idx="63">
                  <c:v>-0.11554702227246039</c:v>
                </c:pt>
                <c:pt idx="64">
                  <c:v>0.34536016649627116</c:v>
                </c:pt>
                <c:pt idx="65">
                  <c:v>0.40960423136149426</c:v>
                </c:pt>
                <c:pt idx="66">
                  <c:v>0.69381623776826096</c:v>
                </c:pt>
                <c:pt idx="67">
                  <c:v>0.3156172145975697</c:v>
                </c:pt>
                <c:pt idx="68">
                  <c:v>0.50662093590341994</c:v>
                </c:pt>
                <c:pt idx="69">
                  <c:v>-1.4058639868313128E-2</c:v>
                </c:pt>
                <c:pt idx="70">
                  <c:v>0.13611867092752533</c:v>
                </c:pt>
                <c:pt idx="71">
                  <c:v>0.10275830278497211</c:v>
                </c:pt>
                <c:pt idx="72">
                  <c:v>0.43857013715021498</c:v>
                </c:pt>
                <c:pt idx="73">
                  <c:v>0.30301821266023382</c:v>
                </c:pt>
                <c:pt idx="74">
                  <c:v>0.43880854773828465</c:v>
                </c:pt>
                <c:pt idx="75">
                  <c:v>0.43544861160748116</c:v>
                </c:pt>
                <c:pt idx="76">
                  <c:v>0.12906690471670929</c:v>
                </c:pt>
                <c:pt idx="77">
                  <c:v>0.47560643496202709</c:v>
                </c:pt>
                <c:pt idx="78">
                  <c:v>0.521688523131006</c:v>
                </c:pt>
                <c:pt idx="79">
                  <c:v>0.6529186290439315</c:v>
                </c:pt>
                <c:pt idx="80">
                  <c:v>0.79502969879185548</c:v>
                </c:pt>
                <c:pt idx="81">
                  <c:v>0.56770084991052339</c:v>
                </c:pt>
                <c:pt idx="82">
                  <c:v>0.70662385129230265</c:v>
                </c:pt>
                <c:pt idx="83">
                  <c:v>0.6167770762552216</c:v>
                </c:pt>
                <c:pt idx="84">
                  <c:v>0.90796864561111512</c:v>
                </c:pt>
                <c:pt idx="85">
                  <c:v>1.3278808604324903</c:v>
                </c:pt>
                <c:pt idx="86">
                  <c:v>1.1456990438599224</c:v>
                </c:pt>
                <c:pt idx="87">
                  <c:v>1.1087353009509044</c:v>
                </c:pt>
                <c:pt idx="88">
                  <c:v>1.6520018892777346</c:v>
                </c:pt>
                <c:pt idx="89">
                  <c:v>1.2297881917086295</c:v>
                </c:pt>
                <c:pt idx="90">
                  <c:v>1.2918358046469109</c:v>
                </c:pt>
                <c:pt idx="91">
                  <c:v>0.94912927156768034</c:v>
                </c:pt>
                <c:pt idx="92">
                  <c:v>0.72738554310519887</c:v>
                </c:pt>
                <c:pt idx="93">
                  <c:v>0.5476700708590978</c:v>
                </c:pt>
                <c:pt idx="94">
                  <c:v>0.4686968070911362</c:v>
                </c:pt>
                <c:pt idx="95">
                  <c:v>0.35936311506393398</c:v>
                </c:pt>
                <c:pt idx="96">
                  <c:v>0.29063804552691813</c:v>
                </c:pt>
                <c:pt idx="97">
                  <c:v>0.17336170719898242</c:v>
                </c:pt>
                <c:pt idx="98">
                  <c:v>0.12120753927795852</c:v>
                </c:pt>
                <c:pt idx="99">
                  <c:v>0.39077101789387397</c:v>
                </c:pt>
                <c:pt idx="100">
                  <c:v>0.26101356145627413</c:v>
                </c:pt>
                <c:pt idx="101">
                  <c:v>0.45276754781145095</c:v>
                </c:pt>
                <c:pt idx="102">
                  <c:v>0.49250712241489009</c:v>
                </c:pt>
                <c:pt idx="103">
                  <c:v>0.20844378506057473</c:v>
                </c:pt>
                <c:pt idx="104">
                  <c:v>0.21547671382202876</c:v>
                </c:pt>
                <c:pt idx="105">
                  <c:v>0.32753933139603353</c:v>
                </c:pt>
                <c:pt idx="106">
                  <c:v>0.16695709485340665</c:v>
                </c:pt>
                <c:pt idx="107">
                  <c:v>0.39849344650233187</c:v>
                </c:pt>
                <c:pt idx="108">
                  <c:v>0.14882090202385273</c:v>
                </c:pt>
                <c:pt idx="109">
                  <c:v>-0.15013860087462128</c:v>
                </c:pt>
                <c:pt idx="110">
                  <c:v>0.18648286240798073</c:v>
                </c:pt>
                <c:pt idx="111">
                  <c:v>0.12737115192905191</c:v>
                </c:pt>
                <c:pt idx="112">
                  <c:v>-2.8148708364751251E-2</c:v>
                </c:pt>
                <c:pt idx="113">
                  <c:v>0.25251650376627599</c:v>
                </c:pt>
                <c:pt idx="114">
                  <c:v>0.12420073683993693</c:v>
                </c:pt>
                <c:pt idx="115">
                  <c:v>0.20091670806998962</c:v>
                </c:pt>
                <c:pt idx="116">
                  <c:v>0.27684116072916681</c:v>
                </c:pt>
                <c:pt idx="117">
                  <c:v>0.47993135735555043</c:v>
                </c:pt>
                <c:pt idx="118">
                  <c:v>0.4579748534384398</c:v>
                </c:pt>
                <c:pt idx="119">
                  <c:v>0.45940632945355797</c:v>
                </c:pt>
                <c:pt idx="120">
                  <c:v>0.30329140373690222</c:v>
                </c:pt>
                <c:pt idx="121">
                  <c:v>0.39201908657710671</c:v>
                </c:pt>
                <c:pt idx="122">
                  <c:v>0.60248992444292704</c:v>
                </c:pt>
                <c:pt idx="123">
                  <c:v>0.61551691515063878</c:v>
                </c:pt>
                <c:pt idx="124">
                  <c:v>0.66511698084966764</c:v>
                </c:pt>
                <c:pt idx="125">
                  <c:v>0.68319107239519961</c:v>
                </c:pt>
                <c:pt idx="126">
                  <c:v>1.5910486956537426</c:v>
                </c:pt>
                <c:pt idx="127">
                  <c:v>1.762306635513367</c:v>
                </c:pt>
                <c:pt idx="128">
                  <c:v>1.7048522061456162</c:v>
                </c:pt>
                <c:pt idx="129">
                  <c:v>2.1612652632700207</c:v>
                </c:pt>
                <c:pt idx="130">
                  <c:v>1.8872596935169184</c:v>
                </c:pt>
                <c:pt idx="131">
                  <c:v>1.5790490437115545</c:v>
                </c:pt>
                <c:pt idx="132">
                  <c:v>1.6321483895315363</c:v>
                </c:pt>
                <c:pt idx="133">
                  <c:v>1.5154332507264034</c:v>
                </c:pt>
                <c:pt idx="134">
                  <c:v>1.4656671523925202</c:v>
                </c:pt>
                <c:pt idx="135">
                  <c:v>1.1073901477638117</c:v>
                </c:pt>
                <c:pt idx="136">
                  <c:v>0.78149863739411574</c:v>
                </c:pt>
                <c:pt idx="137">
                  <c:v>0.71311408247640329</c:v>
                </c:pt>
                <c:pt idx="138">
                  <c:v>0.45333633752347047</c:v>
                </c:pt>
                <c:pt idx="139">
                  <c:v>0.44341311798417754</c:v>
                </c:pt>
                <c:pt idx="140">
                  <c:v>-5.0269414752842523E-2</c:v>
                </c:pt>
                <c:pt idx="141">
                  <c:v>-6.6344526335372356E-3</c:v>
                </c:pt>
                <c:pt idx="142">
                  <c:v>-2.7547578300052278E-4</c:v>
                </c:pt>
                <c:pt idx="143">
                  <c:v>-0.1148931404803718</c:v>
                </c:pt>
                <c:pt idx="144">
                  <c:v>-0.1260734367253783</c:v>
                </c:pt>
                <c:pt idx="145">
                  <c:v>-0.20547107321300867</c:v>
                </c:pt>
                <c:pt idx="146">
                  <c:v>6.5491736510778331E-2</c:v>
                </c:pt>
                <c:pt idx="147">
                  <c:v>-3.9969427706195826E-2</c:v>
                </c:pt>
                <c:pt idx="148">
                  <c:v>7.2773000240191732E-2</c:v>
                </c:pt>
                <c:pt idx="149">
                  <c:v>-1.810211588748839E-2</c:v>
                </c:pt>
                <c:pt idx="150">
                  <c:v>0.25509721646322614</c:v>
                </c:pt>
                <c:pt idx="151">
                  <c:v>0.45322390673341922</c:v>
                </c:pt>
                <c:pt idx="152">
                  <c:v>0.38195717770508519</c:v>
                </c:pt>
                <c:pt idx="153">
                  <c:v>2.5388286861948961</c:v>
                </c:pt>
                <c:pt idx="154">
                  <c:v>1.2510030250191708</c:v>
                </c:pt>
                <c:pt idx="155">
                  <c:v>1.1056240246706825</c:v>
                </c:pt>
                <c:pt idx="156">
                  <c:v>2.7983011172266661</c:v>
                </c:pt>
                <c:pt idx="157">
                  <c:v>1.8614454717007967</c:v>
                </c:pt>
                <c:pt idx="158">
                  <c:v>2.7587024616685456</c:v>
                </c:pt>
                <c:pt idx="159">
                  <c:v>2.5660391173423633</c:v>
                </c:pt>
                <c:pt idx="160">
                  <c:v>2.4812296150494713</c:v>
                </c:pt>
                <c:pt idx="161">
                  <c:v>1.575557301977778</c:v>
                </c:pt>
                <c:pt idx="162">
                  <c:v>1.5205019593493527</c:v>
                </c:pt>
                <c:pt idx="163">
                  <c:v>1.2843251439663992</c:v>
                </c:pt>
                <c:pt idx="164">
                  <c:v>-1.3863893314722903E-2</c:v>
                </c:pt>
                <c:pt idx="165">
                  <c:v>-0.18952621561656396</c:v>
                </c:pt>
                <c:pt idx="166">
                  <c:v>-0.31559344605689749</c:v>
                </c:pt>
                <c:pt idx="167">
                  <c:v>-0.35346623295560825</c:v>
                </c:pt>
                <c:pt idx="168">
                  <c:v>-0.44531814678445497</c:v>
                </c:pt>
                <c:pt idx="169">
                  <c:v>-0.28651439939922047</c:v>
                </c:pt>
                <c:pt idx="170">
                  <c:v>-0.14777302030226525</c:v>
                </c:pt>
                <c:pt idx="171">
                  <c:v>-0.24979569303054516</c:v>
                </c:pt>
                <c:pt idx="172">
                  <c:v>-0.57245882866349596</c:v>
                </c:pt>
                <c:pt idx="173">
                  <c:v>-0.56299514218093338</c:v>
                </c:pt>
                <c:pt idx="174">
                  <c:v>-0.10779214749579907</c:v>
                </c:pt>
                <c:pt idx="175">
                  <c:v>-0.18283506479924144</c:v>
                </c:pt>
                <c:pt idx="176">
                  <c:v>-0.35188424454168549</c:v>
                </c:pt>
                <c:pt idx="177">
                  <c:v>-0.10164184132927923</c:v>
                </c:pt>
                <c:pt idx="178">
                  <c:v>2.3125942698478674E-2</c:v>
                </c:pt>
                <c:pt idx="179">
                  <c:v>0.14235756806687</c:v>
                </c:pt>
                <c:pt idx="180">
                  <c:v>0.3442755808571929</c:v>
                </c:pt>
                <c:pt idx="181">
                  <c:v>0.33979577189028809</c:v>
                </c:pt>
                <c:pt idx="182">
                  <c:v>0.30765993522518831</c:v>
                </c:pt>
                <c:pt idx="183">
                  <c:v>0.35172171018700504</c:v>
                </c:pt>
                <c:pt idx="184">
                  <c:v>0.43948027866588846</c:v>
                </c:pt>
                <c:pt idx="185">
                  <c:v>0.40403958711206844</c:v>
                </c:pt>
                <c:pt idx="186">
                  <c:v>0.26772100444923841</c:v>
                </c:pt>
                <c:pt idx="187">
                  <c:v>0.33222081722025176</c:v>
                </c:pt>
                <c:pt idx="188">
                  <c:v>0.4236833604329448</c:v>
                </c:pt>
                <c:pt idx="189">
                  <c:v>0.41175966533051356</c:v>
                </c:pt>
                <c:pt idx="190">
                  <c:v>0.38918444953981668</c:v>
                </c:pt>
                <c:pt idx="191">
                  <c:v>0.38305035808863336</c:v>
                </c:pt>
                <c:pt idx="192">
                  <c:v>0.51108793843381262</c:v>
                </c:pt>
                <c:pt idx="193">
                  <c:v>0.66889087699547256</c:v>
                </c:pt>
                <c:pt idx="194">
                  <c:v>#N/A</c:v>
                </c:pt>
                <c:pt idx="195">
                  <c:v>#N/A</c:v>
                </c:pt>
                <c:pt idx="196">
                  <c:v>#N/A</c:v>
                </c:pt>
                <c:pt idx="197">
                  <c:v>#N/A</c:v>
                </c:pt>
                <c:pt idx="198">
                  <c:v>#N/A</c:v>
                </c:pt>
                <c:pt idx="199">
                  <c:v>#N/A</c:v>
                </c:pt>
                <c:pt idx="200">
                  <c:v>#N/A</c:v>
                </c:pt>
                <c:pt idx="201">
                  <c:v>#N/A</c:v>
                </c:pt>
              </c:numCache>
            </c:numRef>
          </c:val>
          <c:smooth val="0"/>
          <c:extLst>
            <c:ext xmlns:c16="http://schemas.microsoft.com/office/drawing/2014/chart" uri="{C3380CC4-5D6E-409C-BE32-E72D297353CC}">
              <c16:uniqueId val="{00000001-B317-4029-9A8E-EEECA3BE28CA}"/>
            </c:ext>
          </c:extLst>
        </c:ser>
        <c:dLbls>
          <c:showLegendKey val="0"/>
          <c:showVal val="0"/>
          <c:showCatName val="0"/>
          <c:showSerName val="0"/>
          <c:showPercent val="0"/>
          <c:showBubbleSize val="0"/>
        </c:dLbls>
        <c:smooth val="0"/>
        <c:axId val="470257776"/>
        <c:axId val="582933416"/>
      </c:lineChart>
      <c:dateAx>
        <c:axId val="470257776"/>
        <c:scaling>
          <c:orientation val="minMax"/>
        </c:scaling>
        <c:delete val="0"/>
        <c:axPos val="b"/>
        <c:numFmt formatCode="mmm&quot;-&quot;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933416"/>
        <c:crosses val="autoZero"/>
        <c:auto val="1"/>
        <c:lblOffset val="100"/>
        <c:baseTimeUnit val="months"/>
      </c:dateAx>
      <c:valAx>
        <c:axId val="582933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2577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Calculations!$A$58:$B$58</c:f>
              <c:strCache>
                <c:ptCount val="2"/>
                <c:pt idx="0">
                  <c:v>[24b] = [21]*[24a]</c:v>
                </c:pt>
                <c:pt idx="1">
                  <c:v>Contribution of Consumption Growth to Real GDP</c:v>
                </c:pt>
              </c:strCache>
            </c:strRef>
          </c:tx>
          <c:spPr>
            <a:ln w="28575" cap="rnd">
              <a:solidFill>
                <a:schemeClr val="accent1"/>
              </a:solidFill>
              <a:round/>
            </a:ln>
            <a:effectLst/>
          </c:spPr>
          <c:marker>
            <c:symbol val="none"/>
          </c:marker>
          <c:cat>
            <c:numRef>
              <c:f>Calculations!$C$9:$GX$9</c:f>
              <c:numCache>
                <c:formatCode>mmm"-"yyyy</c:formatCode>
                <c:ptCount val="204"/>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pt idx="112">
                  <c:v>35885</c:v>
                </c:pt>
                <c:pt idx="113">
                  <c:v>35976</c:v>
                </c:pt>
                <c:pt idx="114">
                  <c:v>36068</c:v>
                </c:pt>
                <c:pt idx="115">
                  <c:v>36160</c:v>
                </c:pt>
                <c:pt idx="116">
                  <c:v>36250</c:v>
                </c:pt>
                <c:pt idx="117">
                  <c:v>36341</c:v>
                </c:pt>
                <c:pt idx="118">
                  <c:v>36433</c:v>
                </c:pt>
                <c:pt idx="119">
                  <c:v>36525</c:v>
                </c:pt>
                <c:pt idx="120">
                  <c:v>36616</c:v>
                </c:pt>
                <c:pt idx="121">
                  <c:v>36707</c:v>
                </c:pt>
                <c:pt idx="122">
                  <c:v>36799</c:v>
                </c:pt>
                <c:pt idx="123">
                  <c:v>36891</c:v>
                </c:pt>
                <c:pt idx="124">
                  <c:v>36981</c:v>
                </c:pt>
                <c:pt idx="125">
                  <c:v>37072</c:v>
                </c:pt>
                <c:pt idx="126">
                  <c:v>37164</c:v>
                </c:pt>
                <c:pt idx="127">
                  <c:v>37256</c:v>
                </c:pt>
                <c:pt idx="128">
                  <c:v>37346</c:v>
                </c:pt>
                <c:pt idx="129">
                  <c:v>37437</c:v>
                </c:pt>
                <c:pt idx="130">
                  <c:v>37529</c:v>
                </c:pt>
                <c:pt idx="131">
                  <c:v>37621</c:v>
                </c:pt>
                <c:pt idx="132">
                  <c:v>37711</c:v>
                </c:pt>
                <c:pt idx="133">
                  <c:v>37802</c:v>
                </c:pt>
                <c:pt idx="134">
                  <c:v>37894</c:v>
                </c:pt>
                <c:pt idx="135">
                  <c:v>37986</c:v>
                </c:pt>
                <c:pt idx="136">
                  <c:v>38077</c:v>
                </c:pt>
                <c:pt idx="137">
                  <c:v>38168</c:v>
                </c:pt>
                <c:pt idx="138">
                  <c:v>38260</c:v>
                </c:pt>
                <c:pt idx="139">
                  <c:v>38352</c:v>
                </c:pt>
                <c:pt idx="140">
                  <c:v>38442</c:v>
                </c:pt>
                <c:pt idx="141">
                  <c:v>38533</c:v>
                </c:pt>
                <c:pt idx="142">
                  <c:v>38625</c:v>
                </c:pt>
                <c:pt idx="143">
                  <c:v>38717</c:v>
                </c:pt>
                <c:pt idx="144">
                  <c:v>38807</c:v>
                </c:pt>
                <c:pt idx="145">
                  <c:v>38898</c:v>
                </c:pt>
                <c:pt idx="146">
                  <c:v>38990</c:v>
                </c:pt>
                <c:pt idx="147">
                  <c:v>39082</c:v>
                </c:pt>
                <c:pt idx="148">
                  <c:v>39172</c:v>
                </c:pt>
                <c:pt idx="149">
                  <c:v>39263</c:v>
                </c:pt>
                <c:pt idx="150">
                  <c:v>39355</c:v>
                </c:pt>
                <c:pt idx="151">
                  <c:v>39447</c:v>
                </c:pt>
                <c:pt idx="152">
                  <c:v>39538</c:v>
                </c:pt>
                <c:pt idx="153">
                  <c:v>39629</c:v>
                </c:pt>
                <c:pt idx="154">
                  <c:v>39721</c:v>
                </c:pt>
                <c:pt idx="155">
                  <c:v>39813</c:v>
                </c:pt>
                <c:pt idx="156">
                  <c:v>39903</c:v>
                </c:pt>
                <c:pt idx="157">
                  <c:v>39994</c:v>
                </c:pt>
                <c:pt idx="158">
                  <c:v>40086</c:v>
                </c:pt>
                <c:pt idx="159">
                  <c:v>40178</c:v>
                </c:pt>
                <c:pt idx="160">
                  <c:v>40268</c:v>
                </c:pt>
                <c:pt idx="161">
                  <c:v>40359</c:v>
                </c:pt>
                <c:pt idx="162">
                  <c:v>40451</c:v>
                </c:pt>
                <c:pt idx="163">
                  <c:v>40543</c:v>
                </c:pt>
                <c:pt idx="164">
                  <c:v>40633</c:v>
                </c:pt>
                <c:pt idx="165">
                  <c:v>40724</c:v>
                </c:pt>
                <c:pt idx="166">
                  <c:v>40816</c:v>
                </c:pt>
                <c:pt idx="167">
                  <c:v>40908</c:v>
                </c:pt>
                <c:pt idx="168">
                  <c:v>40999</c:v>
                </c:pt>
                <c:pt idx="169">
                  <c:v>41090</c:v>
                </c:pt>
                <c:pt idx="170">
                  <c:v>41182</c:v>
                </c:pt>
                <c:pt idx="171">
                  <c:v>41274</c:v>
                </c:pt>
                <c:pt idx="172">
                  <c:v>41364</c:v>
                </c:pt>
                <c:pt idx="173">
                  <c:v>41455</c:v>
                </c:pt>
                <c:pt idx="174">
                  <c:v>41547</c:v>
                </c:pt>
                <c:pt idx="175">
                  <c:v>41639</c:v>
                </c:pt>
                <c:pt idx="176">
                  <c:v>41729</c:v>
                </c:pt>
                <c:pt idx="177">
                  <c:v>41820</c:v>
                </c:pt>
                <c:pt idx="178">
                  <c:v>41912</c:v>
                </c:pt>
                <c:pt idx="179">
                  <c:v>42004</c:v>
                </c:pt>
                <c:pt idx="180">
                  <c:v>42094</c:v>
                </c:pt>
                <c:pt idx="181">
                  <c:v>42185</c:v>
                </c:pt>
                <c:pt idx="182">
                  <c:v>42277</c:v>
                </c:pt>
                <c:pt idx="183">
                  <c:v>42369</c:v>
                </c:pt>
                <c:pt idx="184">
                  <c:v>42460</c:v>
                </c:pt>
                <c:pt idx="185">
                  <c:v>42551</c:v>
                </c:pt>
                <c:pt idx="186">
                  <c:v>42643</c:v>
                </c:pt>
                <c:pt idx="187">
                  <c:v>42735</c:v>
                </c:pt>
                <c:pt idx="188">
                  <c:v>42825</c:v>
                </c:pt>
                <c:pt idx="189">
                  <c:v>42916</c:v>
                </c:pt>
                <c:pt idx="190">
                  <c:v>43008</c:v>
                </c:pt>
                <c:pt idx="191">
                  <c:v>43100</c:v>
                </c:pt>
                <c:pt idx="192">
                  <c:v>43190</c:v>
                </c:pt>
                <c:pt idx="193">
                  <c:v>43281</c:v>
                </c:pt>
                <c:pt idx="194">
                  <c:v>43373</c:v>
                </c:pt>
                <c:pt idx="195">
                  <c:v>43465</c:v>
                </c:pt>
                <c:pt idx="196">
                  <c:v>43555</c:v>
                </c:pt>
                <c:pt idx="197">
                  <c:v>43646</c:v>
                </c:pt>
                <c:pt idx="198">
                  <c:v>43738</c:v>
                </c:pt>
                <c:pt idx="199">
                  <c:v>43830</c:v>
                </c:pt>
                <c:pt idx="200">
                  <c:v>43921</c:v>
                </c:pt>
                <c:pt idx="201">
                  <c:v>44012</c:v>
                </c:pt>
              </c:numCache>
            </c:numRef>
          </c:cat>
          <c:val>
            <c:numRef>
              <c:f>Calculations!$C$58:$GX$58</c:f>
              <c:numCache>
                <c:formatCode>General</c:formatCode>
                <c:ptCount val="204"/>
                <c:pt idx="0">
                  <c:v>0</c:v>
                </c:pt>
                <c:pt idx="1">
                  <c:v>0</c:v>
                </c:pt>
                <c:pt idx="2">
                  <c:v>0</c:v>
                </c:pt>
                <c:pt idx="3">
                  <c:v>0</c:v>
                </c:pt>
                <c:pt idx="4">
                  <c:v>0</c:v>
                </c:pt>
                <c:pt idx="5">
                  <c:v>0</c:v>
                </c:pt>
                <c:pt idx="6">
                  <c:v>0</c:v>
                </c:pt>
                <c:pt idx="7">
                  <c:v>0</c:v>
                </c:pt>
                <c:pt idx="8">
                  <c:v>0</c:v>
                </c:pt>
                <c:pt idx="9">
                  <c:v>0</c:v>
                </c:pt>
                <c:pt idx="10">
                  <c:v>0</c:v>
                </c:pt>
                <c:pt idx="11">
                  <c:v>0</c:v>
                </c:pt>
                <c:pt idx="12">
                  <c:v>3.279686012699775E-2</c:v>
                </c:pt>
                <c:pt idx="13">
                  <c:v>-0.14727137085453976</c:v>
                </c:pt>
                <c:pt idx="14">
                  <c:v>5.4336342619112681E-2</c:v>
                </c:pt>
                <c:pt idx="15">
                  <c:v>-0.54068356671480677</c:v>
                </c:pt>
                <c:pt idx="16">
                  <c:v>-8.1249164020910009E-2</c:v>
                </c:pt>
                <c:pt idx="17">
                  <c:v>0.4198589065571654</c:v>
                </c:pt>
                <c:pt idx="18">
                  <c:v>0.52586910821501887</c:v>
                </c:pt>
                <c:pt idx="19">
                  <c:v>0.35568458985990264</c:v>
                </c:pt>
                <c:pt idx="20">
                  <c:v>1.4418705989547698</c:v>
                </c:pt>
                <c:pt idx="21">
                  <c:v>2.8213906831646578</c:v>
                </c:pt>
                <c:pt idx="22">
                  <c:v>1.6367282055778958</c:v>
                </c:pt>
                <c:pt idx="23">
                  <c:v>0.68215442147813221</c:v>
                </c:pt>
                <c:pt idx="24">
                  <c:v>0.72739585179960109</c:v>
                </c:pt>
                <c:pt idx="25">
                  <c:v>-0.34637009508854222</c:v>
                </c:pt>
                <c:pt idx="26">
                  <c:v>-5.5013860858673398E-3</c:v>
                </c:pt>
                <c:pt idx="27">
                  <c:v>-2.1322233551757285E-2</c:v>
                </c:pt>
                <c:pt idx="28">
                  <c:v>-0.28416263314507967</c:v>
                </c:pt>
                <c:pt idx="29">
                  <c:v>-0.81785785860099414</c:v>
                </c:pt>
                <c:pt idx="30">
                  <c:v>-0.39703157302395387</c:v>
                </c:pt>
                <c:pt idx="31">
                  <c:v>-0.38357948587187191</c:v>
                </c:pt>
                <c:pt idx="32">
                  <c:v>-0.53526019441289829</c:v>
                </c:pt>
                <c:pt idx="33">
                  <c:v>-0.30164720757651664</c:v>
                </c:pt>
                <c:pt idx="34">
                  <c:v>-0.53668282873161144</c:v>
                </c:pt>
                <c:pt idx="35">
                  <c:v>-0.45947183003637809</c:v>
                </c:pt>
                <c:pt idx="36">
                  <c:v>-0.40587803440168774</c:v>
                </c:pt>
                <c:pt idx="37">
                  <c:v>-0.18461924830730894</c:v>
                </c:pt>
                <c:pt idx="38">
                  <c:v>0.12303266253133997</c:v>
                </c:pt>
                <c:pt idx="39">
                  <c:v>2.7185119341124893E-2</c:v>
                </c:pt>
                <c:pt idx="40">
                  <c:v>0.37913146948566412</c:v>
                </c:pt>
                <c:pt idx="41">
                  <c:v>-7.2425918349984988E-3</c:v>
                </c:pt>
                <c:pt idx="42">
                  <c:v>1.0300206144449517</c:v>
                </c:pt>
                <c:pt idx="43">
                  <c:v>0.79138185675413519</c:v>
                </c:pt>
                <c:pt idx="44">
                  <c:v>-3.2297214896355786E-2</c:v>
                </c:pt>
                <c:pt idx="45">
                  <c:v>-0.209599080870815</c:v>
                </c:pt>
                <c:pt idx="46">
                  <c:v>-0.27899743555297185</c:v>
                </c:pt>
                <c:pt idx="47">
                  <c:v>-0.22106640887877096</c:v>
                </c:pt>
                <c:pt idx="48">
                  <c:v>0.19390927604455682</c:v>
                </c:pt>
                <c:pt idx="49">
                  <c:v>0.14816401730967804</c:v>
                </c:pt>
                <c:pt idx="50">
                  <c:v>0.52899910829822239</c:v>
                </c:pt>
                <c:pt idx="51">
                  <c:v>1.1258326543340593</c:v>
                </c:pt>
                <c:pt idx="52">
                  <c:v>1.0164734822882777</c:v>
                </c:pt>
                <c:pt idx="53">
                  <c:v>0.94526418207587659</c:v>
                </c:pt>
                <c:pt idx="54">
                  <c:v>0.62876896237004709</c:v>
                </c:pt>
                <c:pt idx="55">
                  <c:v>3.3515917768479356E-2</c:v>
                </c:pt>
                <c:pt idx="56">
                  <c:v>-0.36929792609061707</c:v>
                </c:pt>
                <c:pt idx="57">
                  <c:v>-0.41752772416648526</c:v>
                </c:pt>
                <c:pt idx="58">
                  <c:v>-0.47635415779364954</c:v>
                </c:pt>
                <c:pt idx="59">
                  <c:v>-0.38374631589665104</c:v>
                </c:pt>
                <c:pt idx="60">
                  <c:v>-0.49176746392217113</c:v>
                </c:pt>
                <c:pt idx="61">
                  <c:v>-6.0035028404000663E-2</c:v>
                </c:pt>
                <c:pt idx="62">
                  <c:v>-1.8431201490542164E-2</c:v>
                </c:pt>
                <c:pt idx="63">
                  <c:v>-0.67353019893371435</c:v>
                </c:pt>
                <c:pt idx="64">
                  <c:v>-0.2173453346779271</c:v>
                </c:pt>
                <c:pt idx="65">
                  <c:v>-0.14121552905955423</c:v>
                </c:pt>
                <c:pt idx="66">
                  <c:v>0.15324687713703924</c:v>
                </c:pt>
                <c:pt idx="67">
                  <c:v>-0.21462749671963605</c:v>
                </c:pt>
                <c:pt idx="68">
                  <c:v>-2.0017681651120542E-2</c:v>
                </c:pt>
                <c:pt idx="69">
                  <c:v>-0.52686703420449132</c:v>
                </c:pt>
                <c:pt idx="70">
                  <c:v>-0.36245339495647716</c:v>
                </c:pt>
                <c:pt idx="71">
                  <c:v>-0.38855109394887871</c:v>
                </c:pt>
                <c:pt idx="72">
                  <c:v>-5.4002582237761956E-2</c:v>
                </c:pt>
                <c:pt idx="73">
                  <c:v>-0.18041436955197421</c:v>
                </c:pt>
                <c:pt idx="74">
                  <c:v>-3.5939469696738578E-2</c:v>
                </c:pt>
                <c:pt idx="75">
                  <c:v>-3.0614396640898201E-2</c:v>
                </c:pt>
                <c:pt idx="76">
                  <c:v>-0.34696546280258816</c:v>
                </c:pt>
                <c:pt idx="77">
                  <c:v>6.4157794270291238E-3</c:v>
                </c:pt>
                <c:pt idx="78">
                  <c:v>5.3380397230812275E-2</c:v>
                </c:pt>
                <c:pt idx="79">
                  <c:v>0.1870125175787212</c:v>
                </c:pt>
                <c:pt idx="80">
                  <c:v>0.33151303104038615</c:v>
                </c:pt>
                <c:pt idx="81">
                  <c:v>0.11095004009374301</c:v>
                </c:pt>
                <c:pt idx="82">
                  <c:v>0.26203515043486164</c:v>
                </c:pt>
                <c:pt idx="83">
                  <c:v>0.17203781155857042</c:v>
                </c:pt>
                <c:pt idx="84">
                  <c:v>0.45815973347060374</c:v>
                </c:pt>
                <c:pt idx="85">
                  <c:v>0.88624810962639478</c:v>
                </c:pt>
                <c:pt idx="86">
                  <c:v>0.7190120404171445</c:v>
                </c:pt>
                <c:pt idx="87">
                  <c:v>0.67675005279167355</c:v>
                </c:pt>
                <c:pt idx="88">
                  <c:v>1.2212216548128412</c:v>
                </c:pt>
                <c:pt idx="89">
                  <c:v>0.79630720273171796</c:v>
                </c:pt>
                <c:pt idx="90">
                  <c:v>0.86421310267316176</c:v>
                </c:pt>
                <c:pt idx="91">
                  <c:v>0.52862641782958908</c:v>
                </c:pt>
                <c:pt idx="92">
                  <c:v>0.29761689595020696</c:v>
                </c:pt>
                <c:pt idx="93">
                  <c:v>0.11474078823402929</c:v>
                </c:pt>
                <c:pt idx="94">
                  <c:v>2.9635763972235146E-2</c:v>
                </c:pt>
                <c:pt idx="95">
                  <c:v>-7.9952969207244443E-2</c:v>
                </c:pt>
                <c:pt idx="96">
                  <c:v>-0.15284276389956153</c:v>
                </c:pt>
                <c:pt idx="97">
                  <c:v>-0.2719211139631299</c:v>
                </c:pt>
                <c:pt idx="98">
                  <c:v>-0.32084250806213566</c:v>
                </c:pt>
                <c:pt idx="99">
                  <c:v>-5.8085790876531998E-2</c:v>
                </c:pt>
                <c:pt idx="100">
                  <c:v>-0.20160903787467199</c:v>
                </c:pt>
                <c:pt idx="101">
                  <c:v>-9.2148077202837998E-3</c:v>
                </c:pt>
                <c:pt idx="102">
                  <c:v>3.7550194722531037E-2</c:v>
                </c:pt>
                <c:pt idx="103">
                  <c:v>-0.24687827210899496</c:v>
                </c:pt>
                <c:pt idx="104">
                  <c:v>-0.26146432363833105</c:v>
                </c:pt>
                <c:pt idx="105">
                  <c:v>-0.17021731272367993</c:v>
                </c:pt>
                <c:pt idx="106">
                  <c:v>-0.34403716489905706</c:v>
                </c:pt>
                <c:pt idx="107">
                  <c:v>-0.12823050512843701</c:v>
                </c:pt>
                <c:pt idx="108">
                  <c:v>-0.40698360783509951</c:v>
                </c:pt>
                <c:pt idx="109">
                  <c:v>-0.73777752627993876</c:v>
                </c:pt>
                <c:pt idx="110">
                  <c:v>-0.42481900556011554</c:v>
                </c:pt>
                <c:pt idx="111">
                  <c:v>-0.50110107908670953</c:v>
                </c:pt>
                <c:pt idx="112">
                  <c:v>-0.67526552389044525</c:v>
                </c:pt>
                <c:pt idx="113">
                  <c:v>-0.40075569914536135</c:v>
                </c:pt>
                <c:pt idx="114">
                  <c:v>-0.53342504769362165</c:v>
                </c:pt>
                <c:pt idx="115">
                  <c:v>-0.46262646779652772</c:v>
                </c:pt>
                <c:pt idx="116">
                  <c:v>-0.39724041651570546</c:v>
                </c:pt>
                <c:pt idx="117">
                  <c:v>-0.18184332941037468</c:v>
                </c:pt>
                <c:pt idx="118">
                  <c:v>-0.21292068091891048</c:v>
                </c:pt>
                <c:pt idx="119">
                  <c:v>-0.20285254065721245</c:v>
                </c:pt>
                <c:pt idx="120">
                  <c:v>-0.34848010753184733</c:v>
                </c:pt>
                <c:pt idx="121">
                  <c:v>-0.25818022026843024</c:v>
                </c:pt>
                <c:pt idx="122">
                  <c:v>-4.0943164072875245E-2</c:v>
                </c:pt>
                <c:pt idx="123">
                  <c:v>-9.075271004361285E-3</c:v>
                </c:pt>
                <c:pt idx="124">
                  <c:v>4.3879356272271651E-2</c:v>
                </c:pt>
                <c:pt idx="125">
                  <c:v>8.4727107120316461E-2</c:v>
                </c:pt>
                <c:pt idx="126">
                  <c:v>1.0293233972535272</c:v>
                </c:pt>
                <c:pt idx="127">
                  <c:v>1.2148192768082462</c:v>
                </c:pt>
                <c:pt idx="128">
                  <c:v>1.1730421450348354</c:v>
                </c:pt>
                <c:pt idx="129">
                  <c:v>1.6565593727481858</c:v>
                </c:pt>
                <c:pt idx="130">
                  <c:v>1.4074265655043776</c:v>
                </c:pt>
                <c:pt idx="131">
                  <c:v>1.1140792151778793</c:v>
                </c:pt>
                <c:pt idx="132">
                  <c:v>1.17703100343278</c:v>
                </c:pt>
                <c:pt idx="133">
                  <c:v>1.0575143722406866</c:v>
                </c:pt>
                <c:pt idx="134">
                  <c:v>1.017530377419394</c:v>
                </c:pt>
                <c:pt idx="135">
                  <c:v>0.66530417682967591</c:v>
                </c:pt>
                <c:pt idx="136">
                  <c:v>0.33684383400253082</c:v>
                </c:pt>
                <c:pt idx="137">
                  <c:v>0.26527306920576277</c:v>
                </c:pt>
                <c:pt idx="138">
                  <c:v>-1.0450034124671358E-3</c:v>
                </c:pt>
                <c:pt idx="139">
                  <c:v>-6.0019795616626697E-3</c:v>
                </c:pt>
                <c:pt idx="140">
                  <c:v>-0.49989458694223665</c:v>
                </c:pt>
                <c:pt idx="141">
                  <c:v>-0.44918662439019219</c:v>
                </c:pt>
                <c:pt idx="142">
                  <c:v>-0.42231143112335651</c:v>
                </c:pt>
                <c:pt idx="143">
                  <c:v>-0.52231483001635581</c:v>
                </c:pt>
                <c:pt idx="144">
                  <c:v>-0.5256683615113823</c:v>
                </c:pt>
                <c:pt idx="145">
                  <c:v>-0.57844037437570195</c:v>
                </c:pt>
                <c:pt idx="146">
                  <c:v>-0.28902584942773174</c:v>
                </c:pt>
                <c:pt idx="147">
                  <c:v>-0.38146171121933664</c:v>
                </c:pt>
                <c:pt idx="148">
                  <c:v>-0.26989336595362567</c:v>
                </c:pt>
                <c:pt idx="149">
                  <c:v>-0.35674105015303909</c:v>
                </c:pt>
                <c:pt idx="150">
                  <c:v>-8.6851312912703371E-2</c:v>
                </c:pt>
                <c:pt idx="151">
                  <c:v>0.11399596706930322</c:v>
                </c:pt>
                <c:pt idx="152">
                  <c:v>4.1985624070147928E-2</c:v>
                </c:pt>
                <c:pt idx="153">
                  <c:v>2.1398285657893119</c:v>
                </c:pt>
                <c:pt idx="154">
                  <c:v>0.89545204954405944</c:v>
                </c:pt>
                <c:pt idx="155">
                  <c:v>0.75809965245932676</c:v>
                </c:pt>
                <c:pt idx="156">
                  <c:v>2.4486700307105917</c:v>
                </c:pt>
                <c:pt idx="157">
                  <c:v>1.5237672582505168</c:v>
                </c:pt>
                <c:pt idx="158">
                  <c:v>2.474713187340158</c:v>
                </c:pt>
                <c:pt idx="159">
                  <c:v>2.3065900143417388</c:v>
                </c:pt>
                <c:pt idx="160">
                  <c:v>2.2322279849264492</c:v>
                </c:pt>
                <c:pt idx="161">
                  <c:v>1.3503886469643698</c:v>
                </c:pt>
                <c:pt idx="162">
                  <c:v>1.3008129773731516</c:v>
                </c:pt>
                <c:pt idx="163">
                  <c:v>1.0669130218793594</c:v>
                </c:pt>
                <c:pt idx="164">
                  <c:v>-0.23405279705190329</c:v>
                </c:pt>
                <c:pt idx="165">
                  <c:v>-0.43742162875698365</c:v>
                </c:pt>
                <c:pt idx="166">
                  <c:v>-0.56745345307574735</c:v>
                </c:pt>
                <c:pt idx="167">
                  <c:v>-0.61475301667697702</c:v>
                </c:pt>
                <c:pt idx="168">
                  <c:v>-0.70997516046105924</c:v>
                </c:pt>
                <c:pt idx="169">
                  <c:v>-0.55867675585153997</c:v>
                </c:pt>
                <c:pt idx="170">
                  <c:v>-0.43282755380739935</c:v>
                </c:pt>
                <c:pt idx="171">
                  <c:v>-0.54263685001007944</c:v>
                </c:pt>
                <c:pt idx="172">
                  <c:v>-0.87271516153475581</c:v>
                </c:pt>
                <c:pt idx="173">
                  <c:v>-0.8734960362406784</c:v>
                </c:pt>
                <c:pt idx="174">
                  <c:v>-0.42014300235081503</c:v>
                </c:pt>
                <c:pt idx="175">
                  <c:v>-0.497418760028984</c:v>
                </c:pt>
                <c:pt idx="176">
                  <c:v>-0.67114541545831408</c:v>
                </c:pt>
                <c:pt idx="177">
                  <c:v>-0.42238463878007387</c:v>
                </c:pt>
                <c:pt idx="178">
                  <c:v>-0.30382833832397765</c:v>
                </c:pt>
                <c:pt idx="179">
                  <c:v>-0.18935608409789945</c:v>
                </c:pt>
                <c:pt idx="180">
                  <c:v>1.0452778287251038E-3</c:v>
                </c:pt>
                <c:pt idx="181">
                  <c:v>-1.375280586581309E-2</c:v>
                </c:pt>
                <c:pt idx="182">
                  <c:v>-5.6749227180728307E-2</c:v>
                </c:pt>
                <c:pt idx="183">
                  <c:v>-1.6112700359836758E-2</c:v>
                </c:pt>
                <c:pt idx="184">
                  <c:v>6.93453257360407E-2</c:v>
                </c:pt>
                <c:pt idx="185">
                  <c:v>3.9947961051346542E-2</c:v>
                </c:pt>
                <c:pt idx="186">
                  <c:v>-7.8051205277162153E-2</c:v>
                </c:pt>
                <c:pt idx="187">
                  <c:v>-9.3431458549045523E-3</c:v>
                </c:pt>
                <c:pt idx="188">
                  <c:v>8.3011195550620365E-2</c:v>
                </c:pt>
                <c:pt idx="189">
                  <c:v>7.9389751828954858E-2</c:v>
                </c:pt>
                <c:pt idx="190">
                  <c:v>4.9764339521571756E-2</c:v>
                </c:pt>
                <c:pt idx="191">
                  <c:v>3.9348872056546427E-2</c:v>
                </c:pt>
                <c:pt idx="192">
                  <c:v>0.15219301032887034</c:v>
                </c:pt>
                <c:pt idx="193">
                  <c:v>0.28355353032895148</c:v>
                </c:pt>
                <c:pt idx="194">
                  <c:v>0</c:v>
                </c:pt>
                <c:pt idx="195">
                  <c:v>0</c:v>
                </c:pt>
                <c:pt idx="196">
                  <c:v>0</c:v>
                </c:pt>
                <c:pt idx="197">
                  <c:v>0</c:v>
                </c:pt>
                <c:pt idx="198">
                  <c:v>0</c:v>
                </c:pt>
                <c:pt idx="199">
                  <c:v>0</c:v>
                </c:pt>
                <c:pt idx="200">
                  <c:v>0</c:v>
                </c:pt>
                <c:pt idx="201">
                  <c:v>0</c:v>
                </c:pt>
              </c:numCache>
            </c:numRef>
          </c:val>
          <c:smooth val="0"/>
          <c:extLst>
            <c:ext xmlns:c16="http://schemas.microsoft.com/office/drawing/2014/chart" uri="{C3380CC4-5D6E-409C-BE32-E72D297353CC}">
              <c16:uniqueId val="{00000000-F828-4F0A-9BAC-32128920612E}"/>
            </c:ext>
          </c:extLst>
        </c:ser>
        <c:ser>
          <c:idx val="1"/>
          <c:order val="1"/>
          <c:tx>
            <c:strRef>
              <c:f>Calculations!$A$85:$B$85</c:f>
              <c:strCache>
                <c:ptCount val="2"/>
                <c:pt idx="0">
                  <c:v>Louise's Numbers</c:v>
                </c:pt>
                <c:pt idx="1">
                  <c:v>Gross consumption effect (transfers gross only)</c:v>
                </c:pt>
              </c:strCache>
            </c:strRef>
          </c:tx>
          <c:spPr>
            <a:ln w="28575" cap="rnd">
              <a:solidFill>
                <a:schemeClr val="accent2"/>
              </a:solidFill>
              <a:round/>
            </a:ln>
            <a:effectLst/>
          </c:spPr>
          <c:marker>
            <c:symbol val="none"/>
          </c:marker>
          <c:cat>
            <c:numRef>
              <c:f>Calculations!$C$9:$GX$9</c:f>
              <c:numCache>
                <c:formatCode>mmm"-"yyyy</c:formatCode>
                <c:ptCount val="204"/>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pt idx="112">
                  <c:v>35885</c:v>
                </c:pt>
                <c:pt idx="113">
                  <c:v>35976</c:v>
                </c:pt>
                <c:pt idx="114">
                  <c:v>36068</c:v>
                </c:pt>
                <c:pt idx="115">
                  <c:v>36160</c:v>
                </c:pt>
                <c:pt idx="116">
                  <c:v>36250</c:v>
                </c:pt>
                <c:pt idx="117">
                  <c:v>36341</c:v>
                </c:pt>
                <c:pt idx="118">
                  <c:v>36433</c:v>
                </c:pt>
                <c:pt idx="119">
                  <c:v>36525</c:v>
                </c:pt>
                <c:pt idx="120">
                  <c:v>36616</c:v>
                </c:pt>
                <c:pt idx="121">
                  <c:v>36707</c:v>
                </c:pt>
                <c:pt idx="122">
                  <c:v>36799</c:v>
                </c:pt>
                <c:pt idx="123">
                  <c:v>36891</c:v>
                </c:pt>
                <c:pt idx="124">
                  <c:v>36981</c:v>
                </c:pt>
                <c:pt idx="125">
                  <c:v>37072</c:v>
                </c:pt>
                <c:pt idx="126">
                  <c:v>37164</c:v>
                </c:pt>
                <c:pt idx="127">
                  <c:v>37256</c:v>
                </c:pt>
                <c:pt idx="128">
                  <c:v>37346</c:v>
                </c:pt>
                <c:pt idx="129">
                  <c:v>37437</c:v>
                </c:pt>
                <c:pt idx="130">
                  <c:v>37529</c:v>
                </c:pt>
                <c:pt idx="131">
                  <c:v>37621</c:v>
                </c:pt>
                <c:pt idx="132">
                  <c:v>37711</c:v>
                </c:pt>
                <c:pt idx="133">
                  <c:v>37802</c:v>
                </c:pt>
                <c:pt idx="134">
                  <c:v>37894</c:v>
                </c:pt>
                <c:pt idx="135">
                  <c:v>37986</c:v>
                </c:pt>
                <c:pt idx="136">
                  <c:v>38077</c:v>
                </c:pt>
                <c:pt idx="137">
                  <c:v>38168</c:v>
                </c:pt>
                <c:pt idx="138">
                  <c:v>38260</c:v>
                </c:pt>
                <c:pt idx="139">
                  <c:v>38352</c:v>
                </c:pt>
                <c:pt idx="140">
                  <c:v>38442</c:v>
                </c:pt>
                <c:pt idx="141">
                  <c:v>38533</c:v>
                </c:pt>
                <c:pt idx="142">
                  <c:v>38625</c:v>
                </c:pt>
                <c:pt idx="143">
                  <c:v>38717</c:v>
                </c:pt>
                <c:pt idx="144">
                  <c:v>38807</c:v>
                </c:pt>
                <c:pt idx="145">
                  <c:v>38898</c:v>
                </c:pt>
                <c:pt idx="146">
                  <c:v>38990</c:v>
                </c:pt>
                <c:pt idx="147">
                  <c:v>39082</c:v>
                </c:pt>
                <c:pt idx="148">
                  <c:v>39172</c:v>
                </c:pt>
                <c:pt idx="149">
                  <c:v>39263</c:v>
                </c:pt>
                <c:pt idx="150">
                  <c:v>39355</c:v>
                </c:pt>
                <c:pt idx="151">
                  <c:v>39447</c:v>
                </c:pt>
                <c:pt idx="152">
                  <c:v>39538</c:v>
                </c:pt>
                <c:pt idx="153">
                  <c:v>39629</c:v>
                </c:pt>
                <c:pt idx="154">
                  <c:v>39721</c:v>
                </c:pt>
                <c:pt idx="155">
                  <c:v>39813</c:v>
                </c:pt>
                <c:pt idx="156">
                  <c:v>39903</c:v>
                </c:pt>
                <c:pt idx="157">
                  <c:v>39994</c:v>
                </c:pt>
                <c:pt idx="158">
                  <c:v>40086</c:v>
                </c:pt>
                <c:pt idx="159">
                  <c:v>40178</c:v>
                </c:pt>
                <c:pt idx="160">
                  <c:v>40268</c:v>
                </c:pt>
                <c:pt idx="161">
                  <c:v>40359</c:v>
                </c:pt>
                <c:pt idx="162">
                  <c:v>40451</c:v>
                </c:pt>
                <c:pt idx="163">
                  <c:v>40543</c:v>
                </c:pt>
                <c:pt idx="164">
                  <c:v>40633</c:v>
                </c:pt>
                <c:pt idx="165">
                  <c:v>40724</c:v>
                </c:pt>
                <c:pt idx="166">
                  <c:v>40816</c:v>
                </c:pt>
                <c:pt idx="167">
                  <c:v>40908</c:v>
                </c:pt>
                <c:pt idx="168">
                  <c:v>40999</c:v>
                </c:pt>
                <c:pt idx="169">
                  <c:v>41090</c:v>
                </c:pt>
                <c:pt idx="170">
                  <c:v>41182</c:v>
                </c:pt>
                <c:pt idx="171">
                  <c:v>41274</c:v>
                </c:pt>
                <c:pt idx="172">
                  <c:v>41364</c:v>
                </c:pt>
                <c:pt idx="173">
                  <c:v>41455</c:v>
                </c:pt>
                <c:pt idx="174">
                  <c:v>41547</c:v>
                </c:pt>
                <c:pt idx="175">
                  <c:v>41639</c:v>
                </c:pt>
                <c:pt idx="176">
                  <c:v>41729</c:v>
                </c:pt>
                <c:pt idx="177">
                  <c:v>41820</c:v>
                </c:pt>
                <c:pt idx="178">
                  <c:v>41912</c:v>
                </c:pt>
                <c:pt idx="179">
                  <c:v>42004</c:v>
                </c:pt>
                <c:pt idx="180">
                  <c:v>42094</c:v>
                </c:pt>
                <c:pt idx="181">
                  <c:v>42185</c:v>
                </c:pt>
                <c:pt idx="182">
                  <c:v>42277</c:v>
                </c:pt>
                <c:pt idx="183">
                  <c:v>42369</c:v>
                </c:pt>
                <c:pt idx="184">
                  <c:v>42460</c:v>
                </c:pt>
                <c:pt idx="185">
                  <c:v>42551</c:v>
                </c:pt>
                <c:pt idx="186">
                  <c:v>42643</c:v>
                </c:pt>
                <c:pt idx="187">
                  <c:v>42735</c:v>
                </c:pt>
                <c:pt idx="188">
                  <c:v>42825</c:v>
                </c:pt>
                <c:pt idx="189">
                  <c:v>42916</c:v>
                </c:pt>
                <c:pt idx="190">
                  <c:v>43008</c:v>
                </c:pt>
                <c:pt idx="191">
                  <c:v>43100</c:v>
                </c:pt>
                <c:pt idx="192">
                  <c:v>43190</c:v>
                </c:pt>
                <c:pt idx="193">
                  <c:v>43281</c:v>
                </c:pt>
                <c:pt idx="194">
                  <c:v>43373</c:v>
                </c:pt>
                <c:pt idx="195">
                  <c:v>43465</c:v>
                </c:pt>
                <c:pt idx="196">
                  <c:v>43555</c:v>
                </c:pt>
                <c:pt idx="197">
                  <c:v>43646</c:v>
                </c:pt>
                <c:pt idx="198">
                  <c:v>43738</c:v>
                </c:pt>
                <c:pt idx="199">
                  <c:v>43830</c:v>
                </c:pt>
                <c:pt idx="200">
                  <c:v>43921</c:v>
                </c:pt>
                <c:pt idx="201">
                  <c:v>44012</c:v>
                </c:pt>
              </c:numCache>
            </c:numRef>
          </c:cat>
          <c:val>
            <c:numRef>
              <c:f>Calculations!$C$85:$GX$85</c:f>
              <c:numCache>
                <c:formatCode>General</c:formatCode>
                <c:ptCount val="204"/>
                <c:pt idx="0">
                  <c:v>0</c:v>
                </c:pt>
                <c:pt idx="1">
                  <c:v>0</c:v>
                </c:pt>
                <c:pt idx="2">
                  <c:v>0</c:v>
                </c:pt>
                <c:pt idx="3">
                  <c:v>0</c:v>
                </c:pt>
                <c:pt idx="4">
                  <c:v>0</c:v>
                </c:pt>
                <c:pt idx="5">
                  <c:v>0</c:v>
                </c:pt>
                <c:pt idx="6">
                  <c:v>0</c:v>
                </c:pt>
                <c:pt idx="7">
                  <c:v>0</c:v>
                </c:pt>
                <c:pt idx="8">
                  <c:v>0</c:v>
                </c:pt>
                <c:pt idx="9">
                  <c:v>0</c:v>
                </c:pt>
                <c:pt idx="10">
                  <c:v>0</c:v>
                </c:pt>
                <c:pt idx="11">
                  <c:v>0</c:v>
                </c:pt>
                <c:pt idx="12">
                  <c:v>0.4187826520764143</c:v>
                </c:pt>
                <c:pt idx="13">
                  <c:v>0.25602281517653824</c:v>
                </c:pt>
                <c:pt idx="14">
                  <c:v>0.47794440654554371</c:v>
                </c:pt>
                <c:pt idx="15">
                  <c:v>-9.6838554065401983E-2</c:v>
                </c:pt>
                <c:pt idx="16">
                  <c:v>0.38532091909199528</c:v>
                </c:pt>
                <c:pt idx="17">
                  <c:v>0.92138168649785734</c:v>
                </c:pt>
                <c:pt idx="18">
                  <c:v>1.0541632962563021</c:v>
                </c:pt>
                <c:pt idx="19">
                  <c:v>0.90733628603728911</c:v>
                </c:pt>
                <c:pt idx="20">
                  <c:v>2.0147712428460589</c:v>
                </c:pt>
                <c:pt idx="21">
                  <c:v>3.4117636018457782</c:v>
                </c:pt>
                <c:pt idx="22">
                  <c:v>2.1935270652747869</c:v>
                </c:pt>
                <c:pt idx="23">
                  <c:v>1.2198019322593605</c:v>
                </c:pt>
                <c:pt idx="24">
                  <c:v>1.2505120445459952</c:v>
                </c:pt>
                <c:pt idx="25">
                  <c:v>0.14441299236935551</c:v>
                </c:pt>
                <c:pt idx="26">
                  <c:v>0.48382434817584075</c:v>
                </c:pt>
                <c:pt idx="27">
                  <c:v>0.45948430826289616</c:v>
                </c:pt>
                <c:pt idx="28">
                  <c:v>0.19140377079705917</c:v>
                </c:pt>
                <c:pt idx="29">
                  <c:v>-0.33660236069016014</c:v>
                </c:pt>
                <c:pt idx="30">
                  <c:v>9.3490562304910929E-2</c:v>
                </c:pt>
                <c:pt idx="31">
                  <c:v>0.1045023640804133</c:v>
                </c:pt>
                <c:pt idx="32">
                  <c:v>-4.2439639652295913E-2</c:v>
                </c:pt>
                <c:pt idx="33">
                  <c:v>0.18078573740828452</c:v>
                </c:pt>
                <c:pt idx="34">
                  <c:v>-2.3471954510093318E-2</c:v>
                </c:pt>
                <c:pt idx="35">
                  <c:v>4.6203648549227594E-2</c:v>
                </c:pt>
                <c:pt idx="36">
                  <c:v>9.1450986990688155E-2</c:v>
                </c:pt>
                <c:pt idx="37">
                  <c:v>0.29597048568306727</c:v>
                </c:pt>
                <c:pt idx="38">
                  <c:v>0.59416884645606249</c:v>
                </c:pt>
                <c:pt idx="39">
                  <c:v>0.47460105345338777</c:v>
                </c:pt>
                <c:pt idx="40">
                  <c:v>0.80521775477351754</c:v>
                </c:pt>
                <c:pt idx="41">
                  <c:v>0.38001199940662084</c:v>
                </c:pt>
                <c:pt idx="42">
                  <c:v>1.3877321931364617</c:v>
                </c:pt>
                <c:pt idx="43">
                  <c:v>1.1244499764135816</c:v>
                </c:pt>
                <c:pt idx="44">
                  <c:v>0.29749644951679355</c:v>
                </c:pt>
                <c:pt idx="45">
                  <c:v>0.13821821553069388</c:v>
                </c:pt>
                <c:pt idx="46">
                  <c:v>0.13458649274040496</c:v>
                </c:pt>
                <c:pt idx="47">
                  <c:v>0.22182438301670984</c:v>
                </c:pt>
                <c:pt idx="48">
                  <c:v>0.66319621058961054</c:v>
                </c:pt>
                <c:pt idx="49">
                  <c:v>0.68783138853729575</c:v>
                </c:pt>
                <c:pt idx="50">
                  <c:v>1.0974117417694638</c:v>
                </c:pt>
                <c:pt idx="51">
                  <c:v>1.7162232373954533</c:v>
                </c:pt>
                <c:pt idx="52">
                  <c:v>1.6036895717200796</c:v>
                </c:pt>
                <c:pt idx="53">
                  <c:v>1.4970785093808185</c:v>
                </c:pt>
                <c:pt idx="54">
                  <c:v>1.150185400939572</c:v>
                </c:pt>
                <c:pt idx="55">
                  <c:v>0.55184927084660385</c:v>
                </c:pt>
                <c:pt idx="56">
                  <c:v>0.15269805735209763</c:v>
                </c:pt>
                <c:pt idx="57">
                  <c:v>0.11159363378963977</c:v>
                </c:pt>
                <c:pt idx="58">
                  <c:v>6.6067283554842593E-2</c:v>
                </c:pt>
                <c:pt idx="59">
                  <c:v>0.16928804895584887</c:v>
                </c:pt>
                <c:pt idx="60">
                  <c:v>6.7340194592527325E-2</c:v>
                </c:pt>
                <c:pt idx="61">
                  <c:v>0.50328717398903688</c:v>
                </c:pt>
                <c:pt idx="62">
                  <c:v>0.54147905384345862</c:v>
                </c:pt>
                <c:pt idx="63">
                  <c:v>-0.11554702227246039</c:v>
                </c:pt>
                <c:pt idx="64">
                  <c:v>0.34536016649627116</c:v>
                </c:pt>
                <c:pt idx="65">
                  <c:v>0.40960423136149426</c:v>
                </c:pt>
                <c:pt idx="66">
                  <c:v>0.69381623776826096</c:v>
                </c:pt>
                <c:pt idx="67">
                  <c:v>0.3156172145975697</c:v>
                </c:pt>
                <c:pt idx="68">
                  <c:v>0.50662093590341994</c:v>
                </c:pt>
                <c:pt idx="69">
                  <c:v>-1.4058639868313128E-2</c:v>
                </c:pt>
                <c:pt idx="70">
                  <c:v>0.13611867092752533</c:v>
                </c:pt>
                <c:pt idx="71">
                  <c:v>0.10275830278497211</c:v>
                </c:pt>
                <c:pt idx="72">
                  <c:v>0.43857013715021498</c:v>
                </c:pt>
                <c:pt idx="73">
                  <c:v>0.30301821266023382</c:v>
                </c:pt>
                <c:pt idx="74">
                  <c:v>0.43880854773828465</c:v>
                </c:pt>
                <c:pt idx="75">
                  <c:v>0.43544861160748116</c:v>
                </c:pt>
                <c:pt idx="76">
                  <c:v>0.12906690471670929</c:v>
                </c:pt>
                <c:pt idx="77">
                  <c:v>0.47560643496202709</c:v>
                </c:pt>
                <c:pt idx="78">
                  <c:v>0.521688523131006</c:v>
                </c:pt>
                <c:pt idx="79">
                  <c:v>0.6529186290439315</c:v>
                </c:pt>
                <c:pt idx="80">
                  <c:v>0.79502969879185548</c:v>
                </c:pt>
                <c:pt idx="81">
                  <c:v>0.56770084991052339</c:v>
                </c:pt>
                <c:pt idx="82">
                  <c:v>0.70662385129230265</c:v>
                </c:pt>
                <c:pt idx="83">
                  <c:v>0.6167770762552216</c:v>
                </c:pt>
                <c:pt idx="84">
                  <c:v>0.90796864561111512</c:v>
                </c:pt>
                <c:pt idx="85">
                  <c:v>1.3278808604324903</c:v>
                </c:pt>
                <c:pt idx="86">
                  <c:v>1.1456990438599224</c:v>
                </c:pt>
                <c:pt idx="87">
                  <c:v>1.1087353009509044</c:v>
                </c:pt>
                <c:pt idx="88">
                  <c:v>1.6520018892777346</c:v>
                </c:pt>
                <c:pt idx="89">
                  <c:v>1.2297881917086295</c:v>
                </c:pt>
                <c:pt idx="90">
                  <c:v>1.2918358046469109</c:v>
                </c:pt>
                <c:pt idx="91">
                  <c:v>0.94912927156768034</c:v>
                </c:pt>
                <c:pt idx="92">
                  <c:v>0.72738554310519887</c:v>
                </c:pt>
                <c:pt idx="93">
                  <c:v>0.5476700708590978</c:v>
                </c:pt>
                <c:pt idx="94">
                  <c:v>0.4686968070911362</c:v>
                </c:pt>
                <c:pt idx="95">
                  <c:v>0.35936311506393398</c:v>
                </c:pt>
                <c:pt idx="96">
                  <c:v>0.29063804552691813</c:v>
                </c:pt>
                <c:pt idx="97">
                  <c:v>0.17336170719898242</c:v>
                </c:pt>
                <c:pt idx="98">
                  <c:v>0.12120753927795852</c:v>
                </c:pt>
                <c:pt idx="99">
                  <c:v>0.39077101789387397</c:v>
                </c:pt>
                <c:pt idx="100">
                  <c:v>0.26101356145627413</c:v>
                </c:pt>
                <c:pt idx="101">
                  <c:v>0.45276754781145095</c:v>
                </c:pt>
                <c:pt idx="102">
                  <c:v>0.49250712241489009</c:v>
                </c:pt>
                <c:pt idx="103">
                  <c:v>0.20844378506057473</c:v>
                </c:pt>
                <c:pt idx="104">
                  <c:v>0.21547671382202876</c:v>
                </c:pt>
                <c:pt idx="105">
                  <c:v>0.32753933139603353</c:v>
                </c:pt>
                <c:pt idx="106">
                  <c:v>0.16695709485340665</c:v>
                </c:pt>
                <c:pt idx="107">
                  <c:v>0.39849344650233187</c:v>
                </c:pt>
                <c:pt idx="108">
                  <c:v>0.14882090202385273</c:v>
                </c:pt>
                <c:pt idx="109">
                  <c:v>-0.15013860087462128</c:v>
                </c:pt>
                <c:pt idx="110">
                  <c:v>0.18648286240798073</c:v>
                </c:pt>
                <c:pt idx="111">
                  <c:v>0.12737115192905191</c:v>
                </c:pt>
                <c:pt idx="112">
                  <c:v>-2.8148708364751251E-2</c:v>
                </c:pt>
                <c:pt idx="113">
                  <c:v>0.25251650376627599</c:v>
                </c:pt>
                <c:pt idx="114">
                  <c:v>0.12420073683993693</c:v>
                </c:pt>
                <c:pt idx="115">
                  <c:v>0.20091670806998962</c:v>
                </c:pt>
                <c:pt idx="116">
                  <c:v>0.27684116072916681</c:v>
                </c:pt>
                <c:pt idx="117">
                  <c:v>0.47993135735555043</c:v>
                </c:pt>
                <c:pt idx="118">
                  <c:v>0.4579748534384398</c:v>
                </c:pt>
                <c:pt idx="119">
                  <c:v>0.45940632945355797</c:v>
                </c:pt>
                <c:pt idx="120">
                  <c:v>0.30329140373690222</c:v>
                </c:pt>
                <c:pt idx="121">
                  <c:v>0.39201908657710671</c:v>
                </c:pt>
                <c:pt idx="122">
                  <c:v>0.60248992444292704</c:v>
                </c:pt>
                <c:pt idx="123">
                  <c:v>0.61551691515063878</c:v>
                </c:pt>
                <c:pt idx="124">
                  <c:v>0.66511698084966764</c:v>
                </c:pt>
                <c:pt idx="125">
                  <c:v>0.68319107239519961</c:v>
                </c:pt>
                <c:pt idx="126">
                  <c:v>1.5910486956537426</c:v>
                </c:pt>
                <c:pt idx="127">
                  <c:v>1.762306635513367</c:v>
                </c:pt>
                <c:pt idx="128">
                  <c:v>1.7048522061456162</c:v>
                </c:pt>
                <c:pt idx="129">
                  <c:v>2.1612652632700207</c:v>
                </c:pt>
                <c:pt idx="130">
                  <c:v>1.8872596935169184</c:v>
                </c:pt>
                <c:pt idx="131">
                  <c:v>1.5790490437115545</c:v>
                </c:pt>
                <c:pt idx="132">
                  <c:v>1.6321483895315363</c:v>
                </c:pt>
                <c:pt idx="133">
                  <c:v>1.5154332507264034</c:v>
                </c:pt>
                <c:pt idx="134">
                  <c:v>1.4656671523925202</c:v>
                </c:pt>
                <c:pt idx="135">
                  <c:v>1.1073901477638117</c:v>
                </c:pt>
                <c:pt idx="136">
                  <c:v>0.78149863739411574</c:v>
                </c:pt>
                <c:pt idx="137">
                  <c:v>0.71311408247640329</c:v>
                </c:pt>
                <c:pt idx="138">
                  <c:v>0.45333633752347047</c:v>
                </c:pt>
                <c:pt idx="139">
                  <c:v>0.44341311798417754</c:v>
                </c:pt>
                <c:pt idx="140">
                  <c:v>-5.0269414752842523E-2</c:v>
                </c:pt>
                <c:pt idx="141">
                  <c:v>-6.6344526335372356E-3</c:v>
                </c:pt>
                <c:pt idx="142">
                  <c:v>-2.7547578300052278E-4</c:v>
                </c:pt>
                <c:pt idx="143">
                  <c:v>-0.1148931404803718</c:v>
                </c:pt>
                <c:pt idx="144">
                  <c:v>-0.1260734367253783</c:v>
                </c:pt>
                <c:pt idx="145">
                  <c:v>-0.20547107321300867</c:v>
                </c:pt>
                <c:pt idx="146">
                  <c:v>6.5491736510778331E-2</c:v>
                </c:pt>
                <c:pt idx="147">
                  <c:v>-3.9969427706195826E-2</c:v>
                </c:pt>
                <c:pt idx="148">
                  <c:v>7.2773000240191732E-2</c:v>
                </c:pt>
                <c:pt idx="149">
                  <c:v>-1.810211588748839E-2</c:v>
                </c:pt>
                <c:pt idx="150">
                  <c:v>0.25509721646322614</c:v>
                </c:pt>
                <c:pt idx="151">
                  <c:v>0.45322390673341922</c:v>
                </c:pt>
                <c:pt idx="152">
                  <c:v>0.38195717770508519</c:v>
                </c:pt>
                <c:pt idx="153">
                  <c:v>2.5388286861948961</c:v>
                </c:pt>
                <c:pt idx="154">
                  <c:v>1.2510030250191708</c:v>
                </c:pt>
                <c:pt idx="155">
                  <c:v>1.1056240246706825</c:v>
                </c:pt>
                <c:pt idx="156">
                  <c:v>2.7983011172266661</c:v>
                </c:pt>
                <c:pt idx="157">
                  <c:v>1.8614454717007967</c:v>
                </c:pt>
                <c:pt idx="158">
                  <c:v>2.7587024616685456</c:v>
                </c:pt>
                <c:pt idx="159">
                  <c:v>2.5660391173423633</c:v>
                </c:pt>
                <c:pt idx="160">
                  <c:v>2.4812296150494713</c:v>
                </c:pt>
                <c:pt idx="161">
                  <c:v>1.575557301977778</c:v>
                </c:pt>
                <c:pt idx="162">
                  <c:v>1.5205019593493527</c:v>
                </c:pt>
                <c:pt idx="163">
                  <c:v>1.2843251439663992</c:v>
                </c:pt>
                <c:pt idx="164">
                  <c:v>-1.3863893314722903E-2</c:v>
                </c:pt>
                <c:pt idx="165">
                  <c:v>-0.18952621561656396</c:v>
                </c:pt>
                <c:pt idx="166">
                  <c:v>-0.31559344605689749</c:v>
                </c:pt>
                <c:pt idx="167">
                  <c:v>-0.35346623295560825</c:v>
                </c:pt>
                <c:pt idx="168">
                  <c:v>-0.44531814678445497</c:v>
                </c:pt>
                <c:pt idx="169">
                  <c:v>-0.28651439939922047</c:v>
                </c:pt>
                <c:pt idx="170">
                  <c:v>-0.14777302030226525</c:v>
                </c:pt>
                <c:pt idx="171">
                  <c:v>-0.24979569303054516</c:v>
                </c:pt>
                <c:pt idx="172">
                  <c:v>-0.57245882866349596</c:v>
                </c:pt>
                <c:pt idx="173">
                  <c:v>-0.56299514218093338</c:v>
                </c:pt>
                <c:pt idx="174">
                  <c:v>-0.10779214749579907</c:v>
                </c:pt>
                <c:pt idx="175">
                  <c:v>-0.18283506479924144</c:v>
                </c:pt>
                <c:pt idx="176">
                  <c:v>-0.35188424454168549</c:v>
                </c:pt>
                <c:pt idx="177">
                  <c:v>-0.10164184132927923</c:v>
                </c:pt>
                <c:pt idx="178">
                  <c:v>2.3125942698478674E-2</c:v>
                </c:pt>
                <c:pt idx="179">
                  <c:v>0.14235756806687</c:v>
                </c:pt>
                <c:pt idx="180">
                  <c:v>0.3442755808571929</c:v>
                </c:pt>
                <c:pt idx="181">
                  <c:v>0.33979577189028809</c:v>
                </c:pt>
                <c:pt idx="182">
                  <c:v>0.30765993522518831</c:v>
                </c:pt>
                <c:pt idx="183">
                  <c:v>0.35172171018700504</c:v>
                </c:pt>
                <c:pt idx="184">
                  <c:v>0.43948027866588846</c:v>
                </c:pt>
                <c:pt idx="185">
                  <c:v>0.40403958711206844</c:v>
                </c:pt>
                <c:pt idx="186">
                  <c:v>0.26772100444923841</c:v>
                </c:pt>
                <c:pt idx="187">
                  <c:v>0.33222081722025176</c:v>
                </c:pt>
                <c:pt idx="188">
                  <c:v>0.4236833604329448</c:v>
                </c:pt>
                <c:pt idx="189">
                  <c:v>0.41175966533051356</c:v>
                </c:pt>
                <c:pt idx="190">
                  <c:v>0.38918444953981668</c:v>
                </c:pt>
                <c:pt idx="191">
                  <c:v>0.38305035808863336</c:v>
                </c:pt>
                <c:pt idx="192">
                  <c:v>0.51108793843381262</c:v>
                </c:pt>
                <c:pt idx="193">
                  <c:v>0.66889087699547256</c:v>
                </c:pt>
                <c:pt idx="194">
                  <c:v>#N/A</c:v>
                </c:pt>
                <c:pt idx="195">
                  <c:v>#N/A</c:v>
                </c:pt>
                <c:pt idx="196">
                  <c:v>#N/A</c:v>
                </c:pt>
                <c:pt idx="197">
                  <c:v>#N/A</c:v>
                </c:pt>
                <c:pt idx="198">
                  <c:v>#N/A</c:v>
                </c:pt>
                <c:pt idx="199">
                  <c:v>#N/A</c:v>
                </c:pt>
                <c:pt idx="200">
                  <c:v>#N/A</c:v>
                </c:pt>
                <c:pt idx="201">
                  <c:v>#N/A</c:v>
                </c:pt>
              </c:numCache>
            </c:numRef>
          </c:val>
          <c:smooth val="0"/>
          <c:extLst>
            <c:ext xmlns:c16="http://schemas.microsoft.com/office/drawing/2014/chart" uri="{C3380CC4-5D6E-409C-BE32-E72D297353CC}">
              <c16:uniqueId val="{00000001-F828-4F0A-9BAC-32128920612E}"/>
            </c:ext>
          </c:extLst>
        </c:ser>
        <c:ser>
          <c:idx val="2"/>
          <c:order val="2"/>
          <c:tx>
            <c:strRef>
              <c:f>Calculations!$A$86:$B$86</c:f>
              <c:strCache>
                <c:ptCount val="2"/>
                <c:pt idx="0">
                  <c:v>Louise's Numbers</c:v>
                </c:pt>
                <c:pt idx="1">
                  <c:v>Gross consumption effect </c:v>
                </c:pt>
              </c:strCache>
            </c:strRef>
          </c:tx>
          <c:spPr>
            <a:ln w="28575" cap="rnd">
              <a:solidFill>
                <a:schemeClr val="accent3"/>
              </a:solidFill>
              <a:round/>
            </a:ln>
            <a:effectLst/>
          </c:spPr>
          <c:marker>
            <c:symbol val="none"/>
          </c:marker>
          <c:cat>
            <c:numRef>
              <c:f>Calculations!$C$9:$GX$9</c:f>
              <c:numCache>
                <c:formatCode>mmm"-"yyyy</c:formatCode>
                <c:ptCount val="204"/>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pt idx="112">
                  <c:v>35885</c:v>
                </c:pt>
                <c:pt idx="113">
                  <c:v>35976</c:v>
                </c:pt>
                <c:pt idx="114">
                  <c:v>36068</c:v>
                </c:pt>
                <c:pt idx="115">
                  <c:v>36160</c:v>
                </c:pt>
                <c:pt idx="116">
                  <c:v>36250</c:v>
                </c:pt>
                <c:pt idx="117">
                  <c:v>36341</c:v>
                </c:pt>
                <c:pt idx="118">
                  <c:v>36433</c:v>
                </c:pt>
                <c:pt idx="119">
                  <c:v>36525</c:v>
                </c:pt>
                <c:pt idx="120">
                  <c:v>36616</c:v>
                </c:pt>
                <c:pt idx="121">
                  <c:v>36707</c:v>
                </c:pt>
                <c:pt idx="122">
                  <c:v>36799</c:v>
                </c:pt>
                <c:pt idx="123">
                  <c:v>36891</c:v>
                </c:pt>
                <c:pt idx="124">
                  <c:v>36981</c:v>
                </c:pt>
                <c:pt idx="125">
                  <c:v>37072</c:v>
                </c:pt>
                <c:pt idx="126">
                  <c:v>37164</c:v>
                </c:pt>
                <c:pt idx="127">
                  <c:v>37256</c:v>
                </c:pt>
                <c:pt idx="128">
                  <c:v>37346</c:v>
                </c:pt>
                <c:pt idx="129">
                  <c:v>37437</c:v>
                </c:pt>
                <c:pt idx="130">
                  <c:v>37529</c:v>
                </c:pt>
                <c:pt idx="131">
                  <c:v>37621</c:v>
                </c:pt>
                <c:pt idx="132">
                  <c:v>37711</c:v>
                </c:pt>
                <c:pt idx="133">
                  <c:v>37802</c:v>
                </c:pt>
                <c:pt idx="134">
                  <c:v>37894</c:v>
                </c:pt>
                <c:pt idx="135">
                  <c:v>37986</c:v>
                </c:pt>
                <c:pt idx="136">
                  <c:v>38077</c:v>
                </c:pt>
                <c:pt idx="137">
                  <c:v>38168</c:v>
                </c:pt>
                <c:pt idx="138">
                  <c:v>38260</c:v>
                </c:pt>
                <c:pt idx="139">
                  <c:v>38352</c:v>
                </c:pt>
                <c:pt idx="140">
                  <c:v>38442</c:v>
                </c:pt>
                <c:pt idx="141">
                  <c:v>38533</c:v>
                </c:pt>
                <c:pt idx="142">
                  <c:v>38625</c:v>
                </c:pt>
                <c:pt idx="143">
                  <c:v>38717</c:v>
                </c:pt>
                <c:pt idx="144">
                  <c:v>38807</c:v>
                </c:pt>
                <c:pt idx="145">
                  <c:v>38898</c:v>
                </c:pt>
                <c:pt idx="146">
                  <c:v>38990</c:v>
                </c:pt>
                <c:pt idx="147">
                  <c:v>39082</c:v>
                </c:pt>
                <c:pt idx="148">
                  <c:v>39172</c:v>
                </c:pt>
                <c:pt idx="149">
                  <c:v>39263</c:v>
                </c:pt>
                <c:pt idx="150">
                  <c:v>39355</c:v>
                </c:pt>
                <c:pt idx="151">
                  <c:v>39447</c:v>
                </c:pt>
                <c:pt idx="152">
                  <c:v>39538</c:v>
                </c:pt>
                <c:pt idx="153">
                  <c:v>39629</c:v>
                </c:pt>
                <c:pt idx="154">
                  <c:v>39721</c:v>
                </c:pt>
                <c:pt idx="155">
                  <c:v>39813</c:v>
                </c:pt>
                <c:pt idx="156">
                  <c:v>39903</c:v>
                </c:pt>
                <c:pt idx="157">
                  <c:v>39994</c:v>
                </c:pt>
                <c:pt idx="158">
                  <c:v>40086</c:v>
                </c:pt>
                <c:pt idx="159">
                  <c:v>40178</c:v>
                </c:pt>
                <c:pt idx="160">
                  <c:v>40268</c:v>
                </c:pt>
                <c:pt idx="161">
                  <c:v>40359</c:v>
                </c:pt>
                <c:pt idx="162">
                  <c:v>40451</c:v>
                </c:pt>
                <c:pt idx="163">
                  <c:v>40543</c:v>
                </c:pt>
                <c:pt idx="164">
                  <c:v>40633</c:v>
                </c:pt>
                <c:pt idx="165">
                  <c:v>40724</c:v>
                </c:pt>
                <c:pt idx="166">
                  <c:v>40816</c:v>
                </c:pt>
                <c:pt idx="167">
                  <c:v>40908</c:v>
                </c:pt>
                <c:pt idx="168">
                  <c:v>40999</c:v>
                </c:pt>
                <c:pt idx="169">
                  <c:v>41090</c:v>
                </c:pt>
                <c:pt idx="170">
                  <c:v>41182</c:v>
                </c:pt>
                <c:pt idx="171">
                  <c:v>41274</c:v>
                </c:pt>
                <c:pt idx="172">
                  <c:v>41364</c:v>
                </c:pt>
                <c:pt idx="173">
                  <c:v>41455</c:v>
                </c:pt>
                <c:pt idx="174">
                  <c:v>41547</c:v>
                </c:pt>
                <c:pt idx="175">
                  <c:v>41639</c:v>
                </c:pt>
                <c:pt idx="176">
                  <c:v>41729</c:v>
                </c:pt>
                <c:pt idx="177">
                  <c:v>41820</c:v>
                </c:pt>
                <c:pt idx="178">
                  <c:v>41912</c:v>
                </c:pt>
                <c:pt idx="179">
                  <c:v>42004</c:v>
                </c:pt>
                <c:pt idx="180">
                  <c:v>42094</c:v>
                </c:pt>
                <c:pt idx="181">
                  <c:v>42185</c:v>
                </c:pt>
                <c:pt idx="182">
                  <c:v>42277</c:v>
                </c:pt>
                <c:pt idx="183">
                  <c:v>42369</c:v>
                </c:pt>
                <c:pt idx="184">
                  <c:v>42460</c:v>
                </c:pt>
                <c:pt idx="185">
                  <c:v>42551</c:v>
                </c:pt>
                <c:pt idx="186">
                  <c:v>42643</c:v>
                </c:pt>
                <c:pt idx="187">
                  <c:v>42735</c:v>
                </c:pt>
                <c:pt idx="188">
                  <c:v>42825</c:v>
                </c:pt>
                <c:pt idx="189">
                  <c:v>42916</c:v>
                </c:pt>
                <c:pt idx="190">
                  <c:v>43008</c:v>
                </c:pt>
                <c:pt idx="191">
                  <c:v>43100</c:v>
                </c:pt>
                <c:pt idx="192">
                  <c:v>43190</c:v>
                </c:pt>
                <c:pt idx="193">
                  <c:v>43281</c:v>
                </c:pt>
                <c:pt idx="194">
                  <c:v>43373</c:v>
                </c:pt>
                <c:pt idx="195">
                  <c:v>43465</c:v>
                </c:pt>
                <c:pt idx="196">
                  <c:v>43555</c:v>
                </c:pt>
                <c:pt idx="197">
                  <c:v>43646</c:v>
                </c:pt>
                <c:pt idx="198">
                  <c:v>43738</c:v>
                </c:pt>
                <c:pt idx="199">
                  <c:v>43830</c:v>
                </c:pt>
                <c:pt idx="200">
                  <c:v>43921</c:v>
                </c:pt>
                <c:pt idx="201">
                  <c:v>44012</c:v>
                </c:pt>
              </c:numCache>
            </c:numRef>
          </c:cat>
          <c:val>
            <c:numRef>
              <c:f>Calculations!$C$86:$GX$86</c:f>
              <c:numCache>
                <c:formatCode>General</c:formatCode>
                <c:ptCount val="204"/>
                <c:pt idx="0">
                  <c:v>0</c:v>
                </c:pt>
                <c:pt idx="1">
                  <c:v>0</c:v>
                </c:pt>
                <c:pt idx="2">
                  <c:v>0</c:v>
                </c:pt>
                <c:pt idx="3">
                  <c:v>0</c:v>
                </c:pt>
                <c:pt idx="4">
                  <c:v>0</c:v>
                </c:pt>
                <c:pt idx="5">
                  <c:v>0</c:v>
                </c:pt>
                <c:pt idx="6">
                  <c:v>0</c:v>
                </c:pt>
                <c:pt idx="7">
                  <c:v>0</c:v>
                </c:pt>
                <c:pt idx="8">
                  <c:v>0</c:v>
                </c:pt>
                <c:pt idx="9">
                  <c:v>0</c:v>
                </c:pt>
                <c:pt idx="10">
                  <c:v>0</c:v>
                </c:pt>
                <c:pt idx="11">
                  <c:v>0</c:v>
                </c:pt>
                <c:pt idx="12">
                  <c:v>1.2011237733800604</c:v>
                </c:pt>
                <c:pt idx="13">
                  <c:v>1.0623611291946466</c:v>
                </c:pt>
                <c:pt idx="14">
                  <c:v>1.3328642450044053</c:v>
                </c:pt>
                <c:pt idx="15">
                  <c:v>0.78869412227303515</c:v>
                </c:pt>
                <c:pt idx="16">
                  <c:v>1.3018242947303484</c:v>
                </c:pt>
                <c:pt idx="17">
                  <c:v>1.88055294823123</c:v>
                </c:pt>
                <c:pt idx="18">
                  <c:v>2.0606746695333475</c:v>
                </c:pt>
                <c:pt idx="19">
                  <c:v>1.8850602954397275</c:v>
                </c:pt>
                <c:pt idx="20">
                  <c:v>2.9638992137199449</c:v>
                </c:pt>
                <c:pt idx="21">
                  <c:v>4.2438839128101211</c:v>
                </c:pt>
                <c:pt idx="22">
                  <c:v>3.0628591617499765</c:v>
                </c:pt>
                <c:pt idx="23">
                  <c:v>2.0655305957257757</c:v>
                </c:pt>
                <c:pt idx="24">
                  <c:v>2.0858927542614216</c:v>
                </c:pt>
                <c:pt idx="25">
                  <c:v>0.95370652569355641</c:v>
                </c:pt>
                <c:pt idx="26">
                  <c:v>1.282861811258059</c:v>
                </c:pt>
                <c:pt idx="27">
                  <c:v>1.2535979421346772</c:v>
                </c:pt>
                <c:pt idx="28">
                  <c:v>0.99766783908123191</c:v>
                </c:pt>
                <c:pt idx="29">
                  <c:v>0.49558714664730485</c:v>
                </c:pt>
                <c:pt idx="30">
                  <c:v>0.93129295243117138</c:v>
                </c:pt>
                <c:pt idx="31">
                  <c:v>0.95696615111506134</c:v>
                </c:pt>
                <c:pt idx="32">
                  <c:v>0.81920045099131489</c:v>
                </c:pt>
                <c:pt idx="33">
                  <c:v>1.0585012018459323</c:v>
                </c:pt>
                <c:pt idx="34">
                  <c:v>0.88988380341050044</c:v>
                </c:pt>
                <c:pt idx="35">
                  <c:v>0.96273793982575673</c:v>
                </c:pt>
                <c:pt idx="36">
                  <c:v>0.99329162424269213</c:v>
                </c:pt>
                <c:pt idx="37">
                  <c:v>1.1700148174400851</c:v>
                </c:pt>
                <c:pt idx="38">
                  <c:v>1.4210402411661758</c:v>
                </c:pt>
                <c:pt idx="39">
                  <c:v>1.2592980760835122</c:v>
                </c:pt>
                <c:pt idx="40">
                  <c:v>1.538723267915904</c:v>
                </c:pt>
                <c:pt idx="41">
                  <c:v>1.027827682942648</c:v>
                </c:pt>
                <c:pt idx="42">
                  <c:v>1.9503938860775336</c:v>
                </c:pt>
                <c:pt idx="43">
                  <c:v>1.6646387201195716</c:v>
                </c:pt>
                <c:pt idx="44">
                  <c:v>0.84545608364179314</c:v>
                </c:pt>
                <c:pt idx="45">
                  <c:v>0.72031697024764707</c:v>
                </c:pt>
                <c:pt idx="46">
                  <c:v>0.79884197452124583</c:v>
                </c:pt>
                <c:pt idx="47">
                  <c:v>0.92122469719813682</c:v>
                </c:pt>
                <c:pt idx="48">
                  <c:v>1.4016858068132108</c:v>
                </c:pt>
                <c:pt idx="49">
                  <c:v>1.5211266200909836</c:v>
                </c:pt>
                <c:pt idx="50">
                  <c:v>1.9411494708404118</c:v>
                </c:pt>
                <c:pt idx="51">
                  <c:v>2.5784355025740391</c:v>
                </c:pt>
                <c:pt idx="52">
                  <c:v>2.4617806211269935</c:v>
                </c:pt>
                <c:pt idx="53">
                  <c:v>2.3258801373880393</c:v>
                </c:pt>
                <c:pt idx="54">
                  <c:v>1.9493888369995822</c:v>
                </c:pt>
                <c:pt idx="55">
                  <c:v>1.3559212325885972</c:v>
                </c:pt>
                <c:pt idx="56">
                  <c:v>0.97936557808480962</c:v>
                </c:pt>
                <c:pt idx="57">
                  <c:v>0.95893316424226116</c:v>
                </c:pt>
                <c:pt idx="58">
                  <c:v>0.93753354302563352</c:v>
                </c:pt>
                <c:pt idx="59">
                  <c:v>1.062533586692064</c:v>
                </c:pt>
                <c:pt idx="60">
                  <c:v>1.0024493198663937</c:v>
                </c:pt>
                <c:pt idx="61">
                  <c:v>1.4094853875467175</c:v>
                </c:pt>
                <c:pt idx="62">
                  <c:v>1.4793862668240014</c:v>
                </c:pt>
                <c:pt idx="63">
                  <c:v>0.82127940474373973</c:v>
                </c:pt>
                <c:pt idx="64">
                  <c:v>1.2751533155233508</c:v>
                </c:pt>
                <c:pt idx="65">
                  <c:v>1.3176670094551617</c:v>
                </c:pt>
                <c:pt idx="66">
                  <c:v>1.5963997756461217</c:v>
                </c:pt>
                <c:pt idx="67">
                  <c:v>1.2255986726299077</c:v>
                </c:pt>
                <c:pt idx="68">
                  <c:v>1.3993271469976731</c:v>
                </c:pt>
                <c:pt idx="69">
                  <c:v>0.9117354328350662</c:v>
                </c:pt>
                <c:pt idx="70">
                  <c:v>1.0324277587322044</c:v>
                </c:pt>
                <c:pt idx="71">
                  <c:v>0.98362390186842663</c:v>
                </c:pt>
                <c:pt idx="72">
                  <c:v>1.31346576797071</c:v>
                </c:pt>
                <c:pt idx="73">
                  <c:v>1.1637850655025317</c:v>
                </c:pt>
                <c:pt idx="74">
                  <c:v>1.2957071017903181</c:v>
                </c:pt>
                <c:pt idx="75">
                  <c:v>1.2826818433359561</c:v>
                </c:pt>
                <c:pt idx="76">
                  <c:v>0.98036223149460078</c:v>
                </c:pt>
                <c:pt idx="77">
                  <c:v>1.3081112474042542</c:v>
                </c:pt>
                <c:pt idx="78">
                  <c:v>1.3459791801891667</c:v>
                </c:pt>
                <c:pt idx="79">
                  <c:v>1.4652108759990707</c:v>
                </c:pt>
                <c:pt idx="80">
                  <c:v>1.5882276979422403</c:v>
                </c:pt>
                <c:pt idx="81">
                  <c:v>1.3425048863708948</c:v>
                </c:pt>
                <c:pt idx="82">
                  <c:v>1.4636731938686889</c:v>
                </c:pt>
                <c:pt idx="83">
                  <c:v>1.3604261997274523</c:v>
                </c:pt>
                <c:pt idx="84">
                  <c:v>1.6229315467563201</c:v>
                </c:pt>
                <c:pt idx="85">
                  <c:v>2.0128863545039062</c:v>
                </c:pt>
                <c:pt idx="86">
                  <c:v>1.8052611084958432</c:v>
                </c:pt>
                <c:pt idx="87">
                  <c:v>1.7570161174308923</c:v>
                </c:pt>
                <c:pt idx="88">
                  <c:v>2.2868977968663966</c:v>
                </c:pt>
                <c:pt idx="89">
                  <c:v>1.8620592094297157</c:v>
                </c:pt>
                <c:pt idx="90">
                  <c:v>1.9116946915705952</c:v>
                </c:pt>
                <c:pt idx="91">
                  <c:v>1.5673620985960586</c:v>
                </c:pt>
                <c:pt idx="92">
                  <c:v>1.3443948811821147</c:v>
                </c:pt>
                <c:pt idx="93">
                  <c:v>1.1848526204714216</c:v>
                </c:pt>
                <c:pt idx="94">
                  <c:v>1.1131462898394906</c:v>
                </c:pt>
                <c:pt idx="95">
                  <c:v>1.0213407244036441</c:v>
                </c:pt>
                <c:pt idx="96">
                  <c:v>0.94745627829875589</c:v>
                </c:pt>
                <c:pt idx="97">
                  <c:v>0.8441087058968173</c:v>
                </c:pt>
                <c:pt idx="98">
                  <c:v>0.79483476622865457</c:v>
                </c:pt>
                <c:pt idx="99">
                  <c:v>1.0675324577298442</c:v>
                </c:pt>
                <c:pt idx="100">
                  <c:v>0.94877735027298837</c:v>
                </c:pt>
                <c:pt idx="101">
                  <c:v>1.1452446044052975</c:v>
                </c:pt>
                <c:pt idx="102">
                  <c:v>1.1780617837990777</c:v>
                </c:pt>
                <c:pt idx="103">
                  <c:v>0.90747665853737991</c:v>
                </c:pt>
                <c:pt idx="104">
                  <c:v>0.94398902725009148</c:v>
                </c:pt>
                <c:pt idx="105">
                  <c:v>1.0919547111662959</c:v>
                </c:pt>
                <c:pt idx="106">
                  <c:v>0.95972635342427637</c:v>
                </c:pt>
                <c:pt idx="107">
                  <c:v>1.2284880886520766</c:v>
                </c:pt>
                <c:pt idx="108">
                  <c:v>1.0278317812215927</c:v>
                </c:pt>
                <c:pt idx="109">
                  <c:v>0.78398423457450062</c:v>
                </c:pt>
                <c:pt idx="110">
                  <c:v>1.1763709528313506</c:v>
                </c:pt>
                <c:pt idx="111">
                  <c:v>1.1574703104832369</c:v>
                </c:pt>
                <c:pt idx="112">
                  <c:v>1.0359910539238926</c:v>
                </c:pt>
                <c:pt idx="113">
                  <c:v>1.3473832513994808</c:v>
                </c:pt>
                <c:pt idx="114">
                  <c:v>1.2435132601282008</c:v>
                </c:pt>
                <c:pt idx="115">
                  <c:v>1.3344996187292986</c:v>
                </c:pt>
                <c:pt idx="116">
                  <c:v>1.4259470889580963</c:v>
                </c:pt>
                <c:pt idx="117">
                  <c:v>1.628992229218172</c:v>
                </c:pt>
                <c:pt idx="118">
                  <c:v>1.6308555062554517</c:v>
                </c:pt>
                <c:pt idx="119">
                  <c:v>1.6317739800878004</c:v>
                </c:pt>
                <c:pt idx="120">
                  <c:v>1.4989978496190202</c:v>
                </c:pt>
                <c:pt idx="121">
                  <c:v>1.5565139143764544</c:v>
                </c:pt>
                <c:pt idx="122">
                  <c:v>1.7578386395600378</c:v>
                </c:pt>
                <c:pt idx="123">
                  <c:v>1.7379274611359341</c:v>
                </c:pt>
                <c:pt idx="124">
                  <c:v>1.7566197078320624</c:v>
                </c:pt>
                <c:pt idx="125">
                  <c:v>1.7020673977902758</c:v>
                </c:pt>
                <c:pt idx="126">
                  <c:v>2.4766020766239358</c:v>
                </c:pt>
                <c:pt idx="127">
                  <c:v>2.6364147495333374</c:v>
                </c:pt>
                <c:pt idx="128">
                  <c:v>2.4862143058372919</c:v>
                </c:pt>
                <c:pt idx="129">
                  <c:v>2.8889390704797124</c:v>
                </c:pt>
                <c:pt idx="130">
                  <c:v>2.579794706994643</c:v>
                </c:pt>
                <c:pt idx="131">
                  <c:v>2.2494195159132744</c:v>
                </c:pt>
                <c:pt idx="132">
                  <c:v>2.2851476170384082</c:v>
                </c:pt>
                <c:pt idx="133">
                  <c:v>2.1678906653015861</c:v>
                </c:pt>
                <c:pt idx="134">
                  <c:v>2.0867170406705515</c:v>
                </c:pt>
                <c:pt idx="135">
                  <c:v>1.7392283630367935</c:v>
                </c:pt>
                <c:pt idx="136">
                  <c:v>1.4115552116003629</c:v>
                </c:pt>
                <c:pt idx="137">
                  <c:v>1.3497039734780771</c:v>
                </c:pt>
                <c:pt idx="138">
                  <c:v>1.1135371895612693</c:v>
                </c:pt>
                <c:pt idx="139">
                  <c:v>1.1017193586639793</c:v>
                </c:pt>
                <c:pt idx="140">
                  <c:v>0.6268709266266812</c:v>
                </c:pt>
                <c:pt idx="141">
                  <c:v>0.662086639238472</c:v>
                </c:pt>
                <c:pt idx="142">
                  <c:v>0.64439375968004087</c:v>
                </c:pt>
                <c:pt idx="143">
                  <c:v>0.51644606251110825</c:v>
                </c:pt>
                <c:pt idx="144">
                  <c:v>0.48926112181016568</c:v>
                </c:pt>
                <c:pt idx="145">
                  <c:v>0.3727278830658633</c:v>
                </c:pt>
                <c:pt idx="146">
                  <c:v>0.61517190276634748</c:v>
                </c:pt>
                <c:pt idx="147">
                  <c:v>0.48877697061005698</c:v>
                </c:pt>
                <c:pt idx="148">
                  <c:v>0.59744094817076809</c:v>
                </c:pt>
                <c:pt idx="149">
                  <c:v>0.5037652121139653</c:v>
                </c:pt>
                <c:pt idx="150">
                  <c:v>0.77283452114053774</c:v>
                </c:pt>
                <c:pt idx="151">
                  <c:v>0.96303490763732946</c:v>
                </c:pt>
                <c:pt idx="152">
                  <c:v>0.88075685277615778</c:v>
                </c:pt>
                <c:pt idx="153">
                  <c:v>3.0311437952393741</c:v>
                </c:pt>
                <c:pt idx="154">
                  <c:v>1.7323557989717928</c:v>
                </c:pt>
                <c:pt idx="155">
                  <c:v>1.5538697691081109</c:v>
                </c:pt>
                <c:pt idx="156">
                  <c:v>3.1921942733324666</c:v>
                </c:pt>
                <c:pt idx="157">
                  <c:v>2.2125702180341755</c:v>
                </c:pt>
                <c:pt idx="158">
                  <c:v>3.0574430116876354</c:v>
                </c:pt>
                <c:pt idx="159">
                  <c:v>2.8382359796775281</c:v>
                </c:pt>
                <c:pt idx="160">
                  <c:v>2.7359035355819121</c:v>
                </c:pt>
                <c:pt idx="161">
                  <c:v>1.8079795142662232</c:v>
                </c:pt>
                <c:pt idx="162">
                  <c:v>1.7481481977980249</c:v>
                </c:pt>
                <c:pt idx="163">
                  <c:v>1.5122366547598325</c:v>
                </c:pt>
                <c:pt idx="164">
                  <c:v>0.22259581233202977</c:v>
                </c:pt>
                <c:pt idx="165">
                  <c:v>7.9756278217993581E-2</c:v>
                </c:pt>
                <c:pt idx="166">
                  <c:v>-3.9159348718150633E-2</c:v>
                </c:pt>
                <c:pt idx="167">
                  <c:v>-6.6364812537482887E-2</c:v>
                </c:pt>
                <c:pt idx="168">
                  <c:v>-0.15033550665064194</c:v>
                </c:pt>
                <c:pt idx="169">
                  <c:v>1.6274275531976634E-2</c:v>
                </c:pt>
                <c:pt idx="170">
                  <c:v>0.17119302259184754</c:v>
                </c:pt>
                <c:pt idx="171">
                  <c:v>8.5343319401489759E-2</c:v>
                </c:pt>
                <c:pt idx="172">
                  <c:v>-0.21113502447704241</c:v>
                </c:pt>
                <c:pt idx="173">
                  <c:v>-0.188876808622367</c:v>
                </c:pt>
                <c:pt idx="174">
                  <c:v>0.26488673360861298</c:v>
                </c:pt>
                <c:pt idx="175">
                  <c:v>0.19435806182961729</c:v>
                </c:pt>
                <c:pt idx="176">
                  <c:v>3.9655281172981338E-2</c:v>
                </c:pt>
                <c:pt idx="177">
                  <c:v>0.28711816175190091</c:v>
                </c:pt>
                <c:pt idx="178">
                  <c:v>0.4153650736573799</c:v>
                </c:pt>
                <c:pt idx="179">
                  <c:v>0.54375615569719016</c:v>
                </c:pt>
                <c:pt idx="180">
                  <c:v>0.75985723799757365</c:v>
                </c:pt>
                <c:pt idx="181">
                  <c:v>0.76754505784768545</c:v>
                </c:pt>
                <c:pt idx="182">
                  <c:v>0.74668837214043449</c:v>
                </c:pt>
                <c:pt idx="183">
                  <c:v>0.78752174114067208</c:v>
                </c:pt>
                <c:pt idx="184">
                  <c:v>0.8811096030378236</c:v>
                </c:pt>
                <c:pt idx="185">
                  <c:v>0.83924882335215545</c:v>
                </c:pt>
                <c:pt idx="186">
                  <c:v>0.68688690865553337</c:v>
                </c:pt>
                <c:pt idx="187">
                  <c:v>0.74669753912800352</c:v>
                </c:pt>
                <c:pt idx="188">
                  <c:v>0.83168623548607057</c:v>
                </c:pt>
                <c:pt idx="189">
                  <c:v>0.8115913859477929</c:v>
                </c:pt>
                <c:pt idx="190">
                  <c:v>0.7984541522070655</c:v>
                </c:pt>
                <c:pt idx="191">
                  <c:v>0.79922968797884808</c:v>
                </c:pt>
                <c:pt idx="192">
                  <c:v>0.9272903096585341</c:v>
                </c:pt>
                <c:pt idx="193">
                  <c:v>1.115118102371917</c:v>
                </c:pt>
                <c:pt idx="194">
                  <c:v>#N/A</c:v>
                </c:pt>
                <c:pt idx="195">
                  <c:v>#N/A</c:v>
                </c:pt>
                <c:pt idx="196">
                  <c:v>#N/A</c:v>
                </c:pt>
                <c:pt idx="197">
                  <c:v>#N/A</c:v>
                </c:pt>
                <c:pt idx="198">
                  <c:v>#N/A</c:v>
                </c:pt>
                <c:pt idx="199">
                  <c:v>#N/A</c:v>
                </c:pt>
                <c:pt idx="200">
                  <c:v>#N/A</c:v>
                </c:pt>
                <c:pt idx="201">
                  <c:v>#N/A</c:v>
                </c:pt>
              </c:numCache>
            </c:numRef>
          </c:val>
          <c:smooth val="0"/>
          <c:extLst>
            <c:ext xmlns:c16="http://schemas.microsoft.com/office/drawing/2014/chart" uri="{C3380CC4-5D6E-409C-BE32-E72D297353CC}">
              <c16:uniqueId val="{00000002-F828-4F0A-9BAC-32128920612E}"/>
            </c:ext>
          </c:extLst>
        </c:ser>
        <c:dLbls>
          <c:showLegendKey val="0"/>
          <c:showVal val="0"/>
          <c:showCatName val="0"/>
          <c:showSerName val="0"/>
          <c:showPercent val="0"/>
          <c:showBubbleSize val="0"/>
        </c:dLbls>
        <c:smooth val="0"/>
        <c:axId val="587425016"/>
        <c:axId val="587444368"/>
      </c:lineChart>
      <c:dateAx>
        <c:axId val="587425016"/>
        <c:scaling>
          <c:orientation val="minMax"/>
        </c:scaling>
        <c:delete val="0"/>
        <c:axPos val="b"/>
        <c:numFmt formatCode="mmm&quot;-&quot;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444368"/>
        <c:crosses val="autoZero"/>
        <c:auto val="1"/>
        <c:lblOffset val="100"/>
        <c:baseTimeUnit val="months"/>
      </c:dateAx>
      <c:valAx>
        <c:axId val="587444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4250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1"/>
          <c:order val="1"/>
          <c:tx>
            <c:v>Quarterly fiscal impact</c:v>
          </c:tx>
          <c:spPr>
            <a:solidFill>
              <a:srgbClr val="E7619F"/>
            </a:solidFill>
            <a:ln>
              <a:noFill/>
            </a:ln>
            <a:effectLst/>
          </c:spPr>
          <c:invertIfNegative val="0"/>
          <c:cat>
            <c:numRef>
              <c:f>Fiscal_impact_082918!$A$2:$A$75</c:f>
              <c:numCache>
                <c:formatCode>mm/dd/yy</c:formatCode>
                <c:ptCount val="74"/>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Fiscal_impact_082918!$D$2:$D$75</c:f>
              <c:numCache>
                <c:formatCode>0.00</c:formatCode>
                <c:ptCount val="74"/>
                <c:pt idx="0">
                  <c:v>-0.85848010753184734</c:v>
                </c:pt>
                <c:pt idx="1">
                  <c:v>0.46181977973156974</c:v>
                </c:pt>
                <c:pt idx="2">
                  <c:v>-0.35094316407287524</c:v>
                </c:pt>
                <c:pt idx="3">
                  <c:v>0.42092472899563871</c:v>
                </c:pt>
                <c:pt idx="4">
                  <c:v>1.1438793562722718</c:v>
                </c:pt>
                <c:pt idx="5">
                  <c:v>1.3547271071203164</c:v>
                </c:pt>
                <c:pt idx="6">
                  <c:v>0.94932339725352721</c:v>
                </c:pt>
                <c:pt idx="7">
                  <c:v>2.4248192768082459</c:v>
                </c:pt>
                <c:pt idx="8">
                  <c:v>2.4630421450348354</c:v>
                </c:pt>
                <c:pt idx="9">
                  <c:v>2.2365593727481858</c:v>
                </c:pt>
                <c:pt idx="10">
                  <c:v>1.8074265655043775</c:v>
                </c:pt>
                <c:pt idx="11">
                  <c:v>1.7040792151778792</c:v>
                </c:pt>
                <c:pt idx="12">
                  <c:v>1.2670310034327801</c:v>
                </c:pt>
                <c:pt idx="13">
                  <c:v>1.7975143722406866</c:v>
                </c:pt>
                <c:pt idx="14">
                  <c:v>1.217530377419394</c:v>
                </c:pt>
                <c:pt idx="15">
                  <c:v>1.1453041768296759</c:v>
                </c:pt>
                <c:pt idx="16">
                  <c:v>0.6768438340025309</c:v>
                </c:pt>
                <c:pt idx="17">
                  <c:v>0.47527306920576273</c:v>
                </c:pt>
                <c:pt idx="18">
                  <c:v>0.14895499658753286</c:v>
                </c:pt>
                <c:pt idx="19">
                  <c:v>-3.6001979561662671E-2</c:v>
                </c:pt>
                <c:pt idx="20">
                  <c:v>-9.9894586942236629E-2</c:v>
                </c:pt>
                <c:pt idx="21">
                  <c:v>-0.48918662439019217</c:v>
                </c:pt>
                <c:pt idx="22">
                  <c:v>-0.17231143112335651</c:v>
                </c:pt>
                <c:pt idx="23">
                  <c:v>-0.47231483001635582</c:v>
                </c:pt>
                <c:pt idx="24">
                  <c:v>0.43433163848861767</c:v>
                </c:pt>
                <c:pt idx="25">
                  <c:v>-0.60844037437570198</c:v>
                </c:pt>
                <c:pt idx="26">
                  <c:v>-0.39902584942773173</c:v>
                </c:pt>
                <c:pt idx="27">
                  <c:v>0.25853828878066337</c:v>
                </c:pt>
                <c:pt idx="28">
                  <c:v>-0.13989336595362567</c:v>
                </c:pt>
                <c:pt idx="29">
                  <c:v>0.35325894984696088</c:v>
                </c:pt>
                <c:pt idx="30">
                  <c:v>0.26314868708729661</c:v>
                </c:pt>
                <c:pt idx="31">
                  <c:v>0.71399596706930324</c:v>
                </c:pt>
                <c:pt idx="32">
                  <c:v>0.21198562407014793</c:v>
                </c:pt>
                <c:pt idx="33">
                  <c:v>2.8198285657893121</c:v>
                </c:pt>
                <c:pt idx="34">
                  <c:v>1.5354520495440593</c:v>
                </c:pt>
                <c:pt idx="35">
                  <c:v>1.3080996524593269</c:v>
                </c:pt>
                <c:pt idx="36">
                  <c:v>3.3686700307105917</c:v>
                </c:pt>
                <c:pt idx="37">
                  <c:v>2.743767258250517</c:v>
                </c:pt>
                <c:pt idx="38">
                  <c:v>2.704713187340158</c:v>
                </c:pt>
                <c:pt idx="39">
                  <c:v>2.4765900143417388</c:v>
                </c:pt>
                <c:pt idx="40">
                  <c:v>1.9022279849264492</c:v>
                </c:pt>
                <c:pt idx="41">
                  <c:v>1.6503886469643698</c:v>
                </c:pt>
                <c:pt idx="42">
                  <c:v>0.73081297737315165</c:v>
                </c:pt>
                <c:pt idx="43">
                  <c:v>0.54691302187935942</c:v>
                </c:pt>
                <c:pt idx="44">
                  <c:v>-1.2440527970519033</c:v>
                </c:pt>
                <c:pt idx="45">
                  <c:v>-0.98742162875698369</c:v>
                </c:pt>
                <c:pt idx="46">
                  <c:v>-1.7274534530757473</c:v>
                </c:pt>
                <c:pt idx="47">
                  <c:v>-0.65475301667697705</c:v>
                </c:pt>
                <c:pt idx="48">
                  <c:v>-1.0499751604610592</c:v>
                </c:pt>
                <c:pt idx="49">
                  <c:v>-0.96867675585153989</c:v>
                </c:pt>
                <c:pt idx="50">
                  <c:v>-0.55282755380739934</c:v>
                </c:pt>
                <c:pt idx="51">
                  <c:v>-1.3026368500100793</c:v>
                </c:pt>
                <c:pt idx="52">
                  <c:v>-1.5527151615347559</c:v>
                </c:pt>
                <c:pt idx="53">
                  <c:v>-1.0034960362406784</c:v>
                </c:pt>
                <c:pt idx="54">
                  <c:v>-0.82014300235081505</c:v>
                </c:pt>
                <c:pt idx="55">
                  <c:v>-1.077418760028984</c:v>
                </c:pt>
                <c:pt idx="56">
                  <c:v>-0.93114541545831409</c:v>
                </c:pt>
                <c:pt idx="57">
                  <c:v>-0.42238463878007387</c:v>
                </c:pt>
                <c:pt idx="58">
                  <c:v>0.20617166167602236</c:v>
                </c:pt>
                <c:pt idx="59">
                  <c:v>-0.25935608409789945</c:v>
                </c:pt>
                <c:pt idx="60">
                  <c:v>0.40104527782872512</c:v>
                </c:pt>
                <c:pt idx="61">
                  <c:v>0.68624719413418689</c:v>
                </c:pt>
                <c:pt idx="62">
                  <c:v>0.27325077281927168</c:v>
                </c:pt>
                <c:pt idx="63">
                  <c:v>0.10388729964016324</c:v>
                </c:pt>
                <c:pt idx="64">
                  <c:v>0.66934532573604066</c:v>
                </c:pt>
                <c:pt idx="65">
                  <c:v>-0.11005203894865345</c:v>
                </c:pt>
                <c:pt idx="66" formatCode="0.000">
                  <c:v>9.1948794722837859E-2</c:v>
                </c:pt>
                <c:pt idx="67" formatCode="0.000">
                  <c:v>2.0656854145095445E-2</c:v>
                </c:pt>
                <c:pt idx="68" formatCode="0.000">
                  <c:v>-4.698880444937964E-2</c:v>
                </c:pt>
                <c:pt idx="69" formatCode="0.000">
                  <c:v>8.9389751828954853E-2</c:v>
                </c:pt>
                <c:pt idx="70" formatCode="0.000">
                  <c:v>-0.13023566047842824</c:v>
                </c:pt>
                <c:pt idx="71" formatCode="0.000">
                  <c:v>0.44934887205654639</c:v>
                </c:pt>
                <c:pt idx="72" formatCode="0.000">
                  <c:v>0.42219301032887036</c:v>
                </c:pt>
                <c:pt idx="73" formatCode="0.000">
                  <c:v>0.71355353032895152</c:v>
                </c:pt>
              </c:numCache>
            </c:numRef>
          </c:val>
          <c:extLst>
            <c:ext xmlns:c16="http://schemas.microsoft.com/office/drawing/2014/chart" uri="{C3380CC4-5D6E-409C-BE32-E72D297353CC}">
              <c16:uniqueId val="{00000001-9573-43C0-B093-ADEE8F6FE92A}"/>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2"/>
          <c:tx>
            <c:v>Recession</c:v>
          </c:tx>
          <c:spPr>
            <a:solidFill>
              <a:schemeClr val="tx1">
                <a:lumMod val="95000"/>
                <a:lumOff val="5000"/>
                <a:alpha val="6000"/>
              </a:schemeClr>
            </a:solidFill>
            <a:ln>
              <a:noFill/>
            </a:ln>
            <a:effectLst/>
          </c:spPr>
          <c:invertIfNegative val="0"/>
          <c:cat>
            <c:numRef>
              <c:f>Fiscal_impact_082918!$A$2:$A$73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Fiscal_impact_082918!$C$2:$C$73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2-9573-43C0-B093-ADEE8F6FE92A}"/>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0"/>
          <c:order val="0"/>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Fiscal_impact_082918!$A$2:$A$75</c:f>
              <c:numCache>
                <c:formatCode>mm/dd/yy</c:formatCode>
                <c:ptCount val="74"/>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Fiscal_impact_082918!$B$2:$B$75</c:f>
              <c:numCache>
                <c:formatCode>0.00</c:formatCode>
                <c:ptCount val="74"/>
                <c:pt idx="0">
                  <c:v>0.21347583537041376</c:v>
                </c:pt>
                <c:pt idx="1">
                  <c:v>0.30439161265589981</c:v>
                </c:pt>
                <c:pt idx="2">
                  <c:v>4.9885991867408649E-2</c:v>
                </c:pt>
                <c:pt idx="3">
                  <c:v>-8.1669690719378546E-2</c:v>
                </c:pt>
                <c:pt idx="4">
                  <c:v>0.41892017523165126</c:v>
                </c:pt>
                <c:pt idx="5">
                  <c:v>0.64214700707883798</c:v>
                </c:pt>
                <c:pt idx="6">
                  <c:v>0.96721364741043858</c:v>
                </c:pt>
                <c:pt idx="7">
                  <c:v>1.4681872843635904</c:v>
                </c:pt>
                <c:pt idx="8">
                  <c:v>1.7979779815542312</c:v>
                </c:pt>
                <c:pt idx="9">
                  <c:v>2.0184360479611985</c:v>
                </c:pt>
                <c:pt idx="10">
                  <c:v>2.2329618400239113</c:v>
                </c:pt>
                <c:pt idx="11">
                  <c:v>2.0527768246163194</c:v>
                </c:pt>
                <c:pt idx="12">
                  <c:v>1.7537740392158057</c:v>
                </c:pt>
                <c:pt idx="13">
                  <c:v>1.6440127890889309</c:v>
                </c:pt>
                <c:pt idx="14">
                  <c:v>1.4965387420676848</c:v>
                </c:pt>
                <c:pt idx="15">
                  <c:v>1.3568449824806339</c:v>
                </c:pt>
                <c:pt idx="16">
                  <c:v>1.2092981901230717</c:v>
                </c:pt>
                <c:pt idx="17">
                  <c:v>0.87873786436434087</c:v>
                </c:pt>
                <c:pt idx="18">
                  <c:v>0.61159401915637557</c:v>
                </c:pt>
                <c:pt idx="19">
                  <c:v>0.316267480058541</c:v>
                </c:pt>
                <c:pt idx="20">
                  <c:v>0.12208287482234909</c:v>
                </c:pt>
                <c:pt idx="21">
                  <c:v>-0.11903204857663965</c:v>
                </c:pt>
                <c:pt idx="22">
                  <c:v>-0.19934865550436198</c:v>
                </c:pt>
                <c:pt idx="23">
                  <c:v>-0.30842686811803527</c:v>
                </c:pt>
                <c:pt idx="24">
                  <c:v>-0.17487031176032172</c:v>
                </c:pt>
                <c:pt idx="25">
                  <c:v>-0.20468374925669916</c:v>
                </c:pt>
                <c:pt idx="26">
                  <c:v>-0.26136235383279294</c:v>
                </c:pt>
                <c:pt idx="27">
                  <c:v>-7.8649074133538152E-2</c:v>
                </c:pt>
                <c:pt idx="28">
                  <c:v>-0.22220532524409903</c:v>
                </c:pt>
                <c:pt idx="29">
                  <c:v>1.8219505811566714E-2</c:v>
                </c:pt>
                <c:pt idx="30">
                  <c:v>0.18376313994032378</c:v>
                </c:pt>
                <c:pt idx="31">
                  <c:v>0.29762755951248376</c:v>
                </c:pt>
                <c:pt idx="32">
                  <c:v>0.38559730701842715</c:v>
                </c:pt>
                <c:pt idx="33">
                  <c:v>1.0022397110040149</c:v>
                </c:pt>
                <c:pt idx="34">
                  <c:v>1.3203155516182057</c:v>
                </c:pt>
                <c:pt idx="35">
                  <c:v>1.4688414729657115</c:v>
                </c:pt>
                <c:pt idx="36">
                  <c:v>2.2580125746258224</c:v>
                </c:pt>
                <c:pt idx="37">
                  <c:v>2.238997247741124</c:v>
                </c:pt>
                <c:pt idx="38">
                  <c:v>2.5313125321901486</c:v>
                </c:pt>
                <c:pt idx="39">
                  <c:v>2.8234351226607513</c:v>
                </c:pt>
                <c:pt idx="40">
                  <c:v>2.4568246112147158</c:v>
                </c:pt>
                <c:pt idx="41">
                  <c:v>2.1834799583931788</c:v>
                </c:pt>
                <c:pt idx="42">
                  <c:v>1.6900049059014273</c:v>
                </c:pt>
                <c:pt idx="43">
                  <c:v>1.2075856577858326</c:v>
                </c:pt>
                <c:pt idx="44">
                  <c:v>0.42101546229124437</c:v>
                </c:pt>
                <c:pt idx="45">
                  <c:v>-0.23843710663909395</c:v>
                </c:pt>
                <c:pt idx="46">
                  <c:v>-0.85300371425131871</c:v>
                </c:pt>
                <c:pt idx="47">
                  <c:v>-1.1534202238904028</c:v>
                </c:pt>
                <c:pt idx="48">
                  <c:v>-1.1049008147426918</c:v>
                </c:pt>
                <c:pt idx="49">
                  <c:v>-1.1002145965163308</c:v>
                </c:pt>
                <c:pt idx="50">
                  <c:v>-0.80655812169924379</c:v>
                </c:pt>
                <c:pt idx="51">
                  <c:v>-0.96852908003251947</c:v>
                </c:pt>
                <c:pt idx="52">
                  <c:v>-1.0942140803009437</c:v>
                </c:pt>
                <c:pt idx="53">
                  <c:v>-1.1029189003982283</c:v>
                </c:pt>
                <c:pt idx="54">
                  <c:v>-1.1697477625340822</c:v>
                </c:pt>
                <c:pt idx="55">
                  <c:v>-1.1134432400388083</c:v>
                </c:pt>
                <c:pt idx="56">
                  <c:v>-0.95805080351969796</c:v>
                </c:pt>
                <c:pt idx="57">
                  <c:v>-0.81277295415454665</c:v>
                </c:pt>
                <c:pt idx="58">
                  <c:v>-0.55619428814783745</c:v>
                </c:pt>
                <c:pt idx="59">
                  <c:v>-0.35167861916506626</c:v>
                </c:pt>
                <c:pt idx="60">
                  <c:v>-1.8630945843306462E-2</c:v>
                </c:pt>
                <c:pt idx="61">
                  <c:v>0.25852701238525871</c:v>
                </c:pt>
                <c:pt idx="62">
                  <c:v>0.27529679017107106</c:v>
                </c:pt>
                <c:pt idx="63">
                  <c:v>0.36610763610558672</c:v>
                </c:pt>
                <c:pt idx="64">
                  <c:v>0.43318264808241563</c:v>
                </c:pt>
                <c:pt idx="65">
                  <c:v>0.23410783981170552</c:v>
                </c:pt>
                <c:pt idx="66" formatCode="0.000">
                  <c:v>0.18878234528759708</c:v>
                </c:pt>
                <c:pt idx="67" formatCode="0.000">
                  <c:v>0.16797473391383014</c:v>
                </c:pt>
                <c:pt idx="68" formatCode="0.000">
                  <c:v>-1.1108798632524947E-2</c:v>
                </c:pt>
                <c:pt idx="69" formatCode="0.000">
                  <c:v>3.8751649061877128E-2</c:v>
                </c:pt>
                <c:pt idx="70" formatCode="0.000">
                  <c:v>-1.6794464738439395E-2</c:v>
                </c:pt>
                <c:pt idx="71" formatCode="0.000">
                  <c:v>9.0378539739423336E-2</c:v>
                </c:pt>
                <c:pt idx="72" formatCode="0.000">
                  <c:v>0.20767399343398585</c:v>
                </c:pt>
                <c:pt idx="73" formatCode="0.000">
                  <c:v>0.36371493805898503</c:v>
                </c:pt>
              </c:numCache>
            </c:numRef>
          </c:val>
          <c:smooth val="0"/>
          <c:extLst>
            <c:ext xmlns:c16="http://schemas.microsoft.com/office/drawing/2014/chart" uri="{C3380CC4-5D6E-409C-BE32-E72D297353CC}">
              <c16:uniqueId val="{00000000-9573-43C0-B093-ADEE8F6FE92A}"/>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1"/>
        <c:delete val="1"/>
      </c:legendEntry>
      <c:layout>
        <c:manualLayout>
          <c:xMode val="edge"/>
          <c:yMode val="edge"/>
          <c:x val="2.1769788919847828E-2"/>
          <c:y val="0.86814402218204401"/>
          <c:w val="0.35232824282039682"/>
          <c:h val="8.9443076386708148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0"/>
          <c:order val="0"/>
          <c:tx>
            <c:v>Federal spending on goods and services</c:v>
          </c:tx>
          <c:spPr>
            <a:solidFill>
              <a:srgbClr val="2198C7"/>
            </a:solidFill>
            <a:ln w="15875">
              <a:noFill/>
            </a:ln>
            <a:effectLst/>
          </c:spPr>
          <c:invertIfNegative val="0"/>
          <c:cat>
            <c:numRef>
              <c:f>Fiscal_impact_082918!$A$2:$A$75</c:f>
              <c:numCache>
                <c:formatCode>mm/dd/yy</c:formatCode>
                <c:ptCount val="74"/>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Fiscal_impact_082918!$E$2:$E$75</c:f>
              <c:numCache>
                <c:formatCode>0.00</c:formatCode>
                <c:ptCount val="74"/>
                <c:pt idx="0">
                  <c:v>-0.84</c:v>
                </c:pt>
                <c:pt idx="1">
                  <c:v>0.78</c:v>
                </c:pt>
                <c:pt idx="2">
                  <c:v>-0.49</c:v>
                </c:pt>
                <c:pt idx="3">
                  <c:v>0.06</c:v>
                </c:pt>
                <c:pt idx="4">
                  <c:v>0.52</c:v>
                </c:pt>
                <c:pt idx="5">
                  <c:v>0.36</c:v>
                </c:pt>
                <c:pt idx="6">
                  <c:v>0.15</c:v>
                </c:pt>
                <c:pt idx="7">
                  <c:v>0.3</c:v>
                </c:pt>
                <c:pt idx="8">
                  <c:v>0.84</c:v>
                </c:pt>
                <c:pt idx="9">
                  <c:v>0.51</c:v>
                </c:pt>
                <c:pt idx="10">
                  <c:v>0.26</c:v>
                </c:pt>
                <c:pt idx="11">
                  <c:v>0.47</c:v>
                </c:pt>
                <c:pt idx="12">
                  <c:v>0.32</c:v>
                </c:pt>
                <c:pt idx="13">
                  <c:v>0.98</c:v>
                </c:pt>
                <c:pt idx="14">
                  <c:v>0</c:v>
                </c:pt>
                <c:pt idx="15">
                  <c:v>0.54</c:v>
                </c:pt>
                <c:pt idx="16">
                  <c:v>0.31</c:v>
                </c:pt>
                <c:pt idx="17">
                  <c:v>0.17</c:v>
                </c:pt>
                <c:pt idx="18">
                  <c:v>0.33</c:v>
                </c:pt>
                <c:pt idx="19">
                  <c:v>-0.05</c:v>
                </c:pt>
                <c:pt idx="20">
                  <c:v>0.33</c:v>
                </c:pt>
                <c:pt idx="21">
                  <c:v>-0.03</c:v>
                </c:pt>
                <c:pt idx="22">
                  <c:v>0.22</c:v>
                </c:pt>
                <c:pt idx="23">
                  <c:v>0.01</c:v>
                </c:pt>
                <c:pt idx="24">
                  <c:v>0.75</c:v>
                </c:pt>
                <c:pt idx="25">
                  <c:v>-0.2</c:v>
                </c:pt>
                <c:pt idx="26">
                  <c:v>-0.26</c:v>
                </c:pt>
                <c:pt idx="27">
                  <c:v>0.43</c:v>
                </c:pt>
                <c:pt idx="28">
                  <c:v>-0.16</c:v>
                </c:pt>
                <c:pt idx="29">
                  <c:v>0.48</c:v>
                </c:pt>
                <c:pt idx="30">
                  <c:v>0.25</c:v>
                </c:pt>
                <c:pt idx="31">
                  <c:v>0.48</c:v>
                </c:pt>
                <c:pt idx="32">
                  <c:v>0.44</c:v>
                </c:pt>
                <c:pt idx="33">
                  <c:v>0.64</c:v>
                </c:pt>
                <c:pt idx="34">
                  <c:v>0.39</c:v>
                </c:pt>
                <c:pt idx="35">
                  <c:v>0.41</c:v>
                </c:pt>
                <c:pt idx="36">
                  <c:v>0.41</c:v>
                </c:pt>
                <c:pt idx="37">
                  <c:v>0.77</c:v>
                </c:pt>
                <c:pt idx="38">
                  <c:v>0.31</c:v>
                </c:pt>
                <c:pt idx="39">
                  <c:v>0.52</c:v>
                </c:pt>
                <c:pt idx="40">
                  <c:v>0.39</c:v>
                </c:pt>
                <c:pt idx="41">
                  <c:v>0.46</c:v>
                </c:pt>
                <c:pt idx="42">
                  <c:v>-0.15</c:v>
                </c:pt>
                <c:pt idx="43">
                  <c:v>-0.05</c:v>
                </c:pt>
                <c:pt idx="44">
                  <c:v>-0.47</c:v>
                </c:pt>
                <c:pt idx="45">
                  <c:v>-0.12</c:v>
                </c:pt>
                <c:pt idx="46">
                  <c:v>-0.72</c:v>
                </c:pt>
                <c:pt idx="47">
                  <c:v>0.14000000000000001</c:v>
                </c:pt>
                <c:pt idx="48">
                  <c:v>0.01</c:v>
                </c:pt>
                <c:pt idx="49">
                  <c:v>-0.25</c:v>
                </c:pt>
                <c:pt idx="50">
                  <c:v>7.0000000000000007E-2</c:v>
                </c:pt>
                <c:pt idx="51">
                  <c:v>-0.63</c:v>
                </c:pt>
                <c:pt idx="52">
                  <c:v>-0.71</c:v>
                </c:pt>
                <c:pt idx="53">
                  <c:v>-0.24</c:v>
                </c:pt>
                <c:pt idx="54">
                  <c:v>-0.43</c:v>
                </c:pt>
                <c:pt idx="55">
                  <c:v>-0.5</c:v>
                </c:pt>
                <c:pt idx="56">
                  <c:v>0.03</c:v>
                </c:pt>
                <c:pt idx="57">
                  <c:v>-0.27</c:v>
                </c:pt>
                <c:pt idx="58">
                  <c:v>0.33</c:v>
                </c:pt>
                <c:pt idx="59">
                  <c:v>-0.42</c:v>
                </c:pt>
                <c:pt idx="60">
                  <c:v>0.15</c:v>
                </c:pt>
                <c:pt idx="61">
                  <c:v>7.0000000000000007E-2</c:v>
                </c:pt>
                <c:pt idx="62">
                  <c:v>-0.04</c:v>
                </c:pt>
                <c:pt idx="63">
                  <c:v>0.16</c:v>
                </c:pt>
                <c:pt idx="64">
                  <c:v>0.02</c:v>
                </c:pt>
                <c:pt idx="65">
                  <c:v>-0.1</c:v>
                </c:pt>
                <c:pt idx="66">
                  <c:v>0.11</c:v>
                </c:pt>
                <c:pt idx="67">
                  <c:v>0.03</c:v>
                </c:pt>
                <c:pt idx="68">
                  <c:v>0</c:v>
                </c:pt>
                <c:pt idx="69">
                  <c:v>0.16</c:v>
                </c:pt>
                <c:pt idx="70">
                  <c:v>-0.08</c:v>
                </c:pt>
                <c:pt idx="71">
                  <c:v>0.26</c:v>
                </c:pt>
                <c:pt idx="72">
                  <c:v>0.17</c:v>
                </c:pt>
                <c:pt idx="73">
                  <c:v>0.24</c:v>
                </c:pt>
              </c:numCache>
            </c:numRef>
          </c:val>
          <c:extLst>
            <c:ext xmlns:c16="http://schemas.microsoft.com/office/drawing/2014/chart" uri="{C3380CC4-5D6E-409C-BE32-E72D297353CC}">
              <c16:uniqueId val="{00000002-1BB5-4DBA-9CC5-81C750B8F7EE}"/>
            </c:ext>
          </c:extLst>
        </c:ser>
        <c:ser>
          <c:idx val="3"/>
          <c:order val="1"/>
          <c:tx>
            <c:v>State and local spending on goods and services</c:v>
          </c:tx>
          <c:spPr>
            <a:solidFill>
              <a:srgbClr val="AE68A9"/>
            </a:solidFill>
            <a:ln>
              <a:noFill/>
            </a:ln>
            <a:effectLst/>
          </c:spPr>
          <c:invertIfNegative val="0"/>
          <c:cat>
            <c:numRef>
              <c:f>Fiscal_impact_082918!$A$2:$A$75</c:f>
              <c:numCache>
                <c:formatCode>mm/dd/yy</c:formatCode>
                <c:ptCount val="74"/>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Fiscal_impact_082918!$F$2:$F$75</c:f>
              <c:numCache>
                <c:formatCode>0.00</c:formatCode>
                <c:ptCount val="74"/>
                <c:pt idx="0">
                  <c:v>0.33</c:v>
                </c:pt>
                <c:pt idx="1">
                  <c:v>-0.06</c:v>
                </c:pt>
                <c:pt idx="2">
                  <c:v>0.18</c:v>
                </c:pt>
                <c:pt idx="3">
                  <c:v>0.38</c:v>
                </c:pt>
                <c:pt idx="4">
                  <c:v>0.57999999999999996</c:v>
                </c:pt>
                <c:pt idx="5">
                  <c:v>0.9</c:v>
                </c:pt>
                <c:pt idx="6">
                  <c:v>-0.23</c:v>
                </c:pt>
                <c:pt idx="7">
                  <c:v>0.91</c:v>
                </c:pt>
                <c:pt idx="8">
                  <c:v>0.44</c:v>
                </c:pt>
                <c:pt idx="9">
                  <c:v>0.06</c:v>
                </c:pt>
                <c:pt idx="10">
                  <c:v>0.14000000000000001</c:v>
                </c:pt>
                <c:pt idx="11">
                  <c:v>0.12</c:v>
                </c:pt>
                <c:pt idx="12">
                  <c:v>-0.22</c:v>
                </c:pt>
                <c:pt idx="13">
                  <c:v>-0.24</c:v>
                </c:pt>
                <c:pt idx="14">
                  <c:v>0.2</c:v>
                </c:pt>
                <c:pt idx="15">
                  <c:v>-0.06</c:v>
                </c:pt>
                <c:pt idx="16">
                  <c:v>0.03</c:v>
                </c:pt>
                <c:pt idx="17">
                  <c:v>0.03</c:v>
                </c:pt>
                <c:pt idx="18">
                  <c:v>-0.18</c:v>
                </c:pt>
                <c:pt idx="19">
                  <c:v>0.02</c:v>
                </c:pt>
                <c:pt idx="20">
                  <c:v>0.06</c:v>
                </c:pt>
                <c:pt idx="21">
                  <c:v>-0.01</c:v>
                </c:pt>
                <c:pt idx="22">
                  <c:v>0.03</c:v>
                </c:pt>
                <c:pt idx="23">
                  <c:v>0.05</c:v>
                </c:pt>
                <c:pt idx="24">
                  <c:v>0.21</c:v>
                </c:pt>
                <c:pt idx="25">
                  <c:v>0.18</c:v>
                </c:pt>
                <c:pt idx="26">
                  <c:v>0.15</c:v>
                </c:pt>
                <c:pt idx="27">
                  <c:v>0.21</c:v>
                </c:pt>
                <c:pt idx="28">
                  <c:v>0.28999999999999998</c:v>
                </c:pt>
                <c:pt idx="29">
                  <c:v>0.23</c:v>
                </c:pt>
                <c:pt idx="30">
                  <c:v>0.1</c:v>
                </c:pt>
                <c:pt idx="31">
                  <c:v>0.12</c:v>
                </c:pt>
                <c:pt idx="32">
                  <c:v>-0.27</c:v>
                </c:pt>
                <c:pt idx="33">
                  <c:v>0.04</c:v>
                </c:pt>
                <c:pt idx="34">
                  <c:v>0.25</c:v>
                </c:pt>
                <c:pt idx="35">
                  <c:v>0.15</c:v>
                </c:pt>
                <c:pt idx="36">
                  <c:v>0.51</c:v>
                </c:pt>
                <c:pt idx="37">
                  <c:v>0.44</c:v>
                </c:pt>
                <c:pt idx="38">
                  <c:v>-7.0000000000000007E-2</c:v>
                </c:pt>
                <c:pt idx="39">
                  <c:v>-0.35</c:v>
                </c:pt>
                <c:pt idx="40">
                  <c:v>-0.73</c:v>
                </c:pt>
                <c:pt idx="41">
                  <c:v>-0.17</c:v>
                </c:pt>
                <c:pt idx="42">
                  <c:v>-0.43</c:v>
                </c:pt>
                <c:pt idx="43">
                  <c:v>-0.47</c:v>
                </c:pt>
                <c:pt idx="44">
                  <c:v>-0.54</c:v>
                </c:pt>
                <c:pt idx="45">
                  <c:v>-0.43</c:v>
                </c:pt>
                <c:pt idx="46">
                  <c:v>-0.43</c:v>
                </c:pt>
                <c:pt idx="47">
                  <c:v>-0.18</c:v>
                </c:pt>
                <c:pt idx="48">
                  <c:v>-0.34</c:v>
                </c:pt>
                <c:pt idx="49">
                  <c:v>-0.15</c:v>
                </c:pt>
                <c:pt idx="50">
                  <c:v>-0.18</c:v>
                </c:pt>
                <c:pt idx="51">
                  <c:v>-0.13</c:v>
                </c:pt>
                <c:pt idx="52">
                  <c:v>0.03</c:v>
                </c:pt>
                <c:pt idx="53">
                  <c:v>0.11</c:v>
                </c:pt>
                <c:pt idx="54">
                  <c:v>0.03</c:v>
                </c:pt>
                <c:pt idx="55">
                  <c:v>-0.08</c:v>
                </c:pt>
                <c:pt idx="56">
                  <c:v>-0.28000000000000003</c:v>
                </c:pt>
                <c:pt idx="57">
                  <c:v>0.26</c:v>
                </c:pt>
                <c:pt idx="58">
                  <c:v>0.18</c:v>
                </c:pt>
                <c:pt idx="59">
                  <c:v>0.35</c:v>
                </c:pt>
                <c:pt idx="60">
                  <c:v>0.26</c:v>
                </c:pt>
                <c:pt idx="61">
                  <c:v>0.63</c:v>
                </c:pt>
                <c:pt idx="62">
                  <c:v>0.37</c:v>
                </c:pt>
                <c:pt idx="63">
                  <c:v>-0.03</c:v>
                </c:pt>
                <c:pt idx="64">
                  <c:v>0.57999999999999996</c:v>
                </c:pt>
                <c:pt idx="65">
                  <c:v>-0.04</c:v>
                </c:pt>
                <c:pt idx="66">
                  <c:v>7.0000000000000007E-2</c:v>
                </c:pt>
                <c:pt idx="67">
                  <c:v>0</c:v>
                </c:pt>
                <c:pt idx="68">
                  <c:v>-0.13</c:v>
                </c:pt>
                <c:pt idx="69">
                  <c:v>-0.15</c:v>
                </c:pt>
                <c:pt idx="70">
                  <c:v>-0.1</c:v>
                </c:pt>
                <c:pt idx="71">
                  <c:v>0.15</c:v>
                </c:pt>
                <c:pt idx="72">
                  <c:v>0.1</c:v>
                </c:pt>
                <c:pt idx="73">
                  <c:v>0.2</c:v>
                </c:pt>
              </c:numCache>
            </c:numRef>
          </c:val>
          <c:extLst>
            <c:ext xmlns:c16="http://schemas.microsoft.com/office/drawing/2014/chart" uri="{C3380CC4-5D6E-409C-BE32-E72D297353CC}">
              <c16:uniqueId val="{00000003-1BB5-4DBA-9CC5-81C750B8F7EE}"/>
            </c:ext>
          </c:extLst>
        </c:ser>
        <c:ser>
          <c:idx val="4"/>
          <c:order val="2"/>
          <c:tx>
            <c:v>Taxes and benefits programs</c:v>
          </c:tx>
          <c:spPr>
            <a:solidFill>
              <a:srgbClr val="1B9553"/>
            </a:solidFill>
            <a:ln>
              <a:noFill/>
            </a:ln>
            <a:effectLst/>
          </c:spPr>
          <c:invertIfNegative val="0"/>
          <c:cat>
            <c:numRef>
              <c:f>Fiscal_impact_082918!$A$2:$A$75</c:f>
              <c:numCache>
                <c:formatCode>mm/dd/yy</c:formatCode>
                <c:ptCount val="74"/>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Fiscal_impact_082918!$G$2:$G$75</c:f>
              <c:numCache>
                <c:formatCode>0.00</c:formatCode>
                <c:ptCount val="74"/>
                <c:pt idx="0">
                  <c:v>-0.34848010753184733</c:v>
                </c:pt>
                <c:pt idx="1">
                  <c:v>-0.25818022026843024</c:v>
                </c:pt>
                <c:pt idx="2">
                  <c:v>-4.0943164072875245E-2</c:v>
                </c:pt>
                <c:pt idx="3">
                  <c:v>-9.075271004361285E-3</c:v>
                </c:pt>
                <c:pt idx="4">
                  <c:v>4.3879356272271651E-2</c:v>
                </c:pt>
                <c:pt idx="5">
                  <c:v>8.4727107120316461E-2</c:v>
                </c:pt>
                <c:pt idx="6">
                  <c:v>1.0293233972535272</c:v>
                </c:pt>
                <c:pt idx="7">
                  <c:v>1.2148192768082462</c:v>
                </c:pt>
                <c:pt idx="8">
                  <c:v>1.1730421450348354</c:v>
                </c:pt>
                <c:pt idx="9">
                  <c:v>1.6565593727481858</c:v>
                </c:pt>
                <c:pt idx="10">
                  <c:v>1.4074265655043776</c:v>
                </c:pt>
                <c:pt idx="11">
                  <c:v>1.1140792151778793</c:v>
                </c:pt>
                <c:pt idx="12">
                  <c:v>1.17703100343278</c:v>
                </c:pt>
                <c:pt idx="13">
                  <c:v>1.0575143722406866</c:v>
                </c:pt>
                <c:pt idx="14">
                  <c:v>1.017530377419394</c:v>
                </c:pt>
                <c:pt idx="15">
                  <c:v>0.66530417682967591</c:v>
                </c:pt>
                <c:pt idx="16">
                  <c:v>0.33684383400253082</c:v>
                </c:pt>
                <c:pt idx="17">
                  <c:v>0.26527306920576277</c:v>
                </c:pt>
                <c:pt idx="18">
                  <c:v>-1.0450034124671358E-3</c:v>
                </c:pt>
                <c:pt idx="19">
                  <c:v>-6.0019795616626697E-3</c:v>
                </c:pt>
                <c:pt idx="20">
                  <c:v>-0.49989458694223665</c:v>
                </c:pt>
                <c:pt idx="21">
                  <c:v>-0.44918662439019219</c:v>
                </c:pt>
                <c:pt idx="22">
                  <c:v>-0.42231143112335651</c:v>
                </c:pt>
                <c:pt idx="23">
                  <c:v>-0.52231483001635581</c:v>
                </c:pt>
                <c:pt idx="24">
                  <c:v>-0.5256683615113823</c:v>
                </c:pt>
                <c:pt idx="25">
                  <c:v>-0.57844037437570195</c:v>
                </c:pt>
                <c:pt idx="26">
                  <c:v>-0.28902584942773174</c:v>
                </c:pt>
                <c:pt idx="27">
                  <c:v>-0.38146171121933664</c:v>
                </c:pt>
                <c:pt idx="28">
                  <c:v>-0.26989336595362567</c:v>
                </c:pt>
                <c:pt idx="29">
                  <c:v>-0.35674105015303909</c:v>
                </c:pt>
                <c:pt idx="30">
                  <c:v>-8.6851312912703371E-2</c:v>
                </c:pt>
                <c:pt idx="31">
                  <c:v>0.11399596706930322</c:v>
                </c:pt>
                <c:pt idx="32">
                  <c:v>4.1985624070147928E-2</c:v>
                </c:pt>
                <c:pt idx="33">
                  <c:v>2.1398285657893119</c:v>
                </c:pt>
                <c:pt idx="34">
                  <c:v>0.89545204954405944</c:v>
                </c:pt>
                <c:pt idx="35">
                  <c:v>0.75809965245932676</c:v>
                </c:pt>
                <c:pt idx="36">
                  <c:v>2.4486700307105917</c:v>
                </c:pt>
                <c:pt idx="37">
                  <c:v>1.5237672582505168</c:v>
                </c:pt>
                <c:pt idx="38">
                  <c:v>2.474713187340158</c:v>
                </c:pt>
                <c:pt idx="39">
                  <c:v>2.3065900143417388</c:v>
                </c:pt>
                <c:pt idx="40">
                  <c:v>2.2322279849264492</c:v>
                </c:pt>
                <c:pt idx="41">
                  <c:v>1.3503886469643698</c:v>
                </c:pt>
                <c:pt idx="42">
                  <c:v>1.3008129773731516</c:v>
                </c:pt>
                <c:pt idx="43">
                  <c:v>1.0669130218793594</c:v>
                </c:pt>
                <c:pt idx="44">
                  <c:v>-0.23405279705190329</c:v>
                </c:pt>
                <c:pt idx="45">
                  <c:v>-0.43742162875698365</c:v>
                </c:pt>
                <c:pt idx="46">
                  <c:v>-0.56745345307574735</c:v>
                </c:pt>
                <c:pt idx="47">
                  <c:v>-0.61475301667697702</c:v>
                </c:pt>
                <c:pt idx="48">
                  <c:v>-0.70997516046105924</c:v>
                </c:pt>
                <c:pt idx="49">
                  <c:v>-0.55867675585153997</c:v>
                </c:pt>
                <c:pt idx="50">
                  <c:v>-0.43282755380739935</c:v>
                </c:pt>
                <c:pt idx="51">
                  <c:v>-0.54263685001007944</c:v>
                </c:pt>
                <c:pt idx="52">
                  <c:v>-0.87271516153475581</c:v>
                </c:pt>
                <c:pt idx="53">
                  <c:v>-0.8734960362406784</c:v>
                </c:pt>
                <c:pt idx="54">
                  <c:v>-0.42014300235081503</c:v>
                </c:pt>
                <c:pt idx="55">
                  <c:v>-0.497418760028984</c:v>
                </c:pt>
                <c:pt idx="56">
                  <c:v>-0.67114541545831408</c:v>
                </c:pt>
                <c:pt idx="57">
                  <c:v>-0.42238463878007387</c:v>
                </c:pt>
                <c:pt idx="58">
                  <c:v>-0.30382833832397765</c:v>
                </c:pt>
                <c:pt idx="59">
                  <c:v>-0.18935608409789945</c:v>
                </c:pt>
                <c:pt idx="60">
                  <c:v>1.0452778287251038E-3</c:v>
                </c:pt>
                <c:pt idx="61">
                  <c:v>-1.375280586581309E-2</c:v>
                </c:pt>
                <c:pt idx="62">
                  <c:v>-5.6749227180728307E-2</c:v>
                </c:pt>
                <c:pt idx="63">
                  <c:v>-1.6112700359836758E-2</c:v>
                </c:pt>
                <c:pt idx="64">
                  <c:v>6.93453257360407E-2</c:v>
                </c:pt>
                <c:pt idx="65">
                  <c:v>3.9947961051346542E-2</c:v>
                </c:pt>
                <c:pt idx="66">
                  <c:v>-7.8051205277162153E-2</c:v>
                </c:pt>
                <c:pt idx="67">
                  <c:v>-9.3431458549045523E-3</c:v>
                </c:pt>
                <c:pt idx="68">
                  <c:v>8.3011195550620365E-2</c:v>
                </c:pt>
                <c:pt idx="69">
                  <c:v>7.9389751828954858E-2</c:v>
                </c:pt>
                <c:pt idx="70">
                  <c:v>4.9764339521571756E-2</c:v>
                </c:pt>
                <c:pt idx="71">
                  <c:v>3.9348872056546427E-2</c:v>
                </c:pt>
                <c:pt idx="72">
                  <c:v>0.15219301032887034</c:v>
                </c:pt>
                <c:pt idx="73">
                  <c:v>0.28355353032895148</c:v>
                </c:pt>
              </c:numCache>
            </c:numRef>
          </c:val>
          <c:extLst>
            <c:ext xmlns:c16="http://schemas.microsoft.com/office/drawing/2014/chart" uri="{C3380CC4-5D6E-409C-BE32-E72D297353CC}">
              <c16:uniqueId val="{00000004-1BB5-4DBA-9CC5-81C750B8F7EE}"/>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4"/>
          <c:tx>
            <c:v>Recession</c:v>
          </c:tx>
          <c:spPr>
            <a:solidFill>
              <a:schemeClr val="tx1">
                <a:lumMod val="95000"/>
                <a:lumOff val="5000"/>
                <a:alpha val="6000"/>
              </a:schemeClr>
            </a:solidFill>
            <a:ln>
              <a:noFill/>
            </a:ln>
            <a:effectLst/>
          </c:spPr>
          <c:invertIfNegative val="0"/>
          <c:cat>
            <c:numRef>
              <c:f>Fiscal_impact_082918!$A$2:$A$73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Fiscal_impact_082918!$C$2:$C$73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1-1BB5-4DBA-9CC5-81C750B8F7EE}"/>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1"/>
          <c:order val="3"/>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Fiscal_impact_082918!$A$2:$A$74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Fiscal_impact_082918!$B$2:$B$75</c:f>
              <c:numCache>
                <c:formatCode>0.00</c:formatCode>
                <c:ptCount val="74"/>
                <c:pt idx="0">
                  <c:v>0.21347583537041376</c:v>
                </c:pt>
                <c:pt idx="1">
                  <c:v>0.30439161265589981</c:v>
                </c:pt>
                <c:pt idx="2">
                  <c:v>4.9885991867408649E-2</c:v>
                </c:pt>
                <c:pt idx="3">
                  <c:v>-8.1669690719378546E-2</c:v>
                </c:pt>
                <c:pt idx="4">
                  <c:v>0.41892017523165126</c:v>
                </c:pt>
                <c:pt idx="5">
                  <c:v>0.64214700707883798</c:v>
                </c:pt>
                <c:pt idx="6">
                  <c:v>0.96721364741043858</c:v>
                </c:pt>
                <c:pt idx="7">
                  <c:v>1.4681872843635904</c:v>
                </c:pt>
                <c:pt idx="8">
                  <c:v>1.7979779815542312</c:v>
                </c:pt>
                <c:pt idx="9">
                  <c:v>2.0184360479611985</c:v>
                </c:pt>
                <c:pt idx="10">
                  <c:v>2.2329618400239113</c:v>
                </c:pt>
                <c:pt idx="11">
                  <c:v>2.0527768246163194</c:v>
                </c:pt>
                <c:pt idx="12">
                  <c:v>1.7537740392158057</c:v>
                </c:pt>
                <c:pt idx="13">
                  <c:v>1.6440127890889309</c:v>
                </c:pt>
                <c:pt idx="14">
                  <c:v>1.4965387420676848</c:v>
                </c:pt>
                <c:pt idx="15">
                  <c:v>1.3568449824806339</c:v>
                </c:pt>
                <c:pt idx="16">
                  <c:v>1.2092981901230717</c:v>
                </c:pt>
                <c:pt idx="17">
                  <c:v>0.87873786436434087</c:v>
                </c:pt>
                <c:pt idx="18">
                  <c:v>0.61159401915637557</c:v>
                </c:pt>
                <c:pt idx="19">
                  <c:v>0.316267480058541</c:v>
                </c:pt>
                <c:pt idx="20">
                  <c:v>0.12208287482234909</c:v>
                </c:pt>
                <c:pt idx="21">
                  <c:v>-0.11903204857663965</c:v>
                </c:pt>
                <c:pt idx="22">
                  <c:v>-0.19934865550436198</c:v>
                </c:pt>
                <c:pt idx="23">
                  <c:v>-0.30842686811803527</c:v>
                </c:pt>
                <c:pt idx="24">
                  <c:v>-0.17487031176032172</c:v>
                </c:pt>
                <c:pt idx="25">
                  <c:v>-0.20468374925669916</c:v>
                </c:pt>
                <c:pt idx="26">
                  <c:v>-0.26136235383279294</c:v>
                </c:pt>
                <c:pt idx="27">
                  <c:v>-7.8649074133538152E-2</c:v>
                </c:pt>
                <c:pt idx="28">
                  <c:v>-0.22220532524409903</c:v>
                </c:pt>
                <c:pt idx="29">
                  <c:v>1.8219505811566714E-2</c:v>
                </c:pt>
                <c:pt idx="30">
                  <c:v>0.18376313994032378</c:v>
                </c:pt>
                <c:pt idx="31">
                  <c:v>0.29762755951248376</c:v>
                </c:pt>
                <c:pt idx="32">
                  <c:v>0.38559730701842715</c:v>
                </c:pt>
                <c:pt idx="33">
                  <c:v>1.0022397110040149</c:v>
                </c:pt>
                <c:pt idx="34">
                  <c:v>1.3203155516182057</c:v>
                </c:pt>
                <c:pt idx="35">
                  <c:v>1.4688414729657115</c:v>
                </c:pt>
                <c:pt idx="36">
                  <c:v>2.2580125746258224</c:v>
                </c:pt>
                <c:pt idx="37">
                  <c:v>2.238997247741124</c:v>
                </c:pt>
                <c:pt idx="38">
                  <c:v>2.5313125321901486</c:v>
                </c:pt>
                <c:pt idx="39">
                  <c:v>2.8234351226607513</c:v>
                </c:pt>
                <c:pt idx="40">
                  <c:v>2.4568246112147158</c:v>
                </c:pt>
                <c:pt idx="41">
                  <c:v>2.1834799583931788</c:v>
                </c:pt>
                <c:pt idx="42">
                  <c:v>1.6900049059014273</c:v>
                </c:pt>
                <c:pt idx="43">
                  <c:v>1.2075856577858326</c:v>
                </c:pt>
                <c:pt idx="44">
                  <c:v>0.42101546229124437</c:v>
                </c:pt>
                <c:pt idx="45">
                  <c:v>-0.23843710663909395</c:v>
                </c:pt>
                <c:pt idx="46">
                  <c:v>-0.85300371425131871</c:v>
                </c:pt>
                <c:pt idx="47">
                  <c:v>-1.1534202238904028</c:v>
                </c:pt>
                <c:pt idx="48">
                  <c:v>-1.1049008147426918</c:v>
                </c:pt>
                <c:pt idx="49">
                  <c:v>-1.1002145965163308</c:v>
                </c:pt>
                <c:pt idx="50">
                  <c:v>-0.80655812169924379</c:v>
                </c:pt>
                <c:pt idx="51">
                  <c:v>-0.96852908003251947</c:v>
                </c:pt>
                <c:pt idx="52">
                  <c:v>-1.0942140803009437</c:v>
                </c:pt>
                <c:pt idx="53">
                  <c:v>-1.1029189003982283</c:v>
                </c:pt>
                <c:pt idx="54">
                  <c:v>-1.1697477625340822</c:v>
                </c:pt>
                <c:pt idx="55">
                  <c:v>-1.1134432400388083</c:v>
                </c:pt>
                <c:pt idx="56">
                  <c:v>-0.95805080351969796</c:v>
                </c:pt>
                <c:pt idx="57">
                  <c:v>-0.81277295415454665</c:v>
                </c:pt>
                <c:pt idx="58">
                  <c:v>-0.55619428814783745</c:v>
                </c:pt>
                <c:pt idx="59">
                  <c:v>-0.35167861916506626</c:v>
                </c:pt>
                <c:pt idx="60">
                  <c:v>-1.8630945843306462E-2</c:v>
                </c:pt>
                <c:pt idx="61">
                  <c:v>0.25852701238525871</c:v>
                </c:pt>
                <c:pt idx="62">
                  <c:v>0.27529679017107106</c:v>
                </c:pt>
                <c:pt idx="63">
                  <c:v>0.36610763610558672</c:v>
                </c:pt>
                <c:pt idx="64">
                  <c:v>0.43318264808241563</c:v>
                </c:pt>
                <c:pt idx="65">
                  <c:v>0.23410783981170552</c:v>
                </c:pt>
                <c:pt idx="66" formatCode="0.000">
                  <c:v>0.18878234528759708</c:v>
                </c:pt>
                <c:pt idx="67" formatCode="0.000">
                  <c:v>0.16797473391383014</c:v>
                </c:pt>
                <c:pt idx="68" formatCode="0.000">
                  <c:v>-1.1108798632524947E-2</c:v>
                </c:pt>
                <c:pt idx="69" formatCode="0.000">
                  <c:v>3.8751649061877128E-2</c:v>
                </c:pt>
                <c:pt idx="70" formatCode="0.000">
                  <c:v>-1.6794464738439395E-2</c:v>
                </c:pt>
                <c:pt idx="71" formatCode="0.000">
                  <c:v>9.0378539739423336E-2</c:v>
                </c:pt>
                <c:pt idx="72" formatCode="0.000">
                  <c:v>0.20767399343398585</c:v>
                </c:pt>
                <c:pt idx="73" formatCode="0.000">
                  <c:v>0.36371493805898503</c:v>
                </c:pt>
              </c:numCache>
            </c:numRef>
          </c:val>
          <c:smooth val="0"/>
          <c:extLst>
            <c:ext xmlns:c16="http://schemas.microsoft.com/office/drawing/2014/chart" uri="{C3380CC4-5D6E-409C-BE32-E72D297353CC}">
              <c16:uniqueId val="{00000000-1BB5-4DBA-9CC5-81C750B8F7EE}"/>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3"/>
        <c:delete val="1"/>
      </c:legendEntry>
      <c:layout>
        <c:manualLayout>
          <c:xMode val="edge"/>
          <c:yMode val="edge"/>
          <c:x val="2.413905552624529E-2"/>
          <c:y val="0.85192471309183937"/>
          <c:w val="0.5068867722482947"/>
          <c:h val="0.1318560456774700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466725</xdr:colOff>
          <xdr:row>22</xdr:row>
          <xdr:rowOff>66675</xdr:rowOff>
        </xdr:from>
        <xdr:to>
          <xdr:col>2</xdr:col>
          <xdr:colOff>876300</xdr:colOff>
          <xdr:row>26</xdr:row>
          <xdr:rowOff>76200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500" b="0" i="0" u="none" strike="noStrike" baseline="0">
                  <a:solidFill>
                    <a:srgbClr val="000000"/>
                  </a:solidFill>
                  <a:latin typeface="Helvetica"/>
                  <a:cs typeface="Helvetica"/>
                </a:rPr>
                <a:t>Make Fiscal Impact PDF</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119</xdr:col>
      <xdr:colOff>0</xdr:colOff>
      <xdr:row>116</xdr:row>
      <xdr:rowOff>0</xdr:rowOff>
    </xdr:from>
    <xdr:to>
      <xdr:col>125</xdr:col>
      <xdr:colOff>280148</xdr:colOff>
      <xdr:row>139</xdr:row>
      <xdr:rowOff>54909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86</xdr:row>
      <xdr:rowOff>141192</xdr:rowOff>
    </xdr:from>
    <xdr:to>
      <xdr:col>1</xdr:col>
      <xdr:colOff>2588558</xdr:colOff>
      <xdr:row>108</xdr:row>
      <xdr:rowOff>112057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111</xdr:row>
      <xdr:rowOff>0</xdr:rowOff>
    </xdr:from>
    <xdr:to>
      <xdr:col>1</xdr:col>
      <xdr:colOff>2208961</xdr:colOff>
      <xdr:row>134</xdr:row>
      <xdr:rowOff>54909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87</xdr:row>
      <xdr:rowOff>0</xdr:rowOff>
    </xdr:from>
    <xdr:to>
      <xdr:col>9</xdr:col>
      <xdr:colOff>168087</xdr:colOff>
      <xdr:row>113</xdr:row>
      <xdr:rowOff>156882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187</xdr:col>
      <xdr:colOff>134470</xdr:colOff>
      <xdr:row>12</xdr:row>
      <xdr:rowOff>145682</xdr:rowOff>
    </xdr:from>
    <xdr:to>
      <xdr:col>199</xdr:col>
      <xdr:colOff>380999</xdr:colOff>
      <xdr:row>33</xdr:row>
      <xdr:rowOff>22411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191</xdr:col>
      <xdr:colOff>381000</xdr:colOff>
      <xdr:row>41</xdr:row>
      <xdr:rowOff>12326</xdr:rowOff>
    </xdr:from>
    <xdr:to>
      <xdr:col>197</xdr:col>
      <xdr:colOff>582706</xdr:colOff>
      <xdr:row>55</xdr:row>
      <xdr:rowOff>88526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498661</xdr:colOff>
      <xdr:row>41</xdr:row>
      <xdr:rowOff>12326</xdr:rowOff>
    </xdr:from>
    <xdr:to>
      <xdr:col>10</xdr:col>
      <xdr:colOff>644337</xdr:colOff>
      <xdr:row>55</xdr:row>
      <xdr:rowOff>88526</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111672</xdr:colOff>
      <xdr:row>0</xdr:row>
      <xdr:rowOff>131380</xdr:rowOff>
    </xdr:from>
    <xdr:to>
      <xdr:col>8</xdr:col>
      <xdr:colOff>518948</xdr:colOff>
      <xdr:row>20</xdr:row>
      <xdr:rowOff>157655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105103</xdr:colOff>
      <xdr:row>21</xdr:row>
      <xdr:rowOff>32846</xdr:rowOff>
    </xdr:from>
    <xdr:to>
      <xdr:col>8</xdr:col>
      <xdr:colOff>512380</xdr:colOff>
      <xdr:row>41</xdr:row>
      <xdr:rowOff>124810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Total</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Components</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21</xdr:col>
      <xdr:colOff>23893</xdr:colOff>
      <xdr:row>13</xdr:row>
      <xdr:rowOff>126597</xdr:rowOff>
    </xdr:from>
    <xdr:to>
      <xdr:col>36</xdr:col>
      <xdr:colOff>92383</xdr:colOff>
      <xdr:row>35</xdr:row>
      <xdr:rowOff>81870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427566</xdr:colOff>
      <xdr:row>22</xdr:row>
      <xdr:rowOff>66260</xdr:rowOff>
    </xdr:from>
    <xdr:to>
      <xdr:col>30</xdr:col>
      <xdr:colOff>49696</xdr:colOff>
      <xdr:row>46</xdr:row>
      <xdr:rowOff>57978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279378</xdr:colOff>
      <xdr:row>64</xdr:row>
      <xdr:rowOff>90280</xdr:rowOff>
    </xdr:from>
    <xdr:to>
      <xdr:col>34</xdr:col>
      <xdr:colOff>459048</xdr:colOff>
      <xdr:row>81</xdr:row>
      <xdr:rowOff>54792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26275</xdr:colOff>
      <xdr:row>51</xdr:row>
      <xdr:rowOff>129408</xdr:rowOff>
    </xdr:from>
    <xdr:to>
      <xdr:col>16</xdr:col>
      <xdr:colOff>151086</xdr:colOff>
      <xdr:row>70</xdr:row>
      <xdr:rowOff>65690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430697</xdr:colOff>
      <xdr:row>52</xdr:row>
      <xdr:rowOff>144118</xdr:rowOff>
    </xdr:from>
    <xdr:to>
      <xdr:col>14</xdr:col>
      <xdr:colOff>314740</xdr:colOff>
      <xdr:row>74</xdr:row>
      <xdr:rowOff>33130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478060</xdr:colOff>
      <xdr:row>47</xdr:row>
      <xdr:rowOff>52024</xdr:rowOff>
    </xdr:from>
    <xdr:to>
      <xdr:col>28</xdr:col>
      <xdr:colOff>238125</xdr:colOff>
      <xdr:row>64</xdr:row>
      <xdr:rowOff>83344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101204</xdr:colOff>
      <xdr:row>47</xdr:row>
      <xdr:rowOff>23812</xdr:rowOff>
    </xdr:from>
    <xdr:to>
      <xdr:col>28</xdr:col>
      <xdr:colOff>468487</xdr:colOff>
      <xdr:row>64</xdr:row>
      <xdr:rowOff>55132</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0.01126</cdr:x>
      <cdr:y>0.00545</cdr:y>
    </cdr:from>
    <cdr:to>
      <cdr:x>0.6391</cdr:x>
      <cdr:y>0.07512</cdr:y>
    </cdr:to>
    <cdr:sp macro="" textlink="">
      <cdr:nvSpPr>
        <cdr:cNvPr id="2" name="TextBox 1"/>
        <cdr:cNvSpPr txBox="1"/>
      </cdr:nvSpPr>
      <cdr:spPr>
        <a:xfrm xmlns:a="http://schemas.openxmlformats.org/drawingml/2006/main">
          <a:off x="65688" y="17806"/>
          <a:ext cx="3661721" cy="2278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200" b="1">
              <a:latin typeface="Helvetica" panose="020B0604020202020204" pitchFamily="34" charset="0"/>
              <a:cs typeface="Helvetica" panose="020B0604020202020204" pitchFamily="34" charset="0"/>
            </a:rPr>
            <a:t>Hutchins</a:t>
          </a:r>
          <a:r>
            <a:rPr lang="en-US" sz="1200" b="1" baseline="0">
              <a:latin typeface="Helvetica" panose="020B0604020202020204" pitchFamily="34" charset="0"/>
              <a:cs typeface="Helvetica" panose="020B0604020202020204" pitchFamily="34" charset="0"/>
            </a:rPr>
            <a:t> FIM: Taxes &amp; Transfers</a:t>
          </a:r>
          <a:endParaRPr lang="en-US" sz="12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6"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0.93335</cdr:x>
      <cdr:y>0.92972</cdr:y>
    </cdr:from>
    <cdr:to>
      <cdr:x>0.96813</cdr:x>
      <cdr:y>0.99173</cdr:y>
    </cdr:to>
    <cdr:pic>
      <cdr:nvPicPr>
        <cdr:cNvPr id="8"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9"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dr:relSizeAnchor xmlns:cdr="http://schemas.openxmlformats.org/drawingml/2006/chartDrawing">
    <cdr:from>
      <cdr:x>0.0385</cdr:x>
      <cdr:y>0.85491</cdr:y>
    </cdr:from>
    <cdr:to>
      <cdr:x>0.46663</cdr:x>
      <cdr:y>0.93316</cdr:y>
    </cdr:to>
    <cdr:sp macro="" textlink="">
      <cdr:nvSpPr>
        <cdr:cNvPr id="5" name="TextBox 1"/>
        <cdr:cNvSpPr txBox="1"/>
      </cdr:nvSpPr>
      <cdr:spPr>
        <a:xfrm xmlns:a="http://schemas.openxmlformats.org/drawingml/2006/main">
          <a:off x="258267" y="3701005"/>
          <a:ext cx="2871888" cy="33875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a:solidFill>
                <a:sysClr val="windowText" lastClr="000000"/>
              </a:solidFill>
              <a:latin typeface="Helvetica" panose="020B0604020202020204" pitchFamily="34" charset="0"/>
              <a:cs typeface="Helvetica" panose="020B0604020202020204" pitchFamily="34" charset="0"/>
            </a:rPr>
            <a:t>Sources: Macroeconomic Advisers by IHS Markit, LLC;</a:t>
          </a:r>
          <a:r>
            <a:rPr lang="en-US" sz="900" baseline="0">
              <a:solidFill>
                <a:sysClr val="windowText" lastClr="000000"/>
              </a:solidFill>
              <a:latin typeface="Helvetica" panose="020B0604020202020204" pitchFamily="34" charset="0"/>
              <a:cs typeface="Helvetica" panose="020B0604020202020204" pitchFamily="34" charset="0"/>
            </a:rPr>
            <a:t> </a:t>
          </a:r>
          <a:r>
            <a:rPr lang="en-US" sz="900">
              <a:solidFill>
                <a:sysClr val="windowText" lastClr="000000"/>
              </a:solidFill>
              <a:latin typeface="Helvetica" panose="020B0604020202020204" pitchFamily="34" charset="0"/>
              <a:cs typeface="Helvetica" panose="020B0604020202020204" pitchFamily="34" charset="0"/>
            </a:rPr>
            <a:t>Hutchins Center calculations from Bureau</a:t>
          </a:r>
          <a:r>
            <a:rPr lang="en-US" sz="900" baseline="0">
              <a:solidFill>
                <a:sysClr val="windowText" lastClr="000000"/>
              </a:solidFill>
              <a:latin typeface="Helvetica" panose="020B0604020202020204" pitchFamily="34" charset="0"/>
              <a:cs typeface="Helvetica" panose="020B0604020202020204" pitchFamily="34" charset="0"/>
            </a:rPr>
            <a:t> of Economic Analysis data</a:t>
          </a:r>
          <a:endParaRPr lang="en-US" sz="900">
            <a:solidFill>
              <a:sysClr val="windowText" lastClr="000000"/>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10"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11"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8.xml><?xml version="1.0" encoding="utf-8"?>
<c:userShapes xmlns:c="http://schemas.openxmlformats.org/drawingml/2006/chart">
  <cdr:relSizeAnchor xmlns:cdr="http://schemas.openxmlformats.org/drawingml/2006/chartDrawing">
    <cdr:from>
      <cdr:x>0.01126</cdr:x>
      <cdr:y>0.00545</cdr:y>
    </cdr:from>
    <cdr:to>
      <cdr:x>0.6391</cdr:x>
      <cdr:y>0.07512</cdr:y>
    </cdr:to>
    <cdr:sp macro="" textlink="">
      <cdr:nvSpPr>
        <cdr:cNvPr id="2" name="TextBox 1"/>
        <cdr:cNvSpPr txBox="1"/>
      </cdr:nvSpPr>
      <cdr:spPr>
        <a:xfrm xmlns:a="http://schemas.openxmlformats.org/drawingml/2006/main">
          <a:off x="65688" y="17806"/>
          <a:ext cx="3661721" cy="2278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200" b="1">
              <a:latin typeface="Helvetica" panose="020B0604020202020204" pitchFamily="34" charset="0"/>
              <a:cs typeface="Helvetica" panose="020B0604020202020204" pitchFamily="34" charset="0"/>
            </a:rPr>
            <a:t>Hutchins</a:t>
          </a:r>
          <a:r>
            <a:rPr lang="en-US" sz="1200" b="1" baseline="0">
              <a:latin typeface="Helvetica" panose="020B0604020202020204" pitchFamily="34" charset="0"/>
              <a:cs typeface="Helvetica" panose="020B0604020202020204" pitchFamily="34" charset="0"/>
            </a:rPr>
            <a:t> FIM: Taxes &amp; Transfers</a:t>
          </a:r>
          <a:endParaRPr lang="en-US" sz="12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6"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0.93335</cdr:x>
      <cdr:y>0.92972</cdr:y>
    </cdr:from>
    <cdr:to>
      <cdr:x>0.96813</cdr:x>
      <cdr:y>0.99173</cdr:y>
    </cdr:to>
    <cdr:pic>
      <cdr:nvPicPr>
        <cdr:cNvPr id="8"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9"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dr:relSizeAnchor xmlns:cdr="http://schemas.openxmlformats.org/drawingml/2006/chartDrawing">
    <cdr:from>
      <cdr:x>0.0385</cdr:x>
      <cdr:y>0.85491</cdr:y>
    </cdr:from>
    <cdr:to>
      <cdr:x>0.46663</cdr:x>
      <cdr:y>0.93316</cdr:y>
    </cdr:to>
    <cdr:sp macro="" textlink="">
      <cdr:nvSpPr>
        <cdr:cNvPr id="5" name="TextBox 1"/>
        <cdr:cNvSpPr txBox="1"/>
      </cdr:nvSpPr>
      <cdr:spPr>
        <a:xfrm xmlns:a="http://schemas.openxmlformats.org/drawingml/2006/main">
          <a:off x="258267" y="3701005"/>
          <a:ext cx="2871888" cy="33875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a:solidFill>
                <a:sysClr val="windowText" lastClr="000000"/>
              </a:solidFill>
              <a:latin typeface="Helvetica" panose="020B0604020202020204" pitchFamily="34" charset="0"/>
              <a:cs typeface="Helvetica" panose="020B0604020202020204" pitchFamily="34" charset="0"/>
            </a:rPr>
            <a:t>Sources: Macroeconomic Advisers by IHS Markit, LLC;</a:t>
          </a:r>
          <a:r>
            <a:rPr lang="en-US" sz="900" baseline="0">
              <a:solidFill>
                <a:sysClr val="windowText" lastClr="000000"/>
              </a:solidFill>
              <a:latin typeface="Helvetica" panose="020B0604020202020204" pitchFamily="34" charset="0"/>
              <a:cs typeface="Helvetica" panose="020B0604020202020204" pitchFamily="34" charset="0"/>
            </a:rPr>
            <a:t> </a:t>
          </a:r>
          <a:r>
            <a:rPr lang="en-US" sz="900">
              <a:solidFill>
                <a:sysClr val="windowText" lastClr="000000"/>
              </a:solidFill>
              <a:latin typeface="Helvetica" panose="020B0604020202020204" pitchFamily="34" charset="0"/>
              <a:cs typeface="Helvetica" panose="020B0604020202020204" pitchFamily="34" charset="0"/>
            </a:rPr>
            <a:t>Hutchins Center calculations from Bureau</a:t>
          </a:r>
          <a:r>
            <a:rPr lang="en-US" sz="900" baseline="0">
              <a:solidFill>
                <a:sysClr val="windowText" lastClr="000000"/>
              </a:solidFill>
              <a:latin typeface="Helvetica" panose="020B0604020202020204" pitchFamily="34" charset="0"/>
              <a:cs typeface="Helvetica" panose="020B0604020202020204" pitchFamily="34" charset="0"/>
            </a:rPr>
            <a:t> of Economic Analysis data</a:t>
          </a:r>
          <a:endParaRPr lang="en-US" sz="900">
            <a:solidFill>
              <a:sysClr val="windowText" lastClr="000000"/>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10"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11"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9.xml><?xml version="1.0" encoding="utf-8"?>
<xdr:wsDr xmlns:xdr="http://schemas.openxmlformats.org/drawingml/2006/spreadsheetDrawing" xmlns:a="http://schemas.openxmlformats.org/drawingml/2006/main">
  <xdr:twoCellAnchor>
    <xdr:from>
      <xdr:col>21</xdr:col>
      <xdr:colOff>192394</xdr:colOff>
      <xdr:row>5</xdr:row>
      <xdr:rowOff>102942</xdr:rowOff>
    </xdr:from>
    <xdr:to>
      <xdr:col>31</xdr:col>
      <xdr:colOff>265042</xdr:colOff>
      <xdr:row>29</xdr:row>
      <xdr:rowOff>99391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8758</xdr:colOff>
      <xdr:row>5</xdr:row>
      <xdr:rowOff>173404</xdr:rowOff>
    </xdr:from>
    <xdr:to>
      <xdr:col>38</xdr:col>
      <xdr:colOff>140805</xdr:colOff>
      <xdr:row>25</xdr:row>
      <xdr:rowOff>41414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ari%20Sastry/test4hav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A_repli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 by Category (2)"/>
    </sheetNames>
    <sheetDataSet>
      <sheetData sheetId="0">
        <row r="1">
          <cell r="A1" t="str">
            <v>1974 2034</v>
          </cell>
          <cell r="B1" t="str">
            <v>.excel_last</v>
          </cell>
          <cell r="C1" t="str">
            <v>(FJBLMDP@GOVFIN + FJBLMCP@GOVFIN)</v>
          </cell>
          <cell r="D1" t="str">
            <v>FJBLSSP@GOVFIN</v>
          </cell>
          <cell r="E1" t="str">
            <v>FJBLEIP@GOVFIN</v>
          </cell>
          <cell r="F1" t="str">
            <v>FJBLONP@GOVFIN</v>
          </cell>
          <cell r="G1" t="str">
            <v>HJBDEMSP@GOVFIN</v>
          </cell>
          <cell r="H1" t="str">
            <v>HJBDEIP@GOVFIN</v>
          </cell>
        </row>
        <row r="2">
          <cell r="A2" t="str">
            <v>.DESC</v>
          </cell>
          <cell r="C2" t="str">
            <v xml:space="preserve">FJBLMDP: CBO Ext Baseline as % of GDP: Outlays: Medicaid, CHIP &amp; Exch Subsidies(FY, %) FJBLMCP: CBO Extended Baseline as % of GDP: Outlays: Medicare (Fiscal Year, %)  </v>
          </cell>
          <cell r="D2" t="str">
            <v xml:space="preserve">CBO Extended Baseline as % of GDP: Outlays: Social Security(Fiscal Yr, %)  </v>
          </cell>
          <cell r="E2" t="str">
            <v xml:space="preserve">CBO Extended Baseline as % of GDP: Outlays: Net Interest(Fiscal Yr, %)  </v>
          </cell>
          <cell r="F2" t="str">
            <v xml:space="preserve">CBO Extended Baseline as % of GDP: Outlays: Other Noninterest(Fiscal Yr, %)  </v>
          </cell>
          <cell r="G2" t="str">
            <v xml:space="preserve">CBO: Fed Mandatory Outlays as Percent of GDP: Social Security(Fiscal Year, %)  </v>
          </cell>
          <cell r="H2" t="str">
            <v xml:space="preserve">CBO: Federal Outlays as a Percentage of GDP: Net Interest (Fiscal Year, %)  </v>
          </cell>
          <cell r="I2" t="str">
            <v>CBO: Federal Outlays as a Percentage of GDP: Other Noninterest (Fiscal Yr, %) MANUAL CALCULATION
= Total outlays - net interest - socail security - major health</v>
          </cell>
        </row>
        <row r="3">
          <cell r="A3" t="str">
            <v>.T1</v>
          </cell>
          <cell r="C3" t="str">
            <v xml:space="preserve">RESULT: 2014 FJBLMDP: 2014 FJBLMCP: 2014 </v>
          </cell>
          <cell r="D3" t="str">
            <v xml:space="preserve">2014 </v>
          </cell>
          <cell r="E3" t="str">
            <v xml:space="preserve">2014 </v>
          </cell>
          <cell r="F3" t="str">
            <v xml:space="preserve">2014 </v>
          </cell>
          <cell r="G3" t="str">
            <v xml:space="preserve">1973 </v>
          </cell>
          <cell r="H3" t="str">
            <v xml:space="preserve">1973 </v>
          </cell>
        </row>
        <row r="4">
          <cell r="A4" t="str">
            <v>.TN</v>
          </cell>
          <cell r="C4" t="str">
            <v xml:space="preserve">RESULT: 2089 FJBLMDP: 2089 FJBLMCP: 2089 </v>
          </cell>
          <cell r="D4" t="str">
            <v xml:space="preserve">2089 </v>
          </cell>
          <cell r="E4" t="str">
            <v xml:space="preserve">2089 </v>
          </cell>
          <cell r="F4" t="str">
            <v xml:space="preserve">2089 </v>
          </cell>
          <cell r="G4" t="str">
            <v xml:space="preserve">2013 </v>
          </cell>
          <cell r="H4" t="str">
            <v xml:space="preserve">2013 </v>
          </cell>
        </row>
        <row r="5">
          <cell r="A5" t="str">
            <v>.SOURCE</v>
          </cell>
          <cell r="C5" t="str">
            <v xml:space="preserve">FJBLMDP: CBO FJBLMCP: CBO </v>
          </cell>
          <cell r="D5" t="str">
            <v xml:space="preserve">CBO </v>
          </cell>
          <cell r="E5" t="str">
            <v xml:space="preserve">CBO </v>
          </cell>
          <cell r="F5" t="str">
            <v xml:space="preserve">CBO </v>
          </cell>
          <cell r="G5" t="str">
            <v xml:space="preserve">CBO </v>
          </cell>
          <cell r="H5" t="str">
            <v xml:space="preserve">CBO </v>
          </cell>
        </row>
        <row r="6">
          <cell r="A6" t="str">
            <v>.DTLM</v>
          </cell>
          <cell r="C6" t="str">
            <v xml:space="preserve">FJBLMDP: Jul-15-2014 11:35 FJBLMCP: Jul-15-2014 11:35 </v>
          </cell>
          <cell r="D6" t="str">
            <v xml:space="preserve">Jul-15-2014 11:27 </v>
          </cell>
          <cell r="E6" t="str">
            <v xml:space="preserve">Jul-15-2014 11:27 </v>
          </cell>
          <cell r="F6" t="str">
            <v xml:space="preserve">Jul-15-2014 11:27 </v>
          </cell>
          <cell r="G6" t="str">
            <v xml:space="preserve">Aug-27-2014 12:17 </v>
          </cell>
          <cell r="H6" t="str">
            <v xml:space="preserve">Apr-14-2014 12:46 </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M_MA compare"/>
      <sheetName val="MA_replic"/>
      <sheetName val="Sheet1"/>
    </sheetNames>
    <sheetDataSet>
      <sheetData sheetId="0">
        <row r="1">
          <cell r="F1" t="str">
            <v>fim_state_local</v>
          </cell>
          <cell r="P1" t="str">
            <v>MA_state_local_cgi</v>
          </cell>
        </row>
        <row r="2">
          <cell r="A2">
            <v>36616</v>
          </cell>
          <cell r="F2">
            <v>0.33</v>
          </cell>
          <cell r="K2">
            <v>-0.20081980480645711</v>
          </cell>
          <cell r="P2">
            <v>0.46616431532501601</v>
          </cell>
        </row>
        <row r="3">
          <cell r="A3">
            <v>36707</v>
          </cell>
          <cell r="F3">
            <v>-0.06</v>
          </cell>
          <cell r="P3">
            <v>5.5264944233334203E-2</v>
          </cell>
        </row>
        <row r="4">
          <cell r="A4">
            <v>36799</v>
          </cell>
          <cell r="F4">
            <v>0.18</v>
          </cell>
          <cell r="P4">
            <v>0.31604922755987802</v>
          </cell>
        </row>
        <row r="5">
          <cell r="A5">
            <v>36891</v>
          </cell>
          <cell r="F5">
            <v>0.38</v>
          </cell>
          <cell r="P5">
            <v>0.51679480049359805</v>
          </cell>
        </row>
        <row r="6">
          <cell r="A6">
            <v>36981</v>
          </cell>
          <cell r="F6">
            <v>0.57999999999999996</v>
          </cell>
          <cell r="P6">
            <v>0.72169998539949498</v>
          </cell>
        </row>
        <row r="7">
          <cell r="A7">
            <v>37072</v>
          </cell>
          <cell r="F7">
            <v>0.9</v>
          </cell>
          <cell r="P7">
            <v>1.0488291156209999</v>
          </cell>
        </row>
        <row r="8">
          <cell r="A8">
            <v>37164</v>
          </cell>
          <cell r="F8">
            <v>-0.23</v>
          </cell>
          <cell r="P8">
            <v>6.7770458492864297E-2</v>
          </cell>
        </row>
        <row r="9">
          <cell r="A9">
            <v>37256</v>
          </cell>
          <cell r="F9">
            <v>0.91</v>
          </cell>
          <cell r="P9">
            <v>1.2454596770375499</v>
          </cell>
        </row>
        <row r="10">
          <cell r="A10">
            <v>37346</v>
          </cell>
          <cell r="F10">
            <v>0.44</v>
          </cell>
          <cell r="P10">
            <v>0.815257505498587</v>
          </cell>
        </row>
        <row r="11">
          <cell r="A11">
            <v>37437</v>
          </cell>
          <cell r="F11">
            <v>0.06</v>
          </cell>
          <cell r="P11">
            <v>0.468471857298835</v>
          </cell>
        </row>
        <row r="12">
          <cell r="A12">
            <v>37529</v>
          </cell>
          <cell r="F12">
            <v>0.14000000000000001</v>
          </cell>
          <cell r="P12">
            <v>0.44457172304102899</v>
          </cell>
        </row>
        <row r="13">
          <cell r="A13">
            <v>37621</v>
          </cell>
          <cell r="F13">
            <v>0.12</v>
          </cell>
          <cell r="P13">
            <v>0.42043946771512503</v>
          </cell>
        </row>
        <row r="14">
          <cell r="A14">
            <v>37711</v>
          </cell>
          <cell r="F14">
            <v>-0.22</v>
          </cell>
          <cell r="P14">
            <v>-2.8314317763294401E-3</v>
          </cell>
        </row>
        <row r="15">
          <cell r="A15">
            <v>37802</v>
          </cell>
          <cell r="F15">
            <v>-0.24</v>
          </cell>
          <cell r="P15">
            <v>-2.26646110785639E-2</v>
          </cell>
        </row>
        <row r="16">
          <cell r="A16">
            <v>37894</v>
          </cell>
          <cell r="F16">
            <v>0.2</v>
          </cell>
          <cell r="P16">
            <v>0.37174954208792099</v>
          </cell>
        </row>
        <row r="17">
          <cell r="A17">
            <v>37986</v>
          </cell>
          <cell r="F17">
            <v>-0.06</v>
          </cell>
          <cell r="P17">
            <v>8.6359802547754702E-2</v>
          </cell>
        </row>
        <row r="18">
          <cell r="A18">
            <v>38077</v>
          </cell>
          <cell r="F18">
            <v>0.03</v>
          </cell>
          <cell r="P18">
            <v>0.13217982329609201</v>
          </cell>
        </row>
        <row r="19">
          <cell r="A19">
            <v>38168</v>
          </cell>
          <cell r="F19">
            <v>0.03</v>
          </cell>
          <cell r="P19">
            <v>0.151493385052761</v>
          </cell>
        </row>
        <row r="20">
          <cell r="A20">
            <v>38260</v>
          </cell>
          <cell r="F20">
            <v>-0.18</v>
          </cell>
          <cell r="P20">
            <v>-2.7031812151305901E-2</v>
          </cell>
        </row>
        <row r="21">
          <cell r="A21">
            <v>38352</v>
          </cell>
          <cell r="F21">
            <v>0.02</v>
          </cell>
          <cell r="P21">
            <v>0.101023250285367</v>
          </cell>
        </row>
        <row r="22">
          <cell r="A22">
            <v>38442</v>
          </cell>
          <cell r="F22">
            <v>0.06</v>
          </cell>
          <cell r="P22">
            <v>5.79339209557206E-2</v>
          </cell>
        </row>
        <row r="23">
          <cell r="A23">
            <v>38533</v>
          </cell>
          <cell r="F23">
            <v>-0.01</v>
          </cell>
          <cell r="P23">
            <v>-1.83383913832506E-2</v>
          </cell>
        </row>
        <row r="24">
          <cell r="A24">
            <v>38625</v>
          </cell>
          <cell r="F24">
            <v>0.03</v>
          </cell>
          <cell r="P24">
            <v>4.0400297575853499E-2</v>
          </cell>
        </row>
        <row r="25">
          <cell r="A25">
            <v>38717</v>
          </cell>
          <cell r="F25">
            <v>0.05</v>
          </cell>
          <cell r="P25">
            <v>2.7580898953717899E-2</v>
          </cell>
        </row>
        <row r="26">
          <cell r="A26">
            <v>38807</v>
          </cell>
          <cell r="F26">
            <v>0.21</v>
          </cell>
          <cell r="P26">
            <v>0.20837494963119599</v>
          </cell>
        </row>
        <row r="27">
          <cell r="A27">
            <v>38898</v>
          </cell>
          <cell r="F27">
            <v>0.18</v>
          </cell>
          <cell r="P27">
            <v>0.18003456890070099</v>
          </cell>
        </row>
        <row r="28">
          <cell r="A28">
            <v>38990</v>
          </cell>
          <cell r="F28">
            <v>0.15</v>
          </cell>
          <cell r="P28">
            <v>0.20773822539585701</v>
          </cell>
        </row>
        <row r="29">
          <cell r="A29">
            <v>39082</v>
          </cell>
          <cell r="F29">
            <v>0.21</v>
          </cell>
          <cell r="P29">
            <v>0.327632515805927</v>
          </cell>
        </row>
        <row r="30">
          <cell r="A30">
            <v>39172</v>
          </cell>
          <cell r="F30">
            <v>0.28999999999999998</v>
          </cell>
          <cell r="P30">
            <v>0.382372974873745</v>
          </cell>
        </row>
        <row r="31">
          <cell r="A31">
            <v>39263</v>
          </cell>
          <cell r="F31">
            <v>0.23</v>
          </cell>
          <cell r="P31">
            <v>0.27466396606321097</v>
          </cell>
        </row>
        <row r="32">
          <cell r="A32">
            <v>39355</v>
          </cell>
          <cell r="F32">
            <v>0.1</v>
          </cell>
          <cell r="P32">
            <v>0.18015247579987501</v>
          </cell>
        </row>
        <row r="33">
          <cell r="A33">
            <v>39447</v>
          </cell>
          <cell r="F33">
            <v>0.12</v>
          </cell>
          <cell r="P33">
            <v>0.20734413185480799</v>
          </cell>
        </row>
        <row r="34">
          <cell r="A34">
            <v>39538</v>
          </cell>
          <cell r="F34">
            <v>-0.27</v>
          </cell>
          <cell r="P34">
            <v>-0.20353974945289399</v>
          </cell>
        </row>
        <row r="35">
          <cell r="A35">
            <v>39629</v>
          </cell>
          <cell r="F35">
            <v>0.04</v>
          </cell>
          <cell r="P35">
            <v>-0.108543734258019</v>
          </cell>
        </row>
        <row r="36">
          <cell r="A36">
            <v>39721</v>
          </cell>
          <cell r="F36">
            <v>0.25</v>
          </cell>
          <cell r="P36">
            <v>0.24731277314411501</v>
          </cell>
        </row>
        <row r="37">
          <cell r="A37">
            <v>39813</v>
          </cell>
          <cell r="F37">
            <v>0.15</v>
          </cell>
          <cell r="P37">
            <v>0.456728061343952</v>
          </cell>
        </row>
        <row r="38">
          <cell r="A38">
            <v>39903</v>
          </cell>
          <cell r="F38">
            <v>0.51</v>
          </cell>
          <cell r="P38">
            <v>0.82817734632114604</v>
          </cell>
        </row>
        <row r="39">
          <cell r="A39">
            <v>39994</v>
          </cell>
          <cell r="F39">
            <v>0.44</v>
          </cell>
          <cell r="P39">
            <v>0.77733762894715597</v>
          </cell>
        </row>
        <row r="40">
          <cell r="A40">
            <v>40086</v>
          </cell>
          <cell r="F40">
            <v>-7.0000000000000007E-2</v>
          </cell>
          <cell r="P40">
            <v>0.144280662453623</v>
          </cell>
        </row>
        <row r="41">
          <cell r="A41">
            <v>40178</v>
          </cell>
          <cell r="F41">
            <v>-0.35</v>
          </cell>
          <cell r="P41">
            <v>-0.15988769842773101</v>
          </cell>
        </row>
        <row r="42">
          <cell r="A42">
            <v>40268</v>
          </cell>
          <cell r="F42">
            <v>-0.73</v>
          </cell>
          <cell r="P42">
            <v>-0.62462972040005904</v>
          </cell>
        </row>
        <row r="43">
          <cell r="A43">
            <v>40359</v>
          </cell>
          <cell r="F43">
            <v>-0.17</v>
          </cell>
          <cell r="P43">
            <v>-0.11642795280691701</v>
          </cell>
        </row>
        <row r="44">
          <cell r="A44">
            <v>40451</v>
          </cell>
          <cell r="F44">
            <v>-0.43</v>
          </cell>
          <cell r="P44">
            <v>-0.423952954099794</v>
          </cell>
        </row>
        <row r="45">
          <cell r="A45">
            <v>40543</v>
          </cell>
          <cell r="F45">
            <v>-0.47</v>
          </cell>
          <cell r="P45">
            <v>-0.56083618192561402</v>
          </cell>
        </row>
        <row r="46">
          <cell r="A46">
            <v>40633</v>
          </cell>
          <cell r="F46">
            <v>-0.54</v>
          </cell>
          <cell r="P46">
            <v>-0.72469896268680001</v>
          </cell>
        </row>
        <row r="47">
          <cell r="A47">
            <v>40724</v>
          </cell>
          <cell r="F47">
            <v>-0.43</v>
          </cell>
          <cell r="P47">
            <v>-0.63889938719122197</v>
          </cell>
        </row>
        <row r="48">
          <cell r="A48">
            <v>40816</v>
          </cell>
          <cell r="F48">
            <v>-0.43</v>
          </cell>
          <cell r="P48">
            <v>-0.58917417821743501</v>
          </cell>
        </row>
        <row r="49">
          <cell r="A49">
            <v>40908</v>
          </cell>
          <cell r="F49">
            <v>-0.18</v>
          </cell>
          <cell r="P49">
            <v>-0.40553891642226297</v>
          </cell>
        </row>
        <row r="50">
          <cell r="A50">
            <v>40999</v>
          </cell>
          <cell r="F50">
            <v>-0.34</v>
          </cell>
          <cell r="P50">
            <v>-0.46272784527148297</v>
          </cell>
        </row>
        <row r="51">
          <cell r="A51">
            <v>41090</v>
          </cell>
          <cell r="F51">
            <v>-0.15</v>
          </cell>
          <cell r="P51">
            <v>-0.22670680164120899</v>
          </cell>
        </row>
        <row r="52">
          <cell r="A52">
            <v>41182</v>
          </cell>
          <cell r="F52">
            <v>-0.18</v>
          </cell>
          <cell r="P52">
            <v>-0.25035247066432498</v>
          </cell>
        </row>
        <row r="53">
          <cell r="A53">
            <v>41274</v>
          </cell>
          <cell r="F53">
            <v>-0.13</v>
          </cell>
          <cell r="P53">
            <v>-0.105892782794237</v>
          </cell>
        </row>
        <row r="54">
          <cell r="A54">
            <v>41364</v>
          </cell>
          <cell r="F54">
            <v>0.03</v>
          </cell>
          <cell r="P54">
            <v>2.05148856800987E-2</v>
          </cell>
        </row>
        <row r="55">
          <cell r="A55">
            <v>41455</v>
          </cell>
          <cell r="F55">
            <v>0.11</v>
          </cell>
          <cell r="P55">
            <v>0.133870056369531</v>
          </cell>
        </row>
        <row r="56">
          <cell r="A56">
            <v>41547</v>
          </cell>
          <cell r="F56">
            <v>0.03</v>
          </cell>
          <cell r="P56">
            <v>0.102147702260518</v>
          </cell>
        </row>
        <row r="57">
          <cell r="A57">
            <v>41639</v>
          </cell>
          <cell r="F57">
            <v>-0.08</v>
          </cell>
          <cell r="P57">
            <v>-3.3789920644489803E-2</v>
          </cell>
        </row>
        <row r="58">
          <cell r="A58">
            <v>41729</v>
          </cell>
          <cell r="F58">
            <v>-0.28000000000000003</v>
          </cell>
          <cell r="P58">
            <v>-0.25034750290220797</v>
          </cell>
        </row>
        <row r="59">
          <cell r="A59">
            <v>41820</v>
          </cell>
          <cell r="F59">
            <v>0.26</v>
          </cell>
          <cell r="P59">
            <v>0.29478883576880899</v>
          </cell>
        </row>
        <row r="60">
          <cell r="A60">
            <v>41912</v>
          </cell>
          <cell r="F60">
            <v>0.18</v>
          </cell>
          <cell r="P60">
            <v>0.23130045723286</v>
          </cell>
        </row>
        <row r="61">
          <cell r="A61">
            <v>42004</v>
          </cell>
          <cell r="F61">
            <v>0.35</v>
          </cell>
          <cell r="P61">
            <v>0.43615414522138302</v>
          </cell>
        </row>
        <row r="62">
          <cell r="A62">
            <v>42094</v>
          </cell>
          <cell r="F62">
            <v>0.26</v>
          </cell>
          <cell r="P62">
            <v>0.35838054220811999</v>
          </cell>
        </row>
        <row r="63">
          <cell r="A63">
            <v>42185</v>
          </cell>
          <cell r="F63">
            <v>0.63</v>
          </cell>
          <cell r="P63">
            <v>0.70290142023964597</v>
          </cell>
        </row>
        <row r="64">
          <cell r="A64">
            <v>42277</v>
          </cell>
          <cell r="F64">
            <v>0.37</v>
          </cell>
          <cell r="P64">
            <v>0.448220203781447</v>
          </cell>
        </row>
        <row r="65">
          <cell r="A65">
            <v>42369</v>
          </cell>
          <cell r="F65">
            <v>-0.03</v>
          </cell>
          <cell r="P65">
            <v>5.57748529611602E-2</v>
          </cell>
        </row>
        <row r="66">
          <cell r="A66">
            <v>42460</v>
          </cell>
          <cell r="F66">
            <v>0.57999999999999996</v>
          </cell>
          <cell r="P66">
            <v>0.68247008900650696</v>
          </cell>
        </row>
        <row r="67">
          <cell r="A67">
            <v>42551</v>
          </cell>
          <cell r="F67">
            <v>-0.04</v>
          </cell>
          <cell r="P67">
            <v>1.6471483302530499E-2</v>
          </cell>
        </row>
        <row r="68">
          <cell r="A68">
            <v>42643</v>
          </cell>
          <cell r="F68">
            <v>7.0000000000000007E-2</v>
          </cell>
          <cell r="P68">
            <v>0.101385110105935</v>
          </cell>
        </row>
        <row r="69">
          <cell r="A69">
            <v>42735</v>
          </cell>
          <cell r="F69">
            <v>0</v>
          </cell>
          <cell r="P69">
            <v>5.6045743813694801E-2</v>
          </cell>
        </row>
        <row r="70">
          <cell r="A70">
            <v>42825</v>
          </cell>
          <cell r="F70">
            <v>-0.13</v>
          </cell>
          <cell r="P70">
            <v>-7.7075016025113297E-2</v>
          </cell>
        </row>
        <row r="71">
          <cell r="A71">
            <v>42916</v>
          </cell>
          <cell r="F71">
            <v>-0.15</v>
          </cell>
          <cell r="P71">
            <v>-7.2969151607453001E-2</v>
          </cell>
        </row>
        <row r="72">
          <cell r="A72">
            <v>43008</v>
          </cell>
          <cell r="F72">
            <v>-0.1</v>
          </cell>
          <cell r="P72">
            <v>-4.4761601463678101E-2</v>
          </cell>
        </row>
        <row r="73">
          <cell r="A73">
            <v>43100</v>
          </cell>
          <cell r="F73">
            <v>0.15</v>
          </cell>
          <cell r="P73">
            <v>0.183264538476585</v>
          </cell>
        </row>
        <row r="74">
          <cell r="A74">
            <v>43190</v>
          </cell>
          <cell r="F74">
            <v>0.1</v>
          </cell>
          <cell r="P74">
            <v>0.151760382743648</v>
          </cell>
        </row>
        <row r="75">
          <cell r="A75">
            <v>43281</v>
          </cell>
          <cell r="F75">
            <v>0.2</v>
          </cell>
          <cell r="P75">
            <v>0.22409594839918401</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18" Type="http://schemas.openxmlformats.org/officeDocument/2006/relationships/drawing" Target="../drawings/drawing1.xm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17" Type="http://schemas.openxmlformats.org/officeDocument/2006/relationships/printerSettings" Target="../printerSettings/printerSettings1.bin"/><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20" Type="http://schemas.openxmlformats.org/officeDocument/2006/relationships/ctrlProp" Target="../ctrlProps/ctrlProp1.xm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19" Type="http://schemas.openxmlformats.org/officeDocument/2006/relationships/vmlDrawing" Target="../drawings/vmlDrawing1.vm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YPTMR@USNA" TargetMode="External"/><Relationship Id="rId13" Type="http://schemas.openxmlformats.org/officeDocument/2006/relationships/hyperlink" Target="mailto:GDPPOTHQ@USECON" TargetMode="External"/><Relationship Id="rId18" Type="http://schemas.openxmlformats.org/officeDocument/2006/relationships/hyperlink" Target="mailto:PTGSH@USECON" TargetMode="External"/><Relationship Id="rId3" Type="http://schemas.openxmlformats.org/officeDocument/2006/relationships/hyperlink" Target="mailto:C@USECON" TargetMode="External"/><Relationship Id="rId7" Type="http://schemas.openxmlformats.org/officeDocument/2006/relationships/hyperlink" Target="mailto:YTPI@USNA" TargetMode="External"/><Relationship Id="rId12" Type="http://schemas.openxmlformats.org/officeDocument/2006/relationships/hyperlink" Target="mailto:GRCSI@USNA" TargetMode="External"/><Relationship Id="rId17" Type="http://schemas.openxmlformats.org/officeDocument/2006/relationships/hyperlink" Target="mailto:PTGFH@USECON" TargetMode="External"/><Relationship Id="rId2" Type="http://schemas.openxmlformats.org/officeDocument/2006/relationships/hyperlink" Target="mailto:CH@USECON" TargetMode="External"/><Relationship Id="rId16" Type="http://schemas.openxmlformats.org/officeDocument/2006/relationships/hyperlink" Target="mailto:RecessQ2@USECON" TargetMode="External"/><Relationship Id="rId1" Type="http://schemas.openxmlformats.org/officeDocument/2006/relationships/hyperlink" Target="mailto:DC@USNA/100" TargetMode="External"/><Relationship Id="rId6" Type="http://schemas.openxmlformats.org/officeDocument/2006/relationships/hyperlink" Target="mailto:YCTLG@USNA" TargetMode="External"/><Relationship Id="rId11" Type="http://schemas.openxmlformats.org/officeDocument/2006/relationships/hyperlink" Target="mailto:PTGH@USECON" TargetMode="External"/><Relationship Id="rId5" Type="http://schemas.openxmlformats.org/officeDocument/2006/relationships/hyperlink" Target="mailto:GDPH@USECON" TargetMode="External"/><Relationship Id="rId15" Type="http://schemas.openxmlformats.org/officeDocument/2006/relationships/hyperlink" Target="mailto:GFRCF@USNA" TargetMode="External"/><Relationship Id="rId10" Type="http://schemas.openxmlformats.org/officeDocument/2006/relationships/hyperlink" Target="mailto:GTFP@USNA" TargetMode="External"/><Relationship Id="rId19" Type="http://schemas.openxmlformats.org/officeDocument/2006/relationships/printerSettings" Target="../printerSettings/printerSettings2.bin"/><Relationship Id="rId4" Type="http://schemas.openxmlformats.org/officeDocument/2006/relationships/hyperlink" Target="mailto:GDP@USECON" TargetMode="External"/><Relationship Id="rId9" Type="http://schemas.openxmlformats.org/officeDocument/2006/relationships/hyperlink" Target="mailto:YPTMD@USNA" TargetMode="External"/><Relationship Id="rId14" Type="http://schemas.openxmlformats.org/officeDocument/2006/relationships/hyperlink" Target="mailto:G@USN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brookings.edu/interactives/hutchins-center-fiscal-impact-measure/" TargetMode="External"/><Relationship Id="rId1" Type="http://schemas.openxmlformats.org/officeDocument/2006/relationships/hyperlink" Target="https://www.brookings.edu/research/the-hutchins-centers-fiscal-impact-measure/"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E18"/>
  <sheetViews>
    <sheetView zoomScale="85" zoomScaleNormal="85" workbookViewId="0">
      <selection activeCell="D9" sqref="D9"/>
    </sheetView>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223</v>
      </c>
      <c r="B10" t="s">
        <v>42</v>
      </c>
      <c r="C10" t="s">
        <v>34</v>
      </c>
      <c r="D10" s="2" t="s">
        <v>46</v>
      </c>
      <c r="E10" t="s">
        <v>41</v>
      </c>
    </row>
    <row r="11" spans="1:5" x14ac:dyDescent="0.25">
      <c r="A11" t="s">
        <v>224</v>
      </c>
      <c r="B11" t="s">
        <v>225</v>
      </c>
      <c r="C11" t="s">
        <v>226</v>
      </c>
      <c r="D11" s="2" t="s">
        <v>227</v>
      </c>
      <c r="E11" t="s">
        <v>228</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197</v>
      </c>
      <c r="D17" s="2" t="s">
        <v>198</v>
      </c>
      <c r="E17" t="s">
        <v>202</v>
      </c>
    </row>
    <row r="18" spans="1:5" x14ac:dyDescent="0.25">
      <c r="A18" t="s">
        <v>30</v>
      </c>
      <c r="B18" s="16" t="s">
        <v>200</v>
      </c>
      <c r="C18" t="s">
        <v>205</v>
      </c>
      <c r="D18" s="2" t="s">
        <v>204</v>
      </c>
      <c r="E18" t="s">
        <v>201</v>
      </c>
    </row>
  </sheetData>
  <hyperlinks>
    <hyperlink ref="D3" r:id="rId1"/>
    <hyperlink ref="D6" r:id="rId2"/>
    <hyperlink ref="D5" r:id="rId3"/>
    <hyperlink ref="D4" r:id="rId4"/>
    <hyperlink ref="D7" r:id="rId5"/>
    <hyperlink ref="D8" r:id="rId6"/>
    <hyperlink ref="D9" r:id="rId7"/>
    <hyperlink ref="D10" r:id="rId8"/>
    <hyperlink ref="D12" r:id="rId9"/>
    <hyperlink ref="D16" r:id="rId10"/>
    <hyperlink ref="D14" r:id="rId11"/>
    <hyperlink ref="D13" r:id="rId12"/>
    <hyperlink ref="D15" r:id="rId13"/>
    <hyperlink ref="D17" r:id="rId14"/>
    <hyperlink ref="D18" r:id="rId15"/>
    <hyperlink ref="D11" r:id="rId16"/>
  </hyperlinks>
  <pageMargins left="0.7" right="0.7" top="0.75" bottom="0.75" header="0.3" footer="0.3"/>
  <pageSetup orientation="portrait" r:id="rId17"/>
  <drawing r:id="rId18"/>
  <legacyDrawing r:id="rId19"/>
  <mc:AlternateContent xmlns:mc="http://schemas.openxmlformats.org/markup-compatibility/2006">
    <mc:Choice Requires="x14">
      <controls>
        <mc:AlternateContent xmlns:mc="http://schemas.openxmlformats.org/markup-compatibility/2006">
          <mc:Choice Requires="x14">
            <control shapeId="4097" r:id="rId20" name="Button 1">
              <controlPr defaultSize="0" print="0" autoFill="0" autoPict="0" macro="[0]!fiscal_impact_pdf">
                <anchor moveWithCells="1" sizeWithCells="1">
                  <from>
                    <xdr:col>1</xdr:col>
                    <xdr:colOff>466725</xdr:colOff>
                    <xdr:row>22</xdr:row>
                    <xdr:rowOff>66675</xdr:rowOff>
                  </from>
                  <to>
                    <xdr:col>2</xdr:col>
                    <xdr:colOff>876300</xdr:colOff>
                    <xdr:row>26</xdr:row>
                    <xdr:rowOff>76200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307"/>
  <sheetViews>
    <sheetView workbookViewId="0">
      <pane xSplit="2" ySplit="6" topLeftCell="K184" activePane="bottomRight" state="frozen"/>
      <selection pane="topRight" activeCell="C1" sqref="C1"/>
      <selection pane="bottomLeft" activeCell="A7" sqref="A7"/>
      <selection pane="bottomRight" activeCell="N191" sqref="N191"/>
    </sheetView>
  </sheetViews>
  <sheetFormatPr defaultRowHeight="15" x14ac:dyDescent="0.25"/>
  <cols>
    <col min="1" max="1" width="11" bestFit="1" customWidth="1"/>
    <col min="2" max="2" width="10.42578125" bestFit="1" customWidth="1"/>
    <col min="3" max="4" width="21.5703125" customWidth="1"/>
    <col min="5" max="5" width="28.5703125" bestFit="1" customWidth="1"/>
    <col min="6" max="8" width="33" customWidth="1"/>
    <col min="9" max="9" width="40.28515625" customWidth="1"/>
    <col min="10" max="10" width="36.42578125" customWidth="1"/>
    <col min="11" max="15" width="33" customWidth="1"/>
    <col min="16" max="16" width="38.42578125" customWidth="1"/>
    <col min="17" max="17" width="19.42578125" customWidth="1"/>
    <col min="21" max="21" width="9.140625" style="56"/>
  </cols>
  <sheetData>
    <row r="1" spans="1:22" x14ac:dyDescent="0.25">
      <c r="A1" s="6"/>
      <c r="B1" s="6"/>
      <c r="C1" s="6" t="s">
        <v>13</v>
      </c>
      <c r="D1" s="6" t="s">
        <v>14</v>
      </c>
      <c r="E1" s="6" t="s">
        <v>18</v>
      </c>
      <c r="F1" s="6" t="s">
        <v>36</v>
      </c>
      <c r="G1" s="6" t="s">
        <v>37</v>
      </c>
      <c r="H1" s="6" t="s">
        <v>223</v>
      </c>
      <c r="I1" s="6" t="s">
        <v>231</v>
      </c>
      <c r="J1" s="6" t="s">
        <v>35</v>
      </c>
      <c r="K1" s="6" t="s">
        <v>8</v>
      </c>
      <c r="L1" s="6" t="s">
        <v>9</v>
      </c>
      <c r="M1" s="6" t="s">
        <v>10</v>
      </c>
      <c r="N1" s="6" t="s">
        <v>11</v>
      </c>
      <c r="O1" s="6" t="s">
        <v>12</v>
      </c>
      <c r="P1" s="6" t="s">
        <v>166</v>
      </c>
      <c r="Q1" s="6" t="s">
        <v>197</v>
      </c>
      <c r="R1" s="6" t="s">
        <v>206</v>
      </c>
      <c r="S1" s="6" t="s">
        <v>341</v>
      </c>
      <c r="T1" s="9" t="s">
        <v>360</v>
      </c>
      <c r="U1" s="9" t="s">
        <v>361</v>
      </c>
    </row>
    <row r="2" spans="1:22" x14ac:dyDescent="0.25">
      <c r="A2" t="s">
        <v>314</v>
      </c>
      <c r="B2" t="s">
        <v>61</v>
      </c>
      <c r="C2" s="2" t="s">
        <v>21</v>
      </c>
      <c r="D2" s="2" t="s">
        <v>20</v>
      </c>
      <c r="E2" s="2" t="s">
        <v>19</v>
      </c>
      <c r="F2" s="2" t="s">
        <v>44</v>
      </c>
      <c r="G2" s="2" t="s">
        <v>45</v>
      </c>
      <c r="H2" s="2" t="s">
        <v>46</v>
      </c>
      <c r="I2" s="2" t="s">
        <v>227</v>
      </c>
      <c r="J2" s="2" t="s">
        <v>43</v>
      </c>
      <c r="K2" s="2" t="s">
        <v>47</v>
      </c>
      <c r="L2" s="2" t="s">
        <v>54</v>
      </c>
      <c r="M2" s="2" t="s">
        <v>53</v>
      </c>
      <c r="N2" s="2" t="s">
        <v>55</v>
      </c>
      <c r="O2" s="2" t="s">
        <v>49</v>
      </c>
      <c r="P2" s="2" t="s">
        <v>7</v>
      </c>
      <c r="Q2" s="2" t="s">
        <v>198</v>
      </c>
      <c r="R2" s="2" t="s">
        <v>204</v>
      </c>
      <c r="S2" s="2" t="s">
        <v>351</v>
      </c>
      <c r="T2" s="2" t="s">
        <v>358</v>
      </c>
      <c r="U2" s="57" t="s">
        <v>359</v>
      </c>
    </row>
    <row r="3" spans="1:22" x14ac:dyDescent="0.25">
      <c r="A3" t="s">
        <v>57</v>
      </c>
      <c r="C3" t="s">
        <v>366</v>
      </c>
      <c r="D3" t="s">
        <v>368</v>
      </c>
      <c r="E3" t="s">
        <v>370</v>
      </c>
      <c r="F3" t="s">
        <v>371</v>
      </c>
      <c r="G3" t="s">
        <v>372</v>
      </c>
      <c r="H3" t="s">
        <v>373</v>
      </c>
      <c r="I3" t="s">
        <v>374</v>
      </c>
      <c r="J3" t="s">
        <v>375</v>
      </c>
      <c r="K3" t="s">
        <v>613</v>
      </c>
      <c r="L3" t="s">
        <v>614</v>
      </c>
      <c r="M3" t="s">
        <v>376</v>
      </c>
      <c r="N3" t="s">
        <v>615</v>
      </c>
      <c r="O3" t="s">
        <v>377</v>
      </c>
      <c r="P3" t="s">
        <v>379</v>
      </c>
      <c r="Q3" t="s">
        <v>382</v>
      </c>
      <c r="R3" t="s">
        <v>383</v>
      </c>
      <c r="S3" t="s">
        <v>386</v>
      </c>
      <c r="T3" t="s">
        <v>387</v>
      </c>
      <c r="U3" s="56" t="s">
        <v>388</v>
      </c>
    </row>
    <row r="4" spans="1:22" x14ac:dyDescent="0.25">
      <c r="A4" t="s">
        <v>58</v>
      </c>
      <c r="C4" t="s">
        <v>365</v>
      </c>
      <c r="D4" t="s">
        <v>365</v>
      </c>
      <c r="E4" t="s">
        <v>365</v>
      </c>
      <c r="F4" t="s">
        <v>365</v>
      </c>
      <c r="G4" t="s">
        <v>365</v>
      </c>
      <c r="H4" t="s">
        <v>365</v>
      </c>
      <c r="I4" t="s">
        <v>365</v>
      </c>
      <c r="J4" t="s">
        <v>365</v>
      </c>
      <c r="K4" t="s">
        <v>365</v>
      </c>
      <c r="L4" t="s">
        <v>365</v>
      </c>
      <c r="M4" t="s">
        <v>365</v>
      </c>
      <c r="N4" t="s">
        <v>365</v>
      </c>
      <c r="O4" t="s">
        <v>365</v>
      </c>
      <c r="P4" t="s">
        <v>365</v>
      </c>
      <c r="Q4" t="s">
        <v>381</v>
      </c>
      <c r="R4" t="s">
        <v>365</v>
      </c>
      <c r="S4" t="s">
        <v>385</v>
      </c>
      <c r="T4" t="s">
        <v>365</v>
      </c>
      <c r="U4" s="58" t="s">
        <v>365</v>
      </c>
      <c r="V4" s="26"/>
    </row>
    <row r="5" spans="1:22" x14ac:dyDescent="0.25">
      <c r="A5" t="s">
        <v>59</v>
      </c>
      <c r="C5" t="s">
        <v>364</v>
      </c>
      <c r="D5" t="s">
        <v>367</v>
      </c>
      <c r="E5" t="s">
        <v>369</v>
      </c>
      <c r="F5" t="s">
        <v>369</v>
      </c>
      <c r="G5" t="s">
        <v>369</v>
      </c>
      <c r="H5" t="s">
        <v>369</v>
      </c>
      <c r="I5" t="s">
        <v>369</v>
      </c>
      <c r="J5" t="s">
        <v>369</v>
      </c>
      <c r="K5" t="s">
        <v>369</v>
      </c>
      <c r="L5" t="s">
        <v>369</v>
      </c>
      <c r="M5" t="s">
        <v>369</v>
      </c>
      <c r="N5" t="s">
        <v>369</v>
      </c>
      <c r="O5" t="s">
        <v>369</v>
      </c>
      <c r="P5" t="s">
        <v>378</v>
      </c>
      <c r="Q5" t="s">
        <v>380</v>
      </c>
      <c r="R5" t="s">
        <v>369</v>
      </c>
      <c r="S5" t="s">
        <v>384</v>
      </c>
      <c r="T5" t="s">
        <v>378</v>
      </c>
      <c r="U5" s="58" t="s">
        <v>378</v>
      </c>
      <c r="V5" s="26"/>
    </row>
    <row r="6" spans="1:22" x14ac:dyDescent="0.25">
      <c r="A6" t="s">
        <v>60</v>
      </c>
      <c r="C6" t="s">
        <v>618</v>
      </c>
      <c r="D6" t="s">
        <v>618</v>
      </c>
      <c r="E6" t="s">
        <v>618</v>
      </c>
      <c r="F6" t="s">
        <v>618</v>
      </c>
      <c r="G6" t="s">
        <v>618</v>
      </c>
      <c r="H6" t="s">
        <v>618</v>
      </c>
      <c r="I6" t="s">
        <v>612</v>
      </c>
      <c r="J6" t="s">
        <v>618</v>
      </c>
      <c r="K6" t="s">
        <v>619</v>
      </c>
      <c r="L6" t="s">
        <v>619</v>
      </c>
      <c r="M6" t="s">
        <v>619</v>
      </c>
      <c r="N6" t="s">
        <v>618</v>
      </c>
      <c r="O6" t="s">
        <v>619</v>
      </c>
      <c r="P6" t="s">
        <v>619</v>
      </c>
      <c r="Q6" t="s">
        <v>616</v>
      </c>
      <c r="R6" t="s">
        <v>618</v>
      </c>
      <c r="S6" t="s">
        <v>617</v>
      </c>
      <c r="T6" t="s">
        <v>619</v>
      </c>
      <c r="U6" s="58" t="s">
        <v>619</v>
      </c>
      <c r="V6" s="26"/>
    </row>
    <row r="7" spans="1:22" x14ac:dyDescent="0.25">
      <c r="A7" t="s">
        <v>315</v>
      </c>
      <c r="B7" s="4">
        <v>25658</v>
      </c>
      <c r="C7" s="5">
        <v>7</v>
      </c>
      <c r="D7" s="5">
        <v>5</v>
      </c>
      <c r="E7" s="5">
        <v>63</v>
      </c>
      <c r="F7" s="5">
        <v>104.6</v>
      </c>
      <c r="G7" s="5">
        <v>88.5</v>
      </c>
      <c r="H7" s="5">
        <v>30.7</v>
      </c>
      <c r="I7" s="5">
        <v>3.4</v>
      </c>
      <c r="J7" s="5">
        <v>46.2</v>
      </c>
      <c r="K7" s="5">
        <v>4936.6000000000004</v>
      </c>
      <c r="L7" s="5">
        <v>3065.1</v>
      </c>
      <c r="M7" s="5">
        <v>631.70000000000005</v>
      </c>
      <c r="N7" s="7">
        <v>0.20609000000000002</v>
      </c>
      <c r="O7" s="5">
        <v>1051.2</v>
      </c>
      <c r="P7" s="11">
        <v>-0.48</v>
      </c>
      <c r="Q7" s="5">
        <v>4735.7</v>
      </c>
      <c r="R7" s="5">
        <v>247.9</v>
      </c>
      <c r="S7" s="48">
        <v>1</v>
      </c>
      <c r="T7" s="11">
        <v>-0.88</v>
      </c>
      <c r="U7" s="59">
        <v>0.41</v>
      </c>
      <c r="V7" s="26"/>
    </row>
    <row r="8" spans="1:22" x14ac:dyDescent="0.25">
      <c r="A8" t="s">
        <v>316</v>
      </c>
      <c r="B8" s="4">
        <v>25749</v>
      </c>
      <c r="C8" s="5">
        <v>7.2</v>
      </c>
      <c r="D8" s="5">
        <v>5.3</v>
      </c>
      <c r="E8" s="5">
        <v>73.099999999999994</v>
      </c>
      <c r="F8" s="5">
        <v>105.5</v>
      </c>
      <c r="G8" s="5">
        <v>90.5</v>
      </c>
      <c r="H8" s="5">
        <v>30.8</v>
      </c>
      <c r="I8" s="5">
        <v>3.5</v>
      </c>
      <c r="J8" s="5">
        <v>46.5</v>
      </c>
      <c r="K8" s="5">
        <v>4943.6000000000004</v>
      </c>
      <c r="L8" s="5">
        <v>3079</v>
      </c>
      <c r="M8" s="5">
        <v>641.6</v>
      </c>
      <c r="N8" s="7">
        <v>0.20837</v>
      </c>
      <c r="O8" s="5">
        <v>1067.4000000000001</v>
      </c>
      <c r="P8" s="11">
        <v>-1.1100000000000001</v>
      </c>
      <c r="Q8" s="5">
        <v>4773.2</v>
      </c>
      <c r="R8" s="5">
        <v>249.1</v>
      </c>
      <c r="S8" s="48">
        <v>1</v>
      </c>
      <c r="T8" s="11">
        <v>-1.35</v>
      </c>
      <c r="U8" s="59">
        <v>0.24</v>
      </c>
      <c r="V8" s="26"/>
    </row>
    <row r="9" spans="1:22" x14ac:dyDescent="0.25">
      <c r="A9" t="s">
        <v>317</v>
      </c>
      <c r="B9" s="4">
        <v>25841</v>
      </c>
      <c r="C9" s="5">
        <v>7.3</v>
      </c>
      <c r="D9" s="5">
        <v>5.6</v>
      </c>
      <c r="E9" s="5">
        <v>73.5</v>
      </c>
      <c r="F9" s="5">
        <v>100.7</v>
      </c>
      <c r="G9" s="5">
        <v>92.5</v>
      </c>
      <c r="H9" s="5">
        <v>31.7</v>
      </c>
      <c r="I9" s="5">
        <v>3.6</v>
      </c>
      <c r="J9" s="5">
        <v>46.9</v>
      </c>
      <c r="K9" s="5">
        <v>4989.2</v>
      </c>
      <c r="L9" s="5">
        <v>3106</v>
      </c>
      <c r="M9" s="5">
        <v>653.5</v>
      </c>
      <c r="N9" s="7">
        <v>0.2104</v>
      </c>
      <c r="O9" s="5">
        <v>1086.0999999999999</v>
      </c>
      <c r="P9" s="11">
        <v>0.4</v>
      </c>
      <c r="Q9" s="5">
        <v>4809.1000000000004</v>
      </c>
      <c r="R9" s="5">
        <v>254.6</v>
      </c>
      <c r="S9" s="48">
        <v>1</v>
      </c>
      <c r="T9" s="11">
        <v>-0.61</v>
      </c>
      <c r="U9" s="59">
        <v>1.01</v>
      </c>
      <c r="V9" s="26"/>
    </row>
    <row r="10" spans="1:22" x14ac:dyDescent="0.25">
      <c r="A10" t="s">
        <v>318</v>
      </c>
      <c r="B10" s="4">
        <v>25933</v>
      </c>
      <c r="C10" s="5">
        <v>7.5</v>
      </c>
      <c r="D10" s="5">
        <v>5.9</v>
      </c>
      <c r="E10" s="5">
        <v>77.400000000000006</v>
      </c>
      <c r="F10" s="5">
        <v>101.5</v>
      </c>
      <c r="G10" s="5">
        <v>94.1</v>
      </c>
      <c r="H10" s="5">
        <v>30.2</v>
      </c>
      <c r="I10" s="5">
        <v>3.5</v>
      </c>
      <c r="J10" s="5">
        <v>46.7</v>
      </c>
      <c r="K10" s="5">
        <v>4935.7</v>
      </c>
      <c r="L10" s="5">
        <v>3097.5</v>
      </c>
      <c r="M10" s="5">
        <v>660.2</v>
      </c>
      <c r="N10" s="7">
        <v>0.21312999999999999</v>
      </c>
      <c r="O10" s="5">
        <v>1088.5999999999999</v>
      </c>
      <c r="P10" s="11">
        <v>0.06</v>
      </c>
      <c r="Q10" s="5">
        <v>4843.8</v>
      </c>
      <c r="R10" s="5">
        <v>258.7</v>
      </c>
      <c r="S10" s="48">
        <v>1</v>
      </c>
      <c r="T10" s="11">
        <v>-0.18</v>
      </c>
      <c r="U10" s="59">
        <v>0.23</v>
      </c>
      <c r="V10" s="26"/>
    </row>
    <row r="11" spans="1:22" x14ac:dyDescent="0.25">
      <c r="A11" t="s">
        <v>319</v>
      </c>
      <c r="B11" s="4">
        <v>26023</v>
      </c>
      <c r="C11" s="5">
        <v>7.8</v>
      </c>
      <c r="D11" s="5">
        <v>6.2</v>
      </c>
      <c r="E11" s="5">
        <v>79.3</v>
      </c>
      <c r="F11" s="5">
        <v>98.3</v>
      </c>
      <c r="G11" s="5">
        <v>97.7</v>
      </c>
      <c r="H11" s="5">
        <v>34</v>
      </c>
      <c r="I11" s="5">
        <v>3.4</v>
      </c>
      <c r="J11" s="5">
        <v>50.8</v>
      </c>
      <c r="K11" s="5">
        <v>5069.7</v>
      </c>
      <c r="L11" s="5">
        <v>3157</v>
      </c>
      <c r="M11" s="5">
        <v>679.2</v>
      </c>
      <c r="N11" s="7">
        <v>0.21514</v>
      </c>
      <c r="O11" s="5">
        <v>1135.2</v>
      </c>
      <c r="P11" s="11">
        <v>-1.31</v>
      </c>
      <c r="Q11" s="5">
        <v>4878.3999999999996</v>
      </c>
      <c r="R11" s="5">
        <v>261.89999999999998</v>
      </c>
      <c r="S11" s="48">
        <v>0</v>
      </c>
      <c r="T11" s="11">
        <v>-1.52</v>
      </c>
      <c r="U11" s="59">
        <v>0.22</v>
      </c>
      <c r="V11" s="26"/>
    </row>
    <row r="12" spans="1:22" x14ac:dyDescent="0.25">
      <c r="A12" t="s">
        <v>320</v>
      </c>
      <c r="B12" s="4">
        <v>26114</v>
      </c>
      <c r="C12" s="5">
        <v>8</v>
      </c>
      <c r="D12" s="5">
        <v>6.6</v>
      </c>
      <c r="E12" s="5">
        <v>86.9</v>
      </c>
      <c r="F12" s="5">
        <v>100.7</v>
      </c>
      <c r="G12" s="5">
        <v>98.9</v>
      </c>
      <c r="H12" s="5">
        <v>34.9</v>
      </c>
      <c r="I12" s="5">
        <v>3.3</v>
      </c>
      <c r="J12" s="5">
        <v>51.4</v>
      </c>
      <c r="K12" s="5">
        <v>5097.2</v>
      </c>
      <c r="L12" s="5">
        <v>3186</v>
      </c>
      <c r="M12" s="5">
        <v>693.2</v>
      </c>
      <c r="N12" s="7">
        <v>0.21759000000000001</v>
      </c>
      <c r="O12" s="5">
        <v>1156.3</v>
      </c>
      <c r="P12" s="11">
        <v>-0.21</v>
      </c>
      <c r="Q12" s="5">
        <v>4912.3</v>
      </c>
      <c r="R12" s="5">
        <v>266.10000000000002</v>
      </c>
      <c r="S12" s="48">
        <v>0</v>
      </c>
      <c r="T12" s="11">
        <v>-0.55000000000000004</v>
      </c>
      <c r="U12" s="59">
        <v>0.34</v>
      </c>
      <c r="V12" s="26"/>
    </row>
    <row r="13" spans="1:22" x14ac:dyDescent="0.25">
      <c r="A13" t="s">
        <v>321</v>
      </c>
      <c r="B13" s="4">
        <v>26206</v>
      </c>
      <c r="C13" s="5">
        <v>8.1</v>
      </c>
      <c r="D13" s="5">
        <v>6.9</v>
      </c>
      <c r="E13" s="5">
        <v>86.9</v>
      </c>
      <c r="F13" s="5">
        <v>102.3</v>
      </c>
      <c r="G13" s="5">
        <v>101.7</v>
      </c>
      <c r="H13" s="5">
        <v>34.1</v>
      </c>
      <c r="I13" s="5">
        <v>3.4</v>
      </c>
      <c r="J13" s="5">
        <v>51.6</v>
      </c>
      <c r="K13" s="5">
        <v>5139.1000000000004</v>
      </c>
      <c r="L13" s="5">
        <v>3211.4</v>
      </c>
      <c r="M13" s="5">
        <v>705.6</v>
      </c>
      <c r="N13" s="7">
        <v>0.21972000000000003</v>
      </c>
      <c r="O13" s="5">
        <v>1177.7</v>
      </c>
      <c r="P13" s="11">
        <v>-0.05</v>
      </c>
      <c r="Q13" s="5">
        <v>4946.1000000000004</v>
      </c>
      <c r="R13" s="5">
        <v>269.8</v>
      </c>
      <c r="S13" s="48">
        <v>0</v>
      </c>
      <c r="T13" s="11">
        <v>-0.2</v>
      </c>
      <c r="U13" s="59">
        <v>0.16</v>
      </c>
      <c r="V13" s="26"/>
    </row>
    <row r="14" spans="1:22" x14ac:dyDescent="0.25">
      <c r="A14" t="s">
        <v>322</v>
      </c>
      <c r="B14" s="4">
        <v>26298</v>
      </c>
      <c r="C14" s="5">
        <v>8.3000000000000007</v>
      </c>
      <c r="D14" s="5">
        <v>7.3</v>
      </c>
      <c r="E14" s="5">
        <v>88.5</v>
      </c>
      <c r="F14" s="5">
        <v>105.5</v>
      </c>
      <c r="G14" s="5">
        <v>103.7</v>
      </c>
      <c r="H14" s="5">
        <v>34.6</v>
      </c>
      <c r="I14" s="5">
        <v>3.4</v>
      </c>
      <c r="J14" s="5">
        <v>52.2</v>
      </c>
      <c r="K14" s="5">
        <v>5151.2</v>
      </c>
      <c r="L14" s="5">
        <v>3264.7</v>
      </c>
      <c r="M14" s="5">
        <v>721.7</v>
      </c>
      <c r="N14" s="7">
        <v>0.22108</v>
      </c>
      <c r="O14" s="5">
        <v>1190.3</v>
      </c>
      <c r="P14" s="11">
        <v>-0.66</v>
      </c>
      <c r="Q14" s="5">
        <v>4980.2</v>
      </c>
      <c r="R14" s="5">
        <v>272.10000000000002</v>
      </c>
      <c r="S14" s="48">
        <v>0</v>
      </c>
      <c r="T14" s="11">
        <v>-1.24</v>
      </c>
      <c r="U14" s="59">
        <v>0.56999999999999995</v>
      </c>
      <c r="V14" s="26"/>
    </row>
    <row r="15" spans="1:22" x14ac:dyDescent="0.25">
      <c r="A15" t="s">
        <v>323</v>
      </c>
      <c r="B15" s="4">
        <v>26389</v>
      </c>
      <c r="C15" s="5">
        <v>8.5</v>
      </c>
      <c r="D15" s="5">
        <v>7.8</v>
      </c>
      <c r="E15" s="5">
        <v>91.4</v>
      </c>
      <c r="F15" s="5">
        <v>119.8</v>
      </c>
      <c r="G15" s="5">
        <v>104.6</v>
      </c>
      <c r="H15" s="5">
        <v>36.799999999999997</v>
      </c>
      <c r="I15" s="5">
        <v>3.2</v>
      </c>
      <c r="J15" s="5">
        <v>58.5</v>
      </c>
      <c r="K15" s="5">
        <v>5246</v>
      </c>
      <c r="L15" s="5">
        <v>3307.8</v>
      </c>
      <c r="M15" s="5">
        <v>738.9</v>
      </c>
      <c r="N15" s="7">
        <v>0.22339999999999999</v>
      </c>
      <c r="O15" s="5">
        <v>1230.5999999999999</v>
      </c>
      <c r="P15" s="11">
        <v>0.52</v>
      </c>
      <c r="Q15" s="5">
        <v>5015.6000000000004</v>
      </c>
      <c r="R15" s="5">
        <v>282.2</v>
      </c>
      <c r="S15" s="48">
        <v>0</v>
      </c>
      <c r="T15" s="11">
        <v>0.39</v>
      </c>
      <c r="U15" s="59">
        <v>0.13</v>
      </c>
      <c r="V15" s="26"/>
    </row>
    <row r="16" spans="1:22" x14ac:dyDescent="0.25">
      <c r="A16" t="s">
        <v>324</v>
      </c>
      <c r="B16" s="4">
        <v>26480</v>
      </c>
      <c r="C16" s="5">
        <v>8.6999999999999993</v>
      </c>
      <c r="D16" s="5">
        <v>8</v>
      </c>
      <c r="E16" s="5">
        <v>91.9</v>
      </c>
      <c r="F16" s="5">
        <v>123.4</v>
      </c>
      <c r="G16" s="5">
        <v>106.8</v>
      </c>
      <c r="H16" s="5">
        <v>37.1</v>
      </c>
      <c r="I16" s="5">
        <v>3.2</v>
      </c>
      <c r="J16" s="5">
        <v>59.2</v>
      </c>
      <c r="K16" s="5">
        <v>5365</v>
      </c>
      <c r="L16" s="5">
        <v>3370.7</v>
      </c>
      <c r="M16" s="5">
        <v>757.4</v>
      </c>
      <c r="N16" s="7">
        <v>0.22469</v>
      </c>
      <c r="O16" s="5">
        <v>1266.4000000000001</v>
      </c>
      <c r="P16" s="11">
        <v>0.41</v>
      </c>
      <c r="Q16" s="5">
        <v>5051.1000000000004</v>
      </c>
      <c r="R16" s="5">
        <v>286.5</v>
      </c>
      <c r="S16" s="48">
        <v>0</v>
      </c>
      <c r="T16" s="11">
        <v>0.48</v>
      </c>
      <c r="U16" s="59">
        <v>-7.0000000000000007E-2</v>
      </c>
      <c r="V16" s="26"/>
    </row>
    <row r="17" spans="1:22" x14ac:dyDescent="0.25">
      <c r="A17" t="s">
        <v>325</v>
      </c>
      <c r="B17" s="4">
        <v>26572</v>
      </c>
      <c r="C17" s="5">
        <v>8.9</v>
      </c>
      <c r="D17" s="5">
        <v>8.6</v>
      </c>
      <c r="E17" s="5">
        <v>92.9</v>
      </c>
      <c r="F17" s="5">
        <v>124.3</v>
      </c>
      <c r="G17" s="5">
        <v>108.9</v>
      </c>
      <c r="H17" s="5">
        <v>38.299999999999997</v>
      </c>
      <c r="I17" s="5">
        <v>3.2</v>
      </c>
      <c r="J17" s="5">
        <v>59.9</v>
      </c>
      <c r="K17" s="5">
        <v>5415.7</v>
      </c>
      <c r="L17" s="5">
        <v>3422.7</v>
      </c>
      <c r="M17" s="5">
        <v>775.8</v>
      </c>
      <c r="N17" s="7">
        <v>0.22666</v>
      </c>
      <c r="O17" s="5">
        <v>1290.5999999999999</v>
      </c>
      <c r="P17" s="11">
        <v>-1.72</v>
      </c>
      <c r="Q17" s="5">
        <v>5087.7</v>
      </c>
      <c r="R17" s="5">
        <v>284.3</v>
      </c>
      <c r="S17" s="48">
        <v>0</v>
      </c>
      <c r="T17" s="11">
        <v>-2.08</v>
      </c>
      <c r="U17" s="59">
        <v>0.36</v>
      </c>
      <c r="V17" s="26"/>
    </row>
    <row r="18" spans="1:22" x14ac:dyDescent="0.25">
      <c r="A18" t="s">
        <v>326</v>
      </c>
      <c r="B18" s="4">
        <v>26664</v>
      </c>
      <c r="C18" s="5">
        <v>9.1999999999999993</v>
      </c>
      <c r="D18" s="5">
        <v>8.5</v>
      </c>
      <c r="E18" s="5">
        <v>103.1</v>
      </c>
      <c r="F18" s="5">
        <v>127.1</v>
      </c>
      <c r="G18" s="5">
        <v>111.5</v>
      </c>
      <c r="H18" s="5">
        <v>42.4</v>
      </c>
      <c r="I18" s="5">
        <v>3.3</v>
      </c>
      <c r="J18" s="5">
        <v>60.8</v>
      </c>
      <c r="K18" s="5">
        <v>5506.4</v>
      </c>
      <c r="L18" s="5">
        <v>3503</v>
      </c>
      <c r="M18" s="5">
        <v>800.5</v>
      </c>
      <c r="N18" s="7">
        <v>0.22852</v>
      </c>
      <c r="O18" s="5">
        <v>1328.9</v>
      </c>
      <c r="P18" s="11">
        <v>0.77</v>
      </c>
      <c r="Q18" s="5">
        <v>5125.7</v>
      </c>
      <c r="R18" s="5">
        <v>291.7</v>
      </c>
      <c r="S18" s="48">
        <v>0</v>
      </c>
      <c r="T18" s="11">
        <v>0.14000000000000001</v>
      </c>
      <c r="U18" s="59">
        <v>0.62</v>
      </c>
      <c r="V18" s="26"/>
    </row>
    <row r="19" spans="1:22" x14ac:dyDescent="0.25">
      <c r="A19" t="s">
        <v>327</v>
      </c>
      <c r="B19" s="4">
        <v>26754</v>
      </c>
      <c r="C19" s="5">
        <v>9.5</v>
      </c>
      <c r="D19" s="5">
        <v>9</v>
      </c>
      <c r="E19" s="5">
        <v>105.4</v>
      </c>
      <c r="F19" s="5">
        <v>126.4</v>
      </c>
      <c r="G19" s="5">
        <v>114.6</v>
      </c>
      <c r="H19" s="5">
        <v>45.3</v>
      </c>
      <c r="I19" s="5">
        <v>3.7</v>
      </c>
      <c r="J19" s="5">
        <v>74.099999999999994</v>
      </c>
      <c r="K19" s="5">
        <v>5642.7</v>
      </c>
      <c r="L19" s="5">
        <v>3567</v>
      </c>
      <c r="M19" s="5">
        <v>825</v>
      </c>
      <c r="N19" s="7">
        <v>0.23129000000000002</v>
      </c>
      <c r="O19" s="5">
        <v>1377.5</v>
      </c>
      <c r="P19" s="11">
        <v>0.84</v>
      </c>
      <c r="Q19" s="5">
        <v>5165.6000000000004</v>
      </c>
      <c r="R19" s="5">
        <v>299.60000000000002</v>
      </c>
      <c r="S19" s="48">
        <v>0</v>
      </c>
      <c r="T19" s="11">
        <v>0.62</v>
      </c>
      <c r="U19" s="59">
        <v>0.22</v>
      </c>
      <c r="V19" s="26"/>
    </row>
    <row r="20" spans="1:22" x14ac:dyDescent="0.25">
      <c r="A20" t="s">
        <v>328</v>
      </c>
      <c r="B20" s="4">
        <v>26845</v>
      </c>
      <c r="C20" s="5">
        <v>10</v>
      </c>
      <c r="D20" s="5">
        <v>9.6</v>
      </c>
      <c r="E20" s="5">
        <v>107.6</v>
      </c>
      <c r="F20" s="5">
        <v>129.19999999999999</v>
      </c>
      <c r="G20" s="5">
        <v>116.2</v>
      </c>
      <c r="H20" s="5">
        <v>45.4</v>
      </c>
      <c r="I20" s="5">
        <v>4.2</v>
      </c>
      <c r="J20" s="5">
        <v>75.3</v>
      </c>
      <c r="K20" s="5">
        <v>5704.1</v>
      </c>
      <c r="L20" s="5">
        <v>3565.3</v>
      </c>
      <c r="M20" s="5">
        <v>840.5</v>
      </c>
      <c r="N20" s="7">
        <v>0.23574999999999999</v>
      </c>
      <c r="O20" s="5">
        <v>1413.9</v>
      </c>
      <c r="P20" s="11">
        <v>-0.59</v>
      </c>
      <c r="Q20" s="5">
        <v>5208.1000000000004</v>
      </c>
      <c r="R20" s="5">
        <v>302.7</v>
      </c>
      <c r="S20" s="48">
        <v>0</v>
      </c>
      <c r="T20" s="11">
        <v>-0.66</v>
      </c>
      <c r="U20" s="59">
        <v>7.0000000000000007E-2</v>
      </c>
      <c r="V20" s="26"/>
    </row>
    <row r="21" spans="1:22" x14ac:dyDescent="0.25">
      <c r="A21" t="s">
        <v>329</v>
      </c>
      <c r="B21" s="4">
        <v>26937</v>
      </c>
      <c r="C21" s="5">
        <v>10.5</v>
      </c>
      <c r="D21" s="5">
        <v>9.6999999999999993</v>
      </c>
      <c r="E21" s="5">
        <v>109.2</v>
      </c>
      <c r="F21" s="5">
        <v>134.1</v>
      </c>
      <c r="G21" s="5">
        <v>118.4</v>
      </c>
      <c r="H21" s="5">
        <v>43.4</v>
      </c>
      <c r="I21" s="5">
        <v>4.5999999999999996</v>
      </c>
      <c r="J21" s="5">
        <v>76.599999999999994</v>
      </c>
      <c r="K21" s="5">
        <v>5674.1</v>
      </c>
      <c r="L21" s="5">
        <v>3577.9</v>
      </c>
      <c r="M21" s="5">
        <v>858.9</v>
      </c>
      <c r="N21" s="7">
        <v>0.24004999999999999</v>
      </c>
      <c r="O21" s="5">
        <v>1433.8</v>
      </c>
      <c r="P21" s="11">
        <v>-1</v>
      </c>
      <c r="Q21" s="5">
        <v>5252.5</v>
      </c>
      <c r="R21" s="5">
        <v>304.2</v>
      </c>
      <c r="S21" s="48">
        <v>0</v>
      </c>
      <c r="T21" s="11">
        <v>-1.46</v>
      </c>
      <c r="U21" s="59">
        <v>0.46</v>
      </c>
      <c r="V21" s="26"/>
    </row>
    <row r="22" spans="1:22" x14ac:dyDescent="0.25">
      <c r="A22" t="s">
        <v>330</v>
      </c>
      <c r="B22" s="4">
        <v>27029</v>
      </c>
      <c r="C22" s="5">
        <v>11</v>
      </c>
      <c r="D22" s="5">
        <v>10.1</v>
      </c>
      <c r="E22" s="5">
        <v>112.3</v>
      </c>
      <c r="F22" s="5">
        <v>140</v>
      </c>
      <c r="G22" s="5">
        <v>119.7</v>
      </c>
      <c r="H22" s="5">
        <v>45.6</v>
      </c>
      <c r="I22" s="5">
        <v>4.9000000000000004</v>
      </c>
      <c r="J22" s="5">
        <v>78.099999999999994</v>
      </c>
      <c r="K22" s="5">
        <v>5728</v>
      </c>
      <c r="L22" s="5">
        <v>3567.2</v>
      </c>
      <c r="M22" s="5">
        <v>873.9</v>
      </c>
      <c r="N22" s="7">
        <v>0.24498</v>
      </c>
      <c r="O22" s="5">
        <v>1476.3</v>
      </c>
      <c r="P22" s="11">
        <v>0.63</v>
      </c>
      <c r="Q22" s="5">
        <v>5298.4</v>
      </c>
      <c r="R22" s="5">
        <v>312.60000000000002</v>
      </c>
      <c r="S22" s="48">
        <v>0</v>
      </c>
      <c r="T22" s="11">
        <v>0.09</v>
      </c>
      <c r="U22" s="59">
        <v>0.55000000000000004</v>
      </c>
      <c r="V22" s="26"/>
    </row>
    <row r="23" spans="1:22" x14ac:dyDescent="0.25">
      <c r="A23" t="s">
        <v>331</v>
      </c>
      <c r="B23" s="4">
        <v>27119</v>
      </c>
      <c r="C23" s="5">
        <v>11.7</v>
      </c>
      <c r="D23" s="5">
        <v>10.199999999999999</v>
      </c>
      <c r="E23" s="5">
        <v>117.5</v>
      </c>
      <c r="F23" s="5">
        <v>142.80000000000001</v>
      </c>
      <c r="G23" s="5">
        <v>120.8</v>
      </c>
      <c r="H23" s="5">
        <v>43.7</v>
      </c>
      <c r="I23" s="5">
        <v>5.0999999999999996</v>
      </c>
      <c r="J23" s="5">
        <v>83.7</v>
      </c>
      <c r="K23" s="5">
        <v>5678.7</v>
      </c>
      <c r="L23" s="5">
        <v>3535.3</v>
      </c>
      <c r="M23" s="5">
        <v>891.9</v>
      </c>
      <c r="N23" s="7">
        <v>0.25226999999999999</v>
      </c>
      <c r="O23" s="5">
        <v>1491.2</v>
      </c>
      <c r="P23" s="11">
        <v>1.52</v>
      </c>
      <c r="Q23" s="5">
        <v>5346.5</v>
      </c>
      <c r="R23" s="5">
        <v>324.60000000000002</v>
      </c>
      <c r="S23" s="48">
        <v>1</v>
      </c>
      <c r="T23" s="11">
        <v>0.95</v>
      </c>
      <c r="U23" s="59">
        <v>0.56999999999999995</v>
      </c>
      <c r="V23" s="26"/>
    </row>
    <row r="24" spans="1:22" x14ac:dyDescent="0.25">
      <c r="A24" t="s">
        <v>332</v>
      </c>
      <c r="B24" s="4">
        <v>27210</v>
      </c>
      <c r="C24" s="5">
        <v>12.4</v>
      </c>
      <c r="D24" s="5">
        <v>11.1</v>
      </c>
      <c r="E24" s="5">
        <v>125.4</v>
      </c>
      <c r="F24" s="5">
        <v>148.9</v>
      </c>
      <c r="G24" s="5">
        <v>124.1</v>
      </c>
      <c r="H24" s="5">
        <v>45.9</v>
      </c>
      <c r="I24" s="5">
        <v>5.5</v>
      </c>
      <c r="J24" s="5">
        <v>85.3</v>
      </c>
      <c r="K24" s="5">
        <v>5692.2</v>
      </c>
      <c r="L24" s="5">
        <v>3548</v>
      </c>
      <c r="M24" s="5">
        <v>920.4</v>
      </c>
      <c r="N24" s="7">
        <v>0.25941999999999998</v>
      </c>
      <c r="O24" s="5">
        <v>1530.1</v>
      </c>
      <c r="P24" s="11">
        <v>0.43</v>
      </c>
      <c r="Q24" s="5">
        <v>5396.5</v>
      </c>
      <c r="R24" s="5">
        <v>335</v>
      </c>
      <c r="S24" s="48">
        <v>1</v>
      </c>
      <c r="T24" s="11">
        <v>-0.14000000000000001</v>
      </c>
      <c r="U24" s="59">
        <v>0.57999999999999996</v>
      </c>
      <c r="V24" s="26"/>
    </row>
    <row r="25" spans="1:22" x14ac:dyDescent="0.25">
      <c r="A25" t="s">
        <v>333</v>
      </c>
      <c r="B25" s="4">
        <v>27302</v>
      </c>
      <c r="C25" s="5">
        <v>13.1</v>
      </c>
      <c r="D25" s="5">
        <v>11.4</v>
      </c>
      <c r="E25" s="5">
        <v>132.19999999999999</v>
      </c>
      <c r="F25" s="5">
        <v>154.9</v>
      </c>
      <c r="G25" s="5">
        <v>127.1</v>
      </c>
      <c r="H25" s="5">
        <v>50.8</v>
      </c>
      <c r="I25" s="5">
        <v>5.8</v>
      </c>
      <c r="J25" s="5">
        <v>86.9</v>
      </c>
      <c r="K25" s="5">
        <v>5638.4</v>
      </c>
      <c r="L25" s="5">
        <v>3563.3</v>
      </c>
      <c r="M25" s="5">
        <v>949.3</v>
      </c>
      <c r="N25" s="7">
        <v>0.26640000000000003</v>
      </c>
      <c r="O25" s="5">
        <v>1560</v>
      </c>
      <c r="P25" s="11">
        <v>0.2</v>
      </c>
      <c r="Q25" s="5">
        <v>5447.1</v>
      </c>
      <c r="R25" s="5">
        <v>346.7</v>
      </c>
      <c r="S25" s="48">
        <v>1</v>
      </c>
      <c r="T25" s="11">
        <v>0.28000000000000003</v>
      </c>
      <c r="U25" s="59">
        <v>-0.08</v>
      </c>
      <c r="V25" s="26"/>
    </row>
    <row r="26" spans="1:22" x14ac:dyDescent="0.25">
      <c r="A26" t="s">
        <v>334</v>
      </c>
      <c r="B26" s="4">
        <v>27394</v>
      </c>
      <c r="C26" s="5">
        <v>13.8</v>
      </c>
      <c r="D26" s="5">
        <v>12</v>
      </c>
      <c r="E26" s="5">
        <v>139.1</v>
      </c>
      <c r="F26" s="5">
        <v>157.6</v>
      </c>
      <c r="G26" s="5">
        <v>127.7</v>
      </c>
      <c r="H26" s="5">
        <v>44.6</v>
      </c>
      <c r="I26" s="5">
        <v>5.8</v>
      </c>
      <c r="J26" s="5">
        <v>87.1</v>
      </c>
      <c r="K26" s="5">
        <v>5616.5</v>
      </c>
      <c r="L26" s="5">
        <v>3511.2</v>
      </c>
      <c r="M26" s="5">
        <v>959.1</v>
      </c>
      <c r="N26" s="7">
        <v>0.27315</v>
      </c>
      <c r="O26" s="5">
        <v>1599.7</v>
      </c>
      <c r="P26" s="11">
        <v>0.45</v>
      </c>
      <c r="Q26" s="5">
        <v>5497.7</v>
      </c>
      <c r="R26" s="5">
        <v>359.2</v>
      </c>
      <c r="S26" s="48">
        <v>1</v>
      </c>
      <c r="T26" s="11">
        <v>0.42</v>
      </c>
      <c r="U26" s="59">
        <v>0.03</v>
      </c>
      <c r="V26" s="26"/>
    </row>
    <row r="27" spans="1:22" x14ac:dyDescent="0.25">
      <c r="A27" t="s">
        <v>253</v>
      </c>
      <c r="B27" s="4">
        <v>27484</v>
      </c>
      <c r="C27" s="5">
        <v>14.5</v>
      </c>
      <c r="D27" s="5">
        <v>13.3</v>
      </c>
      <c r="E27" s="5">
        <v>149.80000000000001</v>
      </c>
      <c r="F27" s="5">
        <v>158</v>
      </c>
      <c r="G27" s="5">
        <v>128.80000000000001</v>
      </c>
      <c r="H27" s="5">
        <v>37.6</v>
      </c>
      <c r="I27" s="5">
        <v>5.5</v>
      </c>
      <c r="J27" s="5">
        <v>88.2</v>
      </c>
      <c r="K27" s="5">
        <v>5548.2</v>
      </c>
      <c r="L27" s="5">
        <v>3540.6</v>
      </c>
      <c r="M27" s="5">
        <v>985.2</v>
      </c>
      <c r="N27" s="7">
        <v>0.27825</v>
      </c>
      <c r="O27" s="5">
        <v>1616.1</v>
      </c>
      <c r="P27" s="11">
        <v>1.03</v>
      </c>
      <c r="Q27" s="5">
        <v>5547</v>
      </c>
      <c r="R27" s="5">
        <v>370.1</v>
      </c>
      <c r="S27" s="48">
        <v>1</v>
      </c>
      <c r="T27" s="11">
        <v>-0.4</v>
      </c>
      <c r="U27" s="59">
        <v>1.44</v>
      </c>
      <c r="V27" s="26"/>
    </row>
    <row r="28" spans="1:22" x14ac:dyDescent="0.25">
      <c r="A28" t="s">
        <v>254</v>
      </c>
      <c r="B28" s="4">
        <v>27575</v>
      </c>
      <c r="C28" s="5">
        <v>15.2</v>
      </c>
      <c r="D28" s="5">
        <v>13.8</v>
      </c>
      <c r="E28" s="5">
        <v>164.6</v>
      </c>
      <c r="F28" s="5">
        <v>121.1</v>
      </c>
      <c r="G28" s="5">
        <v>133</v>
      </c>
      <c r="H28" s="5">
        <v>40.799999999999997</v>
      </c>
      <c r="I28" s="5">
        <v>5.4</v>
      </c>
      <c r="J28" s="5">
        <v>88.6</v>
      </c>
      <c r="K28" s="5">
        <v>5587.8</v>
      </c>
      <c r="L28" s="5">
        <v>3598.9</v>
      </c>
      <c r="M28" s="5">
        <v>1013.6</v>
      </c>
      <c r="N28" s="7">
        <v>0.28164</v>
      </c>
      <c r="O28" s="5">
        <v>1651.9</v>
      </c>
      <c r="P28" s="11">
        <v>-0.74</v>
      </c>
      <c r="Q28" s="5">
        <v>5594.6</v>
      </c>
      <c r="R28" s="5">
        <v>373.4</v>
      </c>
      <c r="S28" s="48">
        <v>0</v>
      </c>
      <c r="T28" s="11">
        <v>-0.39</v>
      </c>
      <c r="U28" s="59">
        <v>-0.35</v>
      </c>
      <c r="V28" s="26"/>
    </row>
    <row r="29" spans="1:22" x14ac:dyDescent="0.25">
      <c r="A29" t="s">
        <v>255</v>
      </c>
      <c r="B29" s="4">
        <v>27667</v>
      </c>
      <c r="C29" s="5">
        <v>16</v>
      </c>
      <c r="D29" s="5">
        <v>13.8</v>
      </c>
      <c r="E29" s="5">
        <v>167.7</v>
      </c>
      <c r="F29" s="5">
        <v>152.80000000000001</v>
      </c>
      <c r="G29" s="5">
        <v>138.19999999999999</v>
      </c>
      <c r="H29" s="5">
        <v>51.4</v>
      </c>
      <c r="I29" s="5">
        <v>5.2</v>
      </c>
      <c r="J29" s="5">
        <v>90.3</v>
      </c>
      <c r="K29" s="5">
        <v>5683.4</v>
      </c>
      <c r="L29" s="5">
        <v>3650</v>
      </c>
      <c r="M29" s="5">
        <v>1047.2</v>
      </c>
      <c r="N29" s="7">
        <v>0.28689999999999999</v>
      </c>
      <c r="O29" s="5">
        <v>1709.8</v>
      </c>
      <c r="P29" s="11">
        <v>1.75</v>
      </c>
      <c r="Q29" s="5">
        <v>5641.5</v>
      </c>
      <c r="R29" s="5">
        <v>385.4</v>
      </c>
      <c r="S29" s="48">
        <v>0</v>
      </c>
      <c r="T29" s="11">
        <v>1.1000000000000001</v>
      </c>
      <c r="U29" s="59">
        <v>0.64</v>
      </c>
      <c r="V29" s="26"/>
    </row>
    <row r="30" spans="1:22" x14ac:dyDescent="0.25">
      <c r="A30" t="s">
        <v>256</v>
      </c>
      <c r="B30" s="4">
        <v>27759</v>
      </c>
      <c r="C30" s="5">
        <v>16.8</v>
      </c>
      <c r="D30" s="5">
        <v>14.6</v>
      </c>
      <c r="E30" s="5">
        <v>170.4</v>
      </c>
      <c r="F30" s="5">
        <v>158.5</v>
      </c>
      <c r="G30" s="5">
        <v>141.1</v>
      </c>
      <c r="H30" s="5">
        <v>52.3</v>
      </c>
      <c r="I30" s="5">
        <v>5.5</v>
      </c>
      <c r="J30" s="5">
        <v>92.4</v>
      </c>
      <c r="K30" s="5">
        <v>5760</v>
      </c>
      <c r="L30" s="5">
        <v>3689.3</v>
      </c>
      <c r="M30" s="5">
        <v>1076.2</v>
      </c>
      <c r="N30" s="7">
        <v>0.29171999999999998</v>
      </c>
      <c r="O30" s="5">
        <v>1761.8</v>
      </c>
      <c r="P30" s="11">
        <v>0.82</v>
      </c>
      <c r="Q30" s="5">
        <v>5687.8</v>
      </c>
      <c r="R30" s="5">
        <v>395.6</v>
      </c>
      <c r="S30" s="48">
        <v>0</v>
      </c>
      <c r="T30" s="11">
        <v>0.16</v>
      </c>
      <c r="U30" s="59">
        <v>0.66</v>
      </c>
      <c r="V30" s="26"/>
    </row>
    <row r="31" spans="1:22" x14ac:dyDescent="0.25">
      <c r="A31" t="s">
        <v>257</v>
      </c>
      <c r="B31" s="4">
        <v>27850</v>
      </c>
      <c r="C31" s="5">
        <v>17.600000000000001</v>
      </c>
      <c r="D31" s="5">
        <v>15.2</v>
      </c>
      <c r="E31" s="5">
        <v>174.7</v>
      </c>
      <c r="F31" s="5">
        <v>162.5</v>
      </c>
      <c r="G31" s="5">
        <v>141.69999999999999</v>
      </c>
      <c r="H31" s="5">
        <v>59.6</v>
      </c>
      <c r="I31" s="5">
        <v>5.8</v>
      </c>
      <c r="J31" s="5">
        <v>99.6</v>
      </c>
      <c r="K31" s="5">
        <v>5889.5</v>
      </c>
      <c r="L31" s="5">
        <v>3763</v>
      </c>
      <c r="M31" s="5">
        <v>1109.9000000000001</v>
      </c>
      <c r="N31" s="7">
        <v>0.29494999999999999</v>
      </c>
      <c r="O31" s="5">
        <v>1820.5</v>
      </c>
      <c r="P31" s="11">
        <v>0.18</v>
      </c>
      <c r="Q31" s="5">
        <v>5732.8</v>
      </c>
      <c r="R31" s="5">
        <v>401.3</v>
      </c>
      <c r="S31" s="48">
        <v>0</v>
      </c>
      <c r="T31" s="11">
        <v>-0.38</v>
      </c>
      <c r="U31" s="59">
        <v>0.56000000000000005</v>
      </c>
      <c r="V31" s="26"/>
    </row>
    <row r="32" spans="1:22" x14ac:dyDescent="0.25">
      <c r="A32" t="s">
        <v>258</v>
      </c>
      <c r="B32" s="4">
        <v>27941</v>
      </c>
      <c r="C32" s="5">
        <v>18.399999999999999</v>
      </c>
      <c r="D32" s="5">
        <v>14.9</v>
      </c>
      <c r="E32" s="5">
        <v>173.1</v>
      </c>
      <c r="F32" s="5">
        <v>169.3</v>
      </c>
      <c r="G32" s="5">
        <v>144.9</v>
      </c>
      <c r="H32" s="5">
        <v>58.6</v>
      </c>
      <c r="I32" s="5">
        <v>5.8</v>
      </c>
      <c r="J32" s="5">
        <v>101.1</v>
      </c>
      <c r="K32" s="5">
        <v>5932.7</v>
      </c>
      <c r="L32" s="5">
        <v>3797.7</v>
      </c>
      <c r="M32" s="5">
        <v>1129.5</v>
      </c>
      <c r="N32" s="7">
        <v>0.29742999999999997</v>
      </c>
      <c r="O32" s="5">
        <v>1852.3</v>
      </c>
      <c r="P32" s="11">
        <v>-0.97</v>
      </c>
      <c r="Q32" s="5">
        <v>5777.4</v>
      </c>
      <c r="R32" s="5">
        <v>401</v>
      </c>
      <c r="S32" s="48">
        <v>0</v>
      </c>
      <c r="T32" s="11">
        <v>-0.13</v>
      </c>
      <c r="U32" s="59">
        <v>-0.85</v>
      </c>
      <c r="V32" s="26"/>
    </row>
    <row r="33" spans="1:22" x14ac:dyDescent="0.25">
      <c r="A33" t="s">
        <v>259</v>
      </c>
      <c r="B33" s="4">
        <v>28033</v>
      </c>
      <c r="C33" s="5">
        <v>19.2</v>
      </c>
      <c r="D33" s="5">
        <v>15.9</v>
      </c>
      <c r="E33" s="5">
        <v>180.1</v>
      </c>
      <c r="F33" s="5">
        <v>176.1</v>
      </c>
      <c r="G33" s="5">
        <v>147.69999999999999</v>
      </c>
      <c r="H33" s="5">
        <v>58.1</v>
      </c>
      <c r="I33" s="5">
        <v>5.9</v>
      </c>
      <c r="J33" s="5">
        <v>102.8</v>
      </c>
      <c r="K33" s="5">
        <v>5965.3</v>
      </c>
      <c r="L33" s="5">
        <v>3837.7</v>
      </c>
      <c r="M33" s="5">
        <v>1158.8</v>
      </c>
      <c r="N33" s="7">
        <v>0.30196000000000001</v>
      </c>
      <c r="O33" s="5">
        <v>1886.6</v>
      </c>
      <c r="P33" s="11">
        <v>-0.24</v>
      </c>
      <c r="Q33" s="5">
        <v>5822.2</v>
      </c>
      <c r="R33" s="5">
        <v>403.5</v>
      </c>
      <c r="S33" s="48">
        <v>0</v>
      </c>
      <c r="T33" s="11">
        <v>0.08</v>
      </c>
      <c r="U33" s="59">
        <v>-0.31</v>
      </c>
      <c r="V33" s="26"/>
    </row>
    <row r="34" spans="1:22" x14ac:dyDescent="0.25">
      <c r="A34" t="s">
        <v>260</v>
      </c>
      <c r="B34" s="4">
        <v>28125</v>
      </c>
      <c r="C34" s="5">
        <v>20</v>
      </c>
      <c r="D34" s="5">
        <v>15.9</v>
      </c>
      <c r="E34" s="5">
        <v>182.7</v>
      </c>
      <c r="F34" s="5">
        <v>182.7</v>
      </c>
      <c r="G34" s="5">
        <v>151.30000000000001</v>
      </c>
      <c r="H34" s="5">
        <v>57.1</v>
      </c>
      <c r="I34" s="5">
        <v>6</v>
      </c>
      <c r="J34" s="5">
        <v>104.4</v>
      </c>
      <c r="K34" s="5">
        <v>6008.5</v>
      </c>
      <c r="L34" s="5">
        <v>3887.4</v>
      </c>
      <c r="M34" s="5">
        <v>1192.4000000000001</v>
      </c>
      <c r="N34" s="7">
        <v>0.30673</v>
      </c>
      <c r="O34" s="5">
        <v>1934.3</v>
      </c>
      <c r="P34" s="11">
        <v>-0.02</v>
      </c>
      <c r="Q34" s="5">
        <v>5867.5</v>
      </c>
      <c r="R34" s="5">
        <v>410.8</v>
      </c>
      <c r="S34" s="48">
        <v>0</v>
      </c>
      <c r="T34" s="11">
        <v>0.11</v>
      </c>
      <c r="U34" s="59">
        <v>-0.14000000000000001</v>
      </c>
      <c r="V34" s="26"/>
    </row>
    <row r="35" spans="1:22" x14ac:dyDescent="0.25">
      <c r="A35" t="s">
        <v>261</v>
      </c>
      <c r="B35" s="4">
        <v>28215</v>
      </c>
      <c r="C35" s="5">
        <v>20.9</v>
      </c>
      <c r="D35" s="5">
        <v>16.2</v>
      </c>
      <c r="E35" s="5">
        <v>185.5</v>
      </c>
      <c r="F35" s="5">
        <v>188.8</v>
      </c>
      <c r="G35" s="5">
        <v>154.80000000000001</v>
      </c>
      <c r="H35" s="5">
        <v>61.5</v>
      </c>
      <c r="I35" s="5">
        <v>5.9</v>
      </c>
      <c r="J35" s="5">
        <v>110</v>
      </c>
      <c r="K35" s="5">
        <v>6079.5</v>
      </c>
      <c r="L35" s="5">
        <v>3933.3</v>
      </c>
      <c r="M35" s="5">
        <v>1228.2</v>
      </c>
      <c r="N35" s="7">
        <v>0.31225999999999998</v>
      </c>
      <c r="O35" s="5">
        <v>1988.6</v>
      </c>
      <c r="P35" s="11">
        <v>0.76</v>
      </c>
      <c r="Q35" s="5">
        <v>5914.5</v>
      </c>
      <c r="R35" s="5">
        <v>421.2</v>
      </c>
      <c r="S35" s="48">
        <v>0</v>
      </c>
      <c r="T35" s="11">
        <v>0.31</v>
      </c>
      <c r="U35" s="59">
        <v>0.46</v>
      </c>
      <c r="V35" s="26"/>
    </row>
    <row r="36" spans="1:22" x14ac:dyDescent="0.25">
      <c r="A36" t="s">
        <v>262</v>
      </c>
      <c r="B36" s="4">
        <v>28306</v>
      </c>
      <c r="C36" s="5">
        <v>21.7</v>
      </c>
      <c r="D36" s="5">
        <v>17.5</v>
      </c>
      <c r="E36" s="5">
        <v>186.4</v>
      </c>
      <c r="F36" s="5">
        <v>195.7</v>
      </c>
      <c r="G36" s="5">
        <v>158</v>
      </c>
      <c r="H36" s="5">
        <v>67.099999999999994</v>
      </c>
      <c r="I36" s="5">
        <v>6</v>
      </c>
      <c r="J36" s="5">
        <v>112.8</v>
      </c>
      <c r="K36" s="5">
        <v>6197.7</v>
      </c>
      <c r="L36" s="5">
        <v>3954.6</v>
      </c>
      <c r="M36" s="5">
        <v>1256</v>
      </c>
      <c r="N36" s="7">
        <v>0.31759999999999999</v>
      </c>
      <c r="O36" s="5">
        <v>2055.9</v>
      </c>
      <c r="P36" s="11">
        <v>0.81</v>
      </c>
      <c r="Q36" s="5">
        <v>5962.6</v>
      </c>
      <c r="R36" s="5">
        <v>431.4</v>
      </c>
      <c r="S36" s="48">
        <v>0</v>
      </c>
      <c r="T36" s="11">
        <v>0.53</v>
      </c>
      <c r="U36" s="59">
        <v>0.28000000000000003</v>
      </c>
      <c r="V36" s="26"/>
    </row>
    <row r="37" spans="1:22" x14ac:dyDescent="0.25">
      <c r="A37" t="s">
        <v>263</v>
      </c>
      <c r="B37" s="4">
        <v>28398</v>
      </c>
      <c r="C37" s="5">
        <v>22.5</v>
      </c>
      <c r="D37" s="5">
        <v>16.7</v>
      </c>
      <c r="E37" s="5">
        <v>191.7</v>
      </c>
      <c r="F37" s="5">
        <v>198.6</v>
      </c>
      <c r="G37" s="5">
        <v>161.5</v>
      </c>
      <c r="H37" s="5">
        <v>69.7</v>
      </c>
      <c r="I37" s="5">
        <v>5.9</v>
      </c>
      <c r="J37" s="5">
        <v>115.1</v>
      </c>
      <c r="K37" s="5">
        <v>6309.5</v>
      </c>
      <c r="L37" s="5">
        <v>3992</v>
      </c>
      <c r="M37" s="5">
        <v>1286.9000000000001</v>
      </c>
      <c r="N37" s="7">
        <v>0.32237000000000005</v>
      </c>
      <c r="O37" s="5">
        <v>2118.5</v>
      </c>
      <c r="P37" s="11">
        <v>0.35</v>
      </c>
      <c r="Q37" s="5">
        <v>6011.6</v>
      </c>
      <c r="R37" s="5">
        <v>438</v>
      </c>
      <c r="S37" s="48">
        <v>0</v>
      </c>
      <c r="T37" s="11">
        <v>0.4</v>
      </c>
      <c r="U37" s="59">
        <v>-0.05</v>
      </c>
      <c r="V37" s="26"/>
    </row>
    <row r="38" spans="1:22" x14ac:dyDescent="0.25">
      <c r="A38" t="s">
        <v>264</v>
      </c>
      <c r="B38" s="4">
        <v>28490</v>
      </c>
      <c r="C38" s="5">
        <v>23.3</v>
      </c>
      <c r="D38" s="5">
        <v>16.5</v>
      </c>
      <c r="E38" s="5">
        <v>194.3</v>
      </c>
      <c r="F38" s="5">
        <v>208.5</v>
      </c>
      <c r="G38" s="5">
        <v>164.3</v>
      </c>
      <c r="H38" s="5">
        <v>70.099999999999994</v>
      </c>
      <c r="I38" s="5">
        <v>6</v>
      </c>
      <c r="J38" s="5">
        <v>117.5</v>
      </c>
      <c r="K38" s="5">
        <v>6309.7</v>
      </c>
      <c r="L38" s="5">
        <v>4052</v>
      </c>
      <c r="M38" s="5">
        <v>1324.8</v>
      </c>
      <c r="N38" s="7">
        <v>0.32695000000000002</v>
      </c>
      <c r="O38" s="5">
        <v>2164.3000000000002</v>
      </c>
      <c r="P38" s="11">
        <v>-0.23</v>
      </c>
      <c r="Q38" s="5">
        <v>6061.7</v>
      </c>
      <c r="R38" s="5">
        <v>446.7</v>
      </c>
      <c r="S38" s="48">
        <v>0</v>
      </c>
      <c r="T38" s="11">
        <v>-0.28000000000000003</v>
      </c>
      <c r="U38" s="59">
        <v>0.06</v>
      </c>
      <c r="V38" s="26"/>
    </row>
    <row r="39" spans="1:22" x14ac:dyDescent="0.25">
      <c r="A39" t="s">
        <v>265</v>
      </c>
      <c r="B39" s="4">
        <v>28580</v>
      </c>
      <c r="C39" s="5">
        <v>24.2</v>
      </c>
      <c r="D39" s="5">
        <v>17.5</v>
      </c>
      <c r="E39" s="5">
        <v>197.7</v>
      </c>
      <c r="F39" s="5">
        <v>212</v>
      </c>
      <c r="G39" s="5">
        <v>166.9</v>
      </c>
      <c r="H39" s="5">
        <v>65</v>
      </c>
      <c r="I39" s="5">
        <v>6.3</v>
      </c>
      <c r="J39" s="5">
        <v>124.7</v>
      </c>
      <c r="K39" s="5">
        <v>6329.8</v>
      </c>
      <c r="L39" s="5">
        <v>4074.8</v>
      </c>
      <c r="M39" s="5">
        <v>1354.1</v>
      </c>
      <c r="N39" s="7">
        <v>0.33229999999999998</v>
      </c>
      <c r="O39" s="5">
        <v>2202.8000000000002</v>
      </c>
      <c r="P39" s="11">
        <v>-0.03</v>
      </c>
      <c r="Q39" s="5">
        <v>6112.9</v>
      </c>
      <c r="R39" s="5">
        <v>452.6</v>
      </c>
      <c r="S39" s="48">
        <v>0</v>
      </c>
      <c r="T39" s="11">
        <v>-0.01</v>
      </c>
      <c r="U39" s="59">
        <v>-0.03</v>
      </c>
      <c r="V39" s="26"/>
    </row>
    <row r="40" spans="1:22" x14ac:dyDescent="0.25">
      <c r="A40" t="s">
        <v>266</v>
      </c>
      <c r="B40" s="4">
        <v>28671</v>
      </c>
      <c r="C40" s="5">
        <v>25</v>
      </c>
      <c r="D40" s="5">
        <v>18.600000000000001</v>
      </c>
      <c r="E40" s="5">
        <v>199</v>
      </c>
      <c r="F40" s="5">
        <v>223.1</v>
      </c>
      <c r="G40" s="5">
        <v>173.1</v>
      </c>
      <c r="H40" s="5">
        <v>78.599999999999994</v>
      </c>
      <c r="I40" s="5">
        <v>6.6</v>
      </c>
      <c r="J40" s="5">
        <v>129.9</v>
      </c>
      <c r="K40" s="5">
        <v>6574.4</v>
      </c>
      <c r="L40" s="5">
        <v>4161.8999999999996</v>
      </c>
      <c r="M40" s="5">
        <v>1411.4</v>
      </c>
      <c r="N40" s="7">
        <v>0.33911999999999998</v>
      </c>
      <c r="O40" s="5">
        <v>2331.6</v>
      </c>
      <c r="P40" s="11">
        <v>2.13</v>
      </c>
      <c r="Q40" s="5">
        <v>6166.8</v>
      </c>
      <c r="R40" s="5">
        <v>472.3</v>
      </c>
      <c r="S40" s="48">
        <v>0</v>
      </c>
      <c r="T40" s="11">
        <v>0.77</v>
      </c>
      <c r="U40" s="59">
        <v>1.36</v>
      </c>
      <c r="V40" s="26"/>
    </row>
    <row r="41" spans="1:22" x14ac:dyDescent="0.25">
      <c r="A41" t="s">
        <v>267</v>
      </c>
      <c r="B41" s="4">
        <v>28763</v>
      </c>
      <c r="C41" s="5">
        <v>26</v>
      </c>
      <c r="D41" s="5">
        <v>18.899999999999999</v>
      </c>
      <c r="E41" s="5">
        <v>207.1</v>
      </c>
      <c r="F41" s="5">
        <v>236.3</v>
      </c>
      <c r="G41" s="5">
        <v>169.7</v>
      </c>
      <c r="H41" s="5">
        <v>79.099999999999994</v>
      </c>
      <c r="I41" s="5">
        <v>7.2</v>
      </c>
      <c r="J41" s="5">
        <v>134.19999999999999</v>
      </c>
      <c r="K41" s="5">
        <v>6640.5</v>
      </c>
      <c r="L41" s="5">
        <v>4179.3999999999996</v>
      </c>
      <c r="M41" s="5">
        <v>1442.2</v>
      </c>
      <c r="N41" s="7">
        <v>0.34508000000000005</v>
      </c>
      <c r="O41" s="5">
        <v>2395.1</v>
      </c>
      <c r="P41" s="11">
        <v>0.73</v>
      </c>
      <c r="Q41" s="5">
        <v>6221.1</v>
      </c>
      <c r="R41" s="5">
        <v>484.2</v>
      </c>
      <c r="S41" s="48">
        <v>0</v>
      </c>
      <c r="T41" s="11">
        <v>0.23</v>
      </c>
      <c r="U41" s="59">
        <v>0.5</v>
      </c>
      <c r="V41" s="26"/>
    </row>
    <row r="42" spans="1:22" x14ac:dyDescent="0.25">
      <c r="A42" t="s">
        <v>268</v>
      </c>
      <c r="B42" s="4">
        <v>28855</v>
      </c>
      <c r="C42" s="5">
        <v>27</v>
      </c>
      <c r="D42" s="5">
        <v>19.5</v>
      </c>
      <c r="E42" s="5">
        <v>209.9</v>
      </c>
      <c r="F42" s="5">
        <v>247.2</v>
      </c>
      <c r="G42" s="5">
        <v>173.9</v>
      </c>
      <c r="H42" s="5">
        <v>83.3</v>
      </c>
      <c r="I42" s="5">
        <v>7.9</v>
      </c>
      <c r="J42" s="5">
        <v>139.6</v>
      </c>
      <c r="K42" s="5">
        <v>6729.8</v>
      </c>
      <c r="L42" s="5">
        <v>4213.1000000000004</v>
      </c>
      <c r="M42" s="5">
        <v>1481.4</v>
      </c>
      <c r="N42" s="7">
        <v>0.35161000000000003</v>
      </c>
      <c r="O42" s="5">
        <v>2476.9</v>
      </c>
      <c r="P42" s="11">
        <v>0.73</v>
      </c>
      <c r="Q42" s="5">
        <v>6275</v>
      </c>
      <c r="R42" s="5">
        <v>496.2</v>
      </c>
      <c r="S42" s="48">
        <v>0</v>
      </c>
      <c r="T42" s="11">
        <v>0.31</v>
      </c>
      <c r="U42" s="59">
        <v>0.42</v>
      </c>
      <c r="V42" s="26"/>
    </row>
    <row r="43" spans="1:22" x14ac:dyDescent="0.25">
      <c r="A43" t="s">
        <v>269</v>
      </c>
      <c r="B43" s="4">
        <v>28945</v>
      </c>
      <c r="C43" s="5">
        <v>28</v>
      </c>
      <c r="D43" s="5">
        <v>20</v>
      </c>
      <c r="E43" s="5">
        <v>214.9</v>
      </c>
      <c r="F43" s="5">
        <v>253.6</v>
      </c>
      <c r="G43" s="5">
        <v>176.4</v>
      </c>
      <c r="H43" s="5">
        <v>80.3</v>
      </c>
      <c r="I43" s="5">
        <v>8.1999999999999993</v>
      </c>
      <c r="J43" s="5">
        <v>146.9</v>
      </c>
      <c r="K43" s="5">
        <v>6741.9</v>
      </c>
      <c r="L43" s="5">
        <v>4234.8999999999996</v>
      </c>
      <c r="M43" s="5">
        <v>1517.1</v>
      </c>
      <c r="N43" s="7">
        <v>0.35825000000000001</v>
      </c>
      <c r="O43" s="5">
        <v>2526.6</v>
      </c>
      <c r="P43" s="11">
        <v>-0.79</v>
      </c>
      <c r="Q43" s="5">
        <v>6327.9</v>
      </c>
      <c r="R43" s="5">
        <v>501.8</v>
      </c>
      <c r="S43" s="48">
        <v>0</v>
      </c>
      <c r="T43" s="11">
        <v>-0.05</v>
      </c>
      <c r="U43" s="59">
        <v>-0.73</v>
      </c>
      <c r="V43" s="26"/>
    </row>
    <row r="44" spans="1:22" x14ac:dyDescent="0.25">
      <c r="A44" t="s">
        <v>270</v>
      </c>
      <c r="B44" s="4">
        <v>29036</v>
      </c>
      <c r="C44" s="5">
        <v>29.2</v>
      </c>
      <c r="D44" s="5">
        <v>20.8</v>
      </c>
      <c r="E44" s="5">
        <v>219.2</v>
      </c>
      <c r="F44" s="5">
        <v>262</v>
      </c>
      <c r="G44" s="5">
        <v>178.5</v>
      </c>
      <c r="H44" s="5">
        <v>80.3</v>
      </c>
      <c r="I44" s="5">
        <v>8.8000000000000007</v>
      </c>
      <c r="J44" s="5">
        <v>151.19999999999999</v>
      </c>
      <c r="K44" s="5">
        <v>6749.1</v>
      </c>
      <c r="L44" s="5">
        <v>4232.2</v>
      </c>
      <c r="M44" s="5">
        <v>1557.6</v>
      </c>
      <c r="N44" s="7">
        <v>0.36804999999999999</v>
      </c>
      <c r="O44" s="5">
        <v>2591.1999999999998</v>
      </c>
      <c r="P44" s="11">
        <v>0.77</v>
      </c>
      <c r="Q44" s="5">
        <v>6378.5</v>
      </c>
      <c r="R44" s="5">
        <v>516.5</v>
      </c>
      <c r="S44" s="48">
        <v>0</v>
      </c>
      <c r="T44" s="11">
        <v>0.37</v>
      </c>
      <c r="U44" s="59">
        <v>0.4</v>
      </c>
      <c r="V44" s="26"/>
    </row>
    <row r="45" spans="1:22" x14ac:dyDescent="0.25">
      <c r="A45" t="s">
        <v>271</v>
      </c>
      <c r="B45" s="4">
        <v>29128</v>
      </c>
      <c r="C45" s="5">
        <v>30.5</v>
      </c>
      <c r="D45" s="5">
        <v>21.1</v>
      </c>
      <c r="E45" s="5">
        <v>234.6</v>
      </c>
      <c r="F45" s="5">
        <v>274.8</v>
      </c>
      <c r="G45" s="5">
        <v>180.9</v>
      </c>
      <c r="H45" s="5">
        <v>78.900000000000006</v>
      </c>
      <c r="I45" s="5">
        <v>9.5</v>
      </c>
      <c r="J45" s="5">
        <v>156.30000000000001</v>
      </c>
      <c r="K45" s="5">
        <v>6799.2</v>
      </c>
      <c r="L45" s="5">
        <v>4273.3</v>
      </c>
      <c r="M45" s="5">
        <v>1611.9</v>
      </c>
      <c r="N45" s="7">
        <v>0.37719000000000003</v>
      </c>
      <c r="O45" s="5">
        <v>2667.6</v>
      </c>
      <c r="P45" s="11">
        <v>0.24</v>
      </c>
      <c r="Q45" s="5">
        <v>6427</v>
      </c>
      <c r="R45" s="5">
        <v>533.1</v>
      </c>
      <c r="S45" s="48">
        <v>0</v>
      </c>
      <c r="T45" s="11">
        <v>0.09</v>
      </c>
      <c r="U45" s="59">
        <v>0.15</v>
      </c>
      <c r="V45" s="26"/>
    </row>
    <row r="46" spans="1:22" x14ac:dyDescent="0.25">
      <c r="A46" t="s">
        <v>272</v>
      </c>
      <c r="B46" s="4">
        <v>29220</v>
      </c>
      <c r="C46" s="5">
        <v>32</v>
      </c>
      <c r="D46" s="5">
        <v>22.4</v>
      </c>
      <c r="E46" s="5">
        <v>240.7</v>
      </c>
      <c r="F46" s="5">
        <v>285.2</v>
      </c>
      <c r="G46" s="5">
        <v>184.6</v>
      </c>
      <c r="H46" s="5">
        <v>75.3</v>
      </c>
      <c r="I46" s="5">
        <v>10.6</v>
      </c>
      <c r="J46" s="5">
        <v>160.30000000000001</v>
      </c>
      <c r="K46" s="5">
        <v>6816.2</v>
      </c>
      <c r="L46" s="5">
        <v>4284</v>
      </c>
      <c r="M46" s="5">
        <v>1655</v>
      </c>
      <c r="N46" s="7">
        <v>0.38633000000000001</v>
      </c>
      <c r="O46" s="5">
        <v>2723.9</v>
      </c>
      <c r="P46" s="11">
        <v>0.52</v>
      </c>
      <c r="Q46" s="5">
        <v>6472.9</v>
      </c>
      <c r="R46" s="5">
        <v>547.79999999999995</v>
      </c>
      <c r="S46" s="48">
        <v>0</v>
      </c>
      <c r="T46" s="11">
        <v>0.04</v>
      </c>
      <c r="U46" s="59">
        <v>0.48</v>
      </c>
      <c r="V46" s="26"/>
    </row>
    <row r="47" spans="1:22" x14ac:dyDescent="0.25">
      <c r="A47" t="s">
        <v>273</v>
      </c>
      <c r="B47" s="4">
        <v>29311</v>
      </c>
      <c r="C47" s="5">
        <v>33.6</v>
      </c>
      <c r="D47" s="5">
        <v>23.4</v>
      </c>
      <c r="E47" s="5">
        <v>251.2</v>
      </c>
      <c r="F47" s="5">
        <v>284.8</v>
      </c>
      <c r="G47" s="5">
        <v>189.5</v>
      </c>
      <c r="H47" s="5">
        <v>83.1</v>
      </c>
      <c r="I47" s="5">
        <v>11.6</v>
      </c>
      <c r="J47" s="5">
        <v>162.9</v>
      </c>
      <c r="K47" s="5">
        <v>6837.6</v>
      </c>
      <c r="L47" s="5">
        <v>4277.8999999999996</v>
      </c>
      <c r="M47" s="5">
        <v>1702.3</v>
      </c>
      <c r="N47" s="7">
        <v>0.39793000000000001</v>
      </c>
      <c r="O47" s="5">
        <v>2789.8</v>
      </c>
      <c r="P47" s="11">
        <v>1.18</v>
      </c>
      <c r="Q47" s="5">
        <v>6514.2</v>
      </c>
      <c r="R47" s="5">
        <v>568.79999999999995</v>
      </c>
      <c r="S47" s="48">
        <v>0</v>
      </c>
      <c r="T47" s="11">
        <v>0.99</v>
      </c>
      <c r="U47" s="59">
        <v>0.19</v>
      </c>
      <c r="V47" s="26"/>
    </row>
    <row r="48" spans="1:22" x14ac:dyDescent="0.25">
      <c r="A48" t="s">
        <v>274</v>
      </c>
      <c r="B48" s="4">
        <v>29402</v>
      </c>
      <c r="C48" s="5">
        <v>35.299999999999997</v>
      </c>
      <c r="D48" s="5">
        <v>22.2</v>
      </c>
      <c r="E48" s="5">
        <v>256.2</v>
      </c>
      <c r="F48" s="5">
        <v>292.2</v>
      </c>
      <c r="G48" s="5">
        <v>196.9</v>
      </c>
      <c r="H48" s="5">
        <v>62.6</v>
      </c>
      <c r="I48" s="5">
        <v>12.3</v>
      </c>
      <c r="J48" s="5">
        <v>163.9</v>
      </c>
      <c r="K48" s="5">
        <v>6696.8</v>
      </c>
      <c r="L48" s="5">
        <v>4181.5</v>
      </c>
      <c r="M48" s="5">
        <v>1704.7</v>
      </c>
      <c r="N48" s="7">
        <v>0.40767999999999999</v>
      </c>
      <c r="O48" s="5">
        <v>2797.4</v>
      </c>
      <c r="P48" s="11">
        <v>0.18</v>
      </c>
      <c r="Q48" s="5">
        <v>6549.6</v>
      </c>
      <c r="R48" s="5">
        <v>588.5</v>
      </c>
      <c r="S48" s="48">
        <v>1</v>
      </c>
      <c r="T48" s="11">
        <v>0.77</v>
      </c>
      <c r="U48" s="59">
        <v>-0.59</v>
      </c>
      <c r="V48" s="26"/>
    </row>
    <row r="49" spans="1:22" x14ac:dyDescent="0.25">
      <c r="A49" t="s">
        <v>275</v>
      </c>
      <c r="B49" s="4">
        <v>29494</v>
      </c>
      <c r="C49" s="5">
        <v>37</v>
      </c>
      <c r="D49" s="5">
        <v>24.2</v>
      </c>
      <c r="E49" s="5">
        <v>287.89999999999998</v>
      </c>
      <c r="F49" s="5">
        <v>302.2</v>
      </c>
      <c r="G49" s="5">
        <v>204.3</v>
      </c>
      <c r="H49" s="5">
        <v>69.900000000000006</v>
      </c>
      <c r="I49" s="5">
        <v>11</v>
      </c>
      <c r="J49" s="5">
        <v>168</v>
      </c>
      <c r="K49" s="5">
        <v>6688.8</v>
      </c>
      <c r="L49" s="5">
        <v>4227.3999999999996</v>
      </c>
      <c r="M49" s="5">
        <v>1763.8</v>
      </c>
      <c r="N49" s="7">
        <v>0.41722999999999999</v>
      </c>
      <c r="O49" s="5">
        <v>2856.5</v>
      </c>
      <c r="P49" s="11">
        <v>-1.1499999999999999</v>
      </c>
      <c r="Q49" s="5">
        <v>6583.7</v>
      </c>
      <c r="R49" s="5">
        <v>592.20000000000005</v>
      </c>
      <c r="S49" s="48">
        <v>1</v>
      </c>
      <c r="T49" s="11">
        <v>-0.45</v>
      </c>
      <c r="U49" s="59">
        <v>-0.7</v>
      </c>
      <c r="V49" s="26"/>
    </row>
    <row r="50" spans="1:22" x14ac:dyDescent="0.25">
      <c r="A50" t="s">
        <v>276</v>
      </c>
      <c r="B50" s="4">
        <v>29586</v>
      </c>
      <c r="C50" s="5">
        <v>38.799999999999997</v>
      </c>
      <c r="D50" s="5">
        <v>25.6</v>
      </c>
      <c r="E50" s="5">
        <v>290.7</v>
      </c>
      <c r="F50" s="5">
        <v>318.89999999999998</v>
      </c>
      <c r="G50" s="5">
        <v>210.6</v>
      </c>
      <c r="H50" s="5">
        <v>76.8</v>
      </c>
      <c r="I50" s="5">
        <v>11.9</v>
      </c>
      <c r="J50" s="5">
        <v>174</v>
      </c>
      <c r="K50" s="5">
        <v>6813.5</v>
      </c>
      <c r="L50" s="5">
        <v>4284.5</v>
      </c>
      <c r="M50" s="5">
        <v>1831.9</v>
      </c>
      <c r="N50" s="7">
        <v>0.42756</v>
      </c>
      <c r="O50" s="5">
        <v>2985.6</v>
      </c>
      <c r="P50" s="11">
        <v>0</v>
      </c>
      <c r="Q50" s="5">
        <v>6618</v>
      </c>
      <c r="R50" s="5">
        <v>608.9</v>
      </c>
      <c r="S50" s="48">
        <v>0</v>
      </c>
      <c r="T50" s="11">
        <v>0.22</v>
      </c>
      <c r="U50" s="59">
        <v>-0.21</v>
      </c>
      <c r="V50" s="26"/>
    </row>
    <row r="51" spans="1:22" x14ac:dyDescent="0.25">
      <c r="A51" t="s">
        <v>277</v>
      </c>
      <c r="B51" s="4">
        <v>29676</v>
      </c>
      <c r="C51" s="5">
        <v>40.700000000000003</v>
      </c>
      <c r="D51" s="5">
        <v>26.5</v>
      </c>
      <c r="E51" s="5">
        <v>296.10000000000002</v>
      </c>
      <c r="F51" s="5">
        <v>330.9</v>
      </c>
      <c r="G51" s="5">
        <v>230.8</v>
      </c>
      <c r="H51" s="5">
        <v>75.400000000000006</v>
      </c>
      <c r="I51" s="5">
        <v>13</v>
      </c>
      <c r="J51" s="5">
        <v>191</v>
      </c>
      <c r="K51" s="5">
        <v>6947</v>
      </c>
      <c r="L51" s="5">
        <v>4298.8</v>
      </c>
      <c r="M51" s="5">
        <v>1885.7</v>
      </c>
      <c r="N51" s="7">
        <v>0.43865999999999999</v>
      </c>
      <c r="O51" s="5">
        <v>3124.2</v>
      </c>
      <c r="P51" s="11">
        <v>1.1100000000000001</v>
      </c>
      <c r="Q51" s="5">
        <v>6654.6</v>
      </c>
      <c r="R51" s="5">
        <v>633.4</v>
      </c>
      <c r="S51" s="48">
        <v>0</v>
      </c>
      <c r="T51" s="11">
        <v>0.76</v>
      </c>
      <c r="U51" s="59">
        <v>0.35</v>
      </c>
      <c r="V51" s="26"/>
    </row>
    <row r="52" spans="1:22" x14ac:dyDescent="0.25">
      <c r="A52" t="s">
        <v>278</v>
      </c>
      <c r="B52" s="4">
        <v>29767</v>
      </c>
      <c r="C52" s="5">
        <v>42.6</v>
      </c>
      <c r="D52" s="5">
        <v>28.1</v>
      </c>
      <c r="E52" s="5">
        <v>299</v>
      </c>
      <c r="F52" s="5">
        <v>342.7</v>
      </c>
      <c r="G52" s="5">
        <v>235.5</v>
      </c>
      <c r="H52" s="5">
        <v>65.900000000000006</v>
      </c>
      <c r="I52" s="5">
        <v>13.6</v>
      </c>
      <c r="J52" s="5">
        <v>194.8</v>
      </c>
      <c r="K52" s="5">
        <v>6895.6</v>
      </c>
      <c r="L52" s="5">
        <v>4299.2</v>
      </c>
      <c r="M52" s="5">
        <v>1917.5</v>
      </c>
      <c r="N52" s="7">
        <v>0.44601999999999997</v>
      </c>
      <c r="O52" s="5">
        <v>3162.5</v>
      </c>
      <c r="P52" s="11">
        <v>0.16</v>
      </c>
      <c r="Q52" s="5">
        <v>6696.7</v>
      </c>
      <c r="R52" s="5">
        <v>648.70000000000005</v>
      </c>
      <c r="S52" s="48">
        <v>0</v>
      </c>
      <c r="T52" s="11">
        <v>0.98</v>
      </c>
      <c r="U52" s="59">
        <v>-0.82</v>
      </c>
      <c r="V52" s="26"/>
    </row>
    <row r="53" spans="1:22" x14ac:dyDescent="0.25">
      <c r="A53" t="s">
        <v>279</v>
      </c>
      <c r="B53" s="4">
        <v>29859</v>
      </c>
      <c r="C53" s="5">
        <v>44.4</v>
      </c>
      <c r="D53" s="5">
        <v>28.3</v>
      </c>
      <c r="E53" s="5">
        <v>317</v>
      </c>
      <c r="F53" s="5">
        <v>356.9</v>
      </c>
      <c r="G53" s="5">
        <v>237.5</v>
      </c>
      <c r="H53" s="5">
        <v>68.400000000000006</v>
      </c>
      <c r="I53" s="5">
        <v>14.5</v>
      </c>
      <c r="J53" s="5">
        <v>199.5</v>
      </c>
      <c r="K53" s="5">
        <v>6978.1</v>
      </c>
      <c r="L53" s="5">
        <v>4319</v>
      </c>
      <c r="M53" s="5">
        <v>1958.1</v>
      </c>
      <c r="N53" s="7">
        <v>0.45335999999999999</v>
      </c>
      <c r="O53" s="5">
        <v>3260.6</v>
      </c>
      <c r="P53" s="11">
        <v>-0.26</v>
      </c>
      <c r="Q53" s="5">
        <v>6742.1</v>
      </c>
      <c r="R53" s="5">
        <v>657.8</v>
      </c>
      <c r="S53" s="48">
        <v>0</v>
      </c>
      <c r="T53" s="11">
        <v>-0.14000000000000001</v>
      </c>
      <c r="U53" s="59">
        <v>-0.12</v>
      </c>
      <c r="V53" s="26"/>
    </row>
    <row r="54" spans="1:22" x14ac:dyDescent="0.25">
      <c r="A54" t="s">
        <v>280</v>
      </c>
      <c r="B54" s="4">
        <v>29951</v>
      </c>
      <c r="C54" s="5">
        <v>46.3</v>
      </c>
      <c r="D54" s="5">
        <v>28</v>
      </c>
      <c r="E54" s="5">
        <v>319.2</v>
      </c>
      <c r="F54" s="5">
        <v>352.7</v>
      </c>
      <c r="G54" s="5">
        <v>238.8</v>
      </c>
      <c r="H54" s="5">
        <v>58.9</v>
      </c>
      <c r="I54" s="5">
        <v>15</v>
      </c>
      <c r="J54" s="5">
        <v>202.2</v>
      </c>
      <c r="K54" s="5">
        <v>6902.1</v>
      </c>
      <c r="L54" s="5">
        <v>4289.5</v>
      </c>
      <c r="M54" s="5">
        <v>1974.4</v>
      </c>
      <c r="N54" s="7">
        <v>0.46029999999999999</v>
      </c>
      <c r="O54" s="5">
        <v>3280.8</v>
      </c>
      <c r="P54" s="11">
        <v>1.05</v>
      </c>
      <c r="Q54" s="5">
        <v>6790.7</v>
      </c>
      <c r="R54" s="5">
        <v>677.7</v>
      </c>
      <c r="S54" s="48">
        <v>1</v>
      </c>
      <c r="T54" s="11">
        <v>0.72</v>
      </c>
      <c r="U54" s="59">
        <v>0.33</v>
      </c>
      <c r="V54" s="26"/>
    </row>
    <row r="55" spans="1:22" x14ac:dyDescent="0.25">
      <c r="A55" t="s">
        <v>281</v>
      </c>
      <c r="B55" s="4">
        <v>30041</v>
      </c>
      <c r="C55" s="5">
        <v>48.2</v>
      </c>
      <c r="D55" s="5">
        <v>28.8</v>
      </c>
      <c r="E55" s="5">
        <v>324.3</v>
      </c>
      <c r="F55" s="5">
        <v>352.5</v>
      </c>
      <c r="G55" s="5">
        <v>237.4</v>
      </c>
      <c r="H55" s="5">
        <v>47.6</v>
      </c>
      <c r="I55" s="5">
        <v>15.1</v>
      </c>
      <c r="J55" s="5">
        <v>207.2</v>
      </c>
      <c r="K55" s="5">
        <v>6794.9</v>
      </c>
      <c r="L55" s="5">
        <v>4321.1000000000004</v>
      </c>
      <c r="M55" s="5">
        <v>2014.2</v>
      </c>
      <c r="N55" s="7">
        <v>0.46612000000000003</v>
      </c>
      <c r="O55" s="5">
        <v>3274.3</v>
      </c>
      <c r="P55" s="11">
        <v>-0.05</v>
      </c>
      <c r="Q55" s="5">
        <v>6846.1</v>
      </c>
      <c r="R55" s="5">
        <v>688.1</v>
      </c>
      <c r="S55" s="48">
        <v>1</v>
      </c>
      <c r="T55" s="11">
        <v>7.0000000000000007E-2</v>
      </c>
      <c r="U55" s="59">
        <v>-0.11</v>
      </c>
      <c r="V55" s="26"/>
    </row>
    <row r="56" spans="1:22" x14ac:dyDescent="0.25">
      <c r="A56" t="s">
        <v>282</v>
      </c>
      <c r="B56" s="4">
        <v>30132</v>
      </c>
      <c r="C56" s="5">
        <v>50.1</v>
      </c>
      <c r="D56" s="5">
        <v>30.2</v>
      </c>
      <c r="E56" s="5">
        <v>333.2</v>
      </c>
      <c r="F56" s="5">
        <v>359.7</v>
      </c>
      <c r="G56" s="5">
        <v>238.3</v>
      </c>
      <c r="H56" s="5">
        <v>49</v>
      </c>
      <c r="I56" s="5">
        <v>15.7</v>
      </c>
      <c r="J56" s="5">
        <v>209.2</v>
      </c>
      <c r="K56" s="5">
        <v>6825.9</v>
      </c>
      <c r="L56" s="5">
        <v>4334.3</v>
      </c>
      <c r="M56" s="5">
        <v>2039.6</v>
      </c>
      <c r="N56" s="7">
        <v>0.47058999999999995</v>
      </c>
      <c r="O56" s="5">
        <v>3332</v>
      </c>
      <c r="P56" s="11">
        <v>0.34</v>
      </c>
      <c r="Q56" s="5">
        <v>6903.4</v>
      </c>
      <c r="R56" s="5">
        <v>703.1</v>
      </c>
      <c r="S56" s="48">
        <v>1</v>
      </c>
      <c r="T56" s="11">
        <v>0.19</v>
      </c>
      <c r="U56" s="59">
        <v>0.15</v>
      </c>
      <c r="V56" s="26"/>
    </row>
    <row r="57" spans="1:22" x14ac:dyDescent="0.25">
      <c r="A57" t="s">
        <v>283</v>
      </c>
      <c r="B57" s="4">
        <v>30224</v>
      </c>
      <c r="C57" s="5">
        <v>51.8</v>
      </c>
      <c r="D57" s="5">
        <v>30.8</v>
      </c>
      <c r="E57" s="5">
        <v>349.7</v>
      </c>
      <c r="F57" s="5">
        <v>350.1</v>
      </c>
      <c r="G57" s="5">
        <v>241.8</v>
      </c>
      <c r="H57" s="5">
        <v>49.8</v>
      </c>
      <c r="I57" s="5">
        <v>15.4</v>
      </c>
      <c r="J57" s="5">
        <v>211.5</v>
      </c>
      <c r="K57" s="5">
        <v>6799.8</v>
      </c>
      <c r="L57" s="5">
        <v>4363.3</v>
      </c>
      <c r="M57" s="5">
        <v>2085.6999999999998</v>
      </c>
      <c r="N57" s="7">
        <v>0.47799999999999998</v>
      </c>
      <c r="O57" s="5">
        <v>3366.3</v>
      </c>
      <c r="P57" s="11">
        <v>0.68</v>
      </c>
      <c r="Q57" s="5">
        <v>6962.5</v>
      </c>
      <c r="R57" s="5">
        <v>717.3</v>
      </c>
      <c r="S57" s="48">
        <v>1</v>
      </c>
      <c r="T57" s="11">
        <v>0.68</v>
      </c>
      <c r="U57" s="59">
        <v>0</v>
      </c>
      <c r="V57" s="26"/>
    </row>
    <row r="58" spans="1:22" x14ac:dyDescent="0.25">
      <c r="A58" t="s">
        <v>284</v>
      </c>
      <c r="B58" s="4">
        <v>30316</v>
      </c>
      <c r="C58" s="5">
        <v>53.6</v>
      </c>
      <c r="D58" s="5">
        <v>30.8</v>
      </c>
      <c r="E58" s="5">
        <v>365.2</v>
      </c>
      <c r="F58" s="5">
        <v>356.6</v>
      </c>
      <c r="G58" s="5">
        <v>246.3</v>
      </c>
      <c r="H58" s="5">
        <v>45.1</v>
      </c>
      <c r="I58" s="5">
        <v>14.6</v>
      </c>
      <c r="J58" s="5">
        <v>212.4</v>
      </c>
      <c r="K58" s="5">
        <v>6802.5</v>
      </c>
      <c r="L58" s="5">
        <v>4439.7</v>
      </c>
      <c r="M58" s="5">
        <v>2145.6</v>
      </c>
      <c r="N58" s="7">
        <v>0.48326000000000002</v>
      </c>
      <c r="O58" s="5">
        <v>3402.6</v>
      </c>
      <c r="P58" s="11">
        <v>1.3</v>
      </c>
      <c r="Q58" s="5">
        <v>7022.4</v>
      </c>
      <c r="R58" s="5">
        <v>737.4</v>
      </c>
      <c r="S58" s="48">
        <v>1</v>
      </c>
      <c r="T58" s="11">
        <v>0.98</v>
      </c>
      <c r="U58" s="59">
        <v>0.32</v>
      </c>
      <c r="V58" s="26"/>
    </row>
    <row r="59" spans="1:22" x14ac:dyDescent="0.25">
      <c r="A59" t="s">
        <v>285</v>
      </c>
      <c r="B59" s="4">
        <v>30406</v>
      </c>
      <c r="C59" s="5">
        <v>55.2</v>
      </c>
      <c r="D59" s="5">
        <v>33.200000000000003</v>
      </c>
      <c r="E59" s="5">
        <v>368</v>
      </c>
      <c r="F59" s="5">
        <v>350.9</v>
      </c>
      <c r="G59" s="5">
        <v>250.7</v>
      </c>
      <c r="H59" s="5">
        <v>47.1</v>
      </c>
      <c r="I59" s="5">
        <v>13.9</v>
      </c>
      <c r="J59" s="5">
        <v>220.2</v>
      </c>
      <c r="K59" s="5">
        <v>6892.1</v>
      </c>
      <c r="L59" s="5">
        <v>4483.6000000000004</v>
      </c>
      <c r="M59" s="5">
        <v>2184.6</v>
      </c>
      <c r="N59" s="7">
        <v>0.48723999999999995</v>
      </c>
      <c r="O59" s="5">
        <v>3473.4</v>
      </c>
      <c r="P59" s="11">
        <v>0.81</v>
      </c>
      <c r="Q59" s="5">
        <v>7080</v>
      </c>
      <c r="R59" s="5">
        <v>747.9</v>
      </c>
      <c r="S59" s="48">
        <v>0</v>
      </c>
      <c r="T59" s="11">
        <v>0.67</v>
      </c>
      <c r="U59" s="59">
        <v>0.15</v>
      </c>
      <c r="V59" s="26"/>
    </row>
    <row r="60" spans="1:22" x14ac:dyDescent="0.25">
      <c r="A60" t="s">
        <v>286</v>
      </c>
      <c r="B60" s="4">
        <v>30497</v>
      </c>
      <c r="C60" s="5">
        <v>56.9</v>
      </c>
      <c r="D60" s="5">
        <v>33.4</v>
      </c>
      <c r="E60" s="5">
        <v>373.7</v>
      </c>
      <c r="F60" s="5">
        <v>359.6</v>
      </c>
      <c r="G60" s="5">
        <v>261.2</v>
      </c>
      <c r="H60" s="5">
        <v>61.9</v>
      </c>
      <c r="I60" s="5">
        <v>13.9</v>
      </c>
      <c r="J60" s="5">
        <v>224.2</v>
      </c>
      <c r="K60" s="5">
        <v>7049</v>
      </c>
      <c r="L60" s="5">
        <v>4574.8999999999996</v>
      </c>
      <c r="M60" s="5">
        <v>2249.4</v>
      </c>
      <c r="N60" s="7">
        <v>0.49168999999999996</v>
      </c>
      <c r="O60" s="5">
        <v>3578.8</v>
      </c>
      <c r="P60" s="11">
        <v>0.73</v>
      </c>
      <c r="Q60" s="5">
        <v>7137.4</v>
      </c>
      <c r="R60" s="5">
        <v>761.1</v>
      </c>
      <c r="S60" s="48">
        <v>0</v>
      </c>
      <c r="T60" s="11">
        <v>0.81</v>
      </c>
      <c r="U60" s="59">
        <v>-0.08</v>
      </c>
      <c r="V60" s="26"/>
    </row>
    <row r="61" spans="1:22" x14ac:dyDescent="0.25">
      <c r="A61" t="s">
        <v>287</v>
      </c>
      <c r="B61" s="4">
        <v>30589</v>
      </c>
      <c r="C61" s="5">
        <v>58.7</v>
      </c>
      <c r="D61" s="5">
        <v>34</v>
      </c>
      <c r="E61" s="5">
        <v>368.5</v>
      </c>
      <c r="F61" s="5">
        <v>345.4</v>
      </c>
      <c r="G61" s="5">
        <v>267.5</v>
      </c>
      <c r="H61" s="5">
        <v>70.7</v>
      </c>
      <c r="I61" s="5">
        <v>14.3</v>
      </c>
      <c r="J61" s="5">
        <v>228.9</v>
      </c>
      <c r="K61" s="5">
        <v>7189.9</v>
      </c>
      <c r="L61" s="5">
        <v>4657</v>
      </c>
      <c r="M61" s="5">
        <v>2319.9</v>
      </c>
      <c r="N61" s="7">
        <v>0.49814999999999998</v>
      </c>
      <c r="O61" s="5">
        <v>3689.2</v>
      </c>
      <c r="P61" s="11">
        <v>1.49</v>
      </c>
      <c r="Q61" s="5">
        <v>7195.7</v>
      </c>
      <c r="R61" s="5">
        <v>782.2</v>
      </c>
      <c r="S61" s="48">
        <v>0</v>
      </c>
      <c r="T61" s="11">
        <v>1.1200000000000001</v>
      </c>
      <c r="U61" s="59">
        <v>0.38</v>
      </c>
      <c r="V61" s="26"/>
    </row>
    <row r="62" spans="1:22" x14ac:dyDescent="0.25">
      <c r="A62" t="s">
        <v>288</v>
      </c>
      <c r="B62" s="4">
        <v>30681</v>
      </c>
      <c r="C62" s="5">
        <v>60.4</v>
      </c>
      <c r="D62" s="5">
        <v>34.9</v>
      </c>
      <c r="E62" s="5">
        <v>371.8</v>
      </c>
      <c r="F62" s="5">
        <v>355.7</v>
      </c>
      <c r="G62" s="5">
        <v>273.7</v>
      </c>
      <c r="H62" s="5">
        <v>72.400000000000006</v>
      </c>
      <c r="I62" s="5">
        <v>14.8</v>
      </c>
      <c r="J62" s="5">
        <v>235.5</v>
      </c>
      <c r="K62" s="5">
        <v>7339.9</v>
      </c>
      <c r="L62" s="5">
        <v>4731.2</v>
      </c>
      <c r="M62" s="5">
        <v>2372.5</v>
      </c>
      <c r="N62" s="7">
        <v>0.50146000000000002</v>
      </c>
      <c r="O62" s="5">
        <v>3794.7</v>
      </c>
      <c r="P62" s="11">
        <v>-1.3</v>
      </c>
      <c r="Q62" s="5">
        <v>7255.3</v>
      </c>
      <c r="R62" s="5">
        <v>775.1</v>
      </c>
      <c r="S62" s="48">
        <v>0</v>
      </c>
      <c r="T62" s="11">
        <v>-1.34</v>
      </c>
      <c r="U62" s="59">
        <v>0.04</v>
      </c>
      <c r="V62" s="26"/>
    </row>
    <row r="63" spans="1:22" x14ac:dyDescent="0.25">
      <c r="A63" t="s">
        <v>289</v>
      </c>
      <c r="B63" s="4">
        <v>30772</v>
      </c>
      <c r="C63" s="5">
        <v>62.5</v>
      </c>
      <c r="D63" s="5">
        <v>35.700000000000003</v>
      </c>
      <c r="E63" s="5">
        <v>376.3</v>
      </c>
      <c r="F63" s="5">
        <v>361.2</v>
      </c>
      <c r="G63" s="5">
        <v>281.60000000000002</v>
      </c>
      <c r="H63" s="5">
        <v>84.9</v>
      </c>
      <c r="I63" s="5">
        <v>15.4</v>
      </c>
      <c r="J63" s="5">
        <v>250.8</v>
      </c>
      <c r="K63" s="5">
        <v>7483.4</v>
      </c>
      <c r="L63" s="5">
        <v>4770.5</v>
      </c>
      <c r="M63" s="5">
        <v>2418.1999999999998</v>
      </c>
      <c r="N63" s="7">
        <v>0.50690000000000002</v>
      </c>
      <c r="O63" s="5">
        <v>3908.1</v>
      </c>
      <c r="P63" s="11">
        <v>0.92</v>
      </c>
      <c r="Q63" s="5">
        <v>7317.2</v>
      </c>
      <c r="R63" s="5">
        <v>794</v>
      </c>
      <c r="S63" s="48">
        <v>0</v>
      </c>
      <c r="T63" s="11">
        <v>0.38</v>
      </c>
      <c r="U63" s="59">
        <v>0.54</v>
      </c>
      <c r="V63" s="26"/>
    </row>
    <row r="64" spans="1:22" x14ac:dyDescent="0.25">
      <c r="A64" t="s">
        <v>290</v>
      </c>
      <c r="B64" s="4">
        <v>30863</v>
      </c>
      <c r="C64" s="5">
        <v>64.099999999999994</v>
      </c>
      <c r="D64" s="5">
        <v>36.200000000000003</v>
      </c>
      <c r="E64" s="5">
        <v>379</v>
      </c>
      <c r="F64" s="5">
        <v>370.4</v>
      </c>
      <c r="G64" s="5">
        <v>287.7</v>
      </c>
      <c r="H64" s="5">
        <v>83.7</v>
      </c>
      <c r="I64" s="5">
        <v>15.7</v>
      </c>
      <c r="J64" s="5">
        <v>256.8</v>
      </c>
      <c r="K64" s="5">
        <v>7612.7</v>
      </c>
      <c r="L64" s="5">
        <v>4837.3</v>
      </c>
      <c r="M64" s="5">
        <v>2475.9</v>
      </c>
      <c r="N64" s="7">
        <v>0.51183000000000001</v>
      </c>
      <c r="O64" s="5">
        <v>4009.6</v>
      </c>
      <c r="P64" s="11">
        <v>1.82</v>
      </c>
      <c r="Q64" s="5">
        <v>7381.9</v>
      </c>
      <c r="R64" s="5">
        <v>819.1</v>
      </c>
      <c r="S64" s="48">
        <v>0</v>
      </c>
      <c r="T64" s="11">
        <v>1.26</v>
      </c>
      <c r="U64" s="59">
        <v>0.56000000000000005</v>
      </c>
      <c r="V64" s="26"/>
    </row>
    <row r="65" spans="1:22" x14ac:dyDescent="0.25">
      <c r="A65" t="s">
        <v>291</v>
      </c>
      <c r="B65" s="4">
        <v>30955</v>
      </c>
      <c r="C65" s="5">
        <v>65.599999999999994</v>
      </c>
      <c r="D65" s="5">
        <v>36.799999999999997</v>
      </c>
      <c r="E65" s="5">
        <v>380.4</v>
      </c>
      <c r="F65" s="5">
        <v>384.1</v>
      </c>
      <c r="G65" s="5">
        <v>292.2</v>
      </c>
      <c r="H65" s="5">
        <v>71.3</v>
      </c>
      <c r="I65" s="5">
        <v>16.3</v>
      </c>
      <c r="J65" s="5">
        <v>261.8</v>
      </c>
      <c r="K65" s="5">
        <v>7686.1</v>
      </c>
      <c r="L65" s="5">
        <v>4873.2</v>
      </c>
      <c r="M65" s="5">
        <v>2513.5</v>
      </c>
      <c r="N65" s="7">
        <v>0.51578999999999997</v>
      </c>
      <c r="O65" s="5">
        <v>4084.3</v>
      </c>
      <c r="P65" s="11">
        <v>0.69</v>
      </c>
      <c r="Q65" s="5">
        <v>7448.4</v>
      </c>
      <c r="R65" s="5">
        <v>835.7</v>
      </c>
      <c r="S65" s="48">
        <v>0</v>
      </c>
      <c r="T65" s="11">
        <v>-0.02</v>
      </c>
      <c r="U65" s="59">
        <v>0.71</v>
      </c>
      <c r="V65" s="26"/>
    </row>
    <row r="66" spans="1:22" x14ac:dyDescent="0.25">
      <c r="A66" t="s">
        <v>292</v>
      </c>
      <c r="B66" s="4">
        <v>31047</v>
      </c>
      <c r="C66" s="5">
        <v>66.900000000000006</v>
      </c>
      <c r="D66" s="5">
        <v>37.6</v>
      </c>
      <c r="E66" s="5">
        <v>387.9</v>
      </c>
      <c r="F66" s="5">
        <v>395.9</v>
      </c>
      <c r="G66" s="5">
        <v>297.5</v>
      </c>
      <c r="H66" s="5">
        <v>72.099999999999994</v>
      </c>
      <c r="I66" s="5">
        <v>16.7</v>
      </c>
      <c r="J66" s="5">
        <v>265.8</v>
      </c>
      <c r="K66" s="5">
        <v>7749.2</v>
      </c>
      <c r="L66" s="5">
        <v>4936.3</v>
      </c>
      <c r="M66" s="5">
        <v>2561.8000000000002</v>
      </c>
      <c r="N66" s="7">
        <v>0.51896999999999993</v>
      </c>
      <c r="O66" s="5">
        <v>4148.6000000000004</v>
      </c>
      <c r="P66" s="11">
        <v>1.74</v>
      </c>
      <c r="Q66" s="5">
        <v>7516.4</v>
      </c>
      <c r="R66" s="5">
        <v>862.8</v>
      </c>
      <c r="S66" s="48">
        <v>0</v>
      </c>
      <c r="T66" s="11">
        <v>1.32</v>
      </c>
      <c r="U66" s="59">
        <v>0.42</v>
      </c>
      <c r="V66" s="26"/>
    </row>
    <row r="67" spans="1:22" x14ac:dyDescent="0.25">
      <c r="A67" t="s">
        <v>293</v>
      </c>
      <c r="B67" s="4">
        <v>31137</v>
      </c>
      <c r="C67" s="5">
        <v>67.900000000000006</v>
      </c>
      <c r="D67" s="5">
        <v>38.4</v>
      </c>
      <c r="E67" s="5">
        <v>398.1</v>
      </c>
      <c r="F67" s="5">
        <v>432.3</v>
      </c>
      <c r="G67" s="5">
        <v>301</v>
      </c>
      <c r="H67" s="5">
        <v>77.7</v>
      </c>
      <c r="I67" s="5">
        <v>18.2</v>
      </c>
      <c r="J67" s="5">
        <v>275.7</v>
      </c>
      <c r="K67" s="5">
        <v>7824.2</v>
      </c>
      <c r="L67" s="5">
        <v>5020.2</v>
      </c>
      <c r="M67" s="5">
        <v>2636</v>
      </c>
      <c r="N67" s="7">
        <v>0.52507999999999999</v>
      </c>
      <c r="O67" s="5">
        <v>4230.2</v>
      </c>
      <c r="P67" s="11">
        <v>0.92</v>
      </c>
      <c r="Q67" s="5">
        <v>7586.3</v>
      </c>
      <c r="R67" s="5">
        <v>875.6</v>
      </c>
      <c r="S67" s="48">
        <v>0</v>
      </c>
      <c r="T67" s="11">
        <v>0.39</v>
      </c>
      <c r="U67" s="59">
        <v>0.52</v>
      </c>
      <c r="V67" s="26"/>
    </row>
    <row r="68" spans="1:22" x14ac:dyDescent="0.25">
      <c r="A68" t="s">
        <v>294</v>
      </c>
      <c r="B68" s="4">
        <v>31228</v>
      </c>
      <c r="C68" s="5">
        <v>69.099999999999994</v>
      </c>
      <c r="D68" s="5">
        <v>39.200000000000003</v>
      </c>
      <c r="E68" s="5">
        <v>400.5</v>
      </c>
      <c r="F68" s="5">
        <v>388.5</v>
      </c>
      <c r="G68" s="5">
        <v>305.7</v>
      </c>
      <c r="H68" s="5">
        <v>76</v>
      </c>
      <c r="I68" s="5">
        <v>18.2</v>
      </c>
      <c r="J68" s="5">
        <v>279.8</v>
      </c>
      <c r="K68" s="5">
        <v>7893.1</v>
      </c>
      <c r="L68" s="5">
        <v>5066.3</v>
      </c>
      <c r="M68" s="5">
        <v>2681.8</v>
      </c>
      <c r="N68" s="7">
        <v>0.52933999999999992</v>
      </c>
      <c r="O68" s="5">
        <v>4294.8999999999996</v>
      </c>
      <c r="P68" s="11">
        <v>1.85</v>
      </c>
      <c r="Q68" s="5">
        <v>7657.4</v>
      </c>
      <c r="R68" s="5">
        <v>900.5</v>
      </c>
      <c r="S68" s="48">
        <v>0</v>
      </c>
      <c r="T68" s="11">
        <v>1.0900000000000001</v>
      </c>
      <c r="U68" s="59">
        <v>0.76</v>
      </c>
      <c r="V68" s="26"/>
    </row>
    <row r="69" spans="1:22" x14ac:dyDescent="0.25">
      <c r="A69" t="s">
        <v>295</v>
      </c>
      <c r="B69" s="4">
        <v>31320</v>
      </c>
      <c r="C69" s="5">
        <v>70.3</v>
      </c>
      <c r="D69" s="5">
        <v>40.1</v>
      </c>
      <c r="E69" s="5">
        <v>405.6</v>
      </c>
      <c r="F69" s="5">
        <v>421.5</v>
      </c>
      <c r="G69" s="5">
        <v>311.89999999999998</v>
      </c>
      <c r="H69" s="5">
        <v>81.7</v>
      </c>
      <c r="I69" s="5">
        <v>17.5</v>
      </c>
      <c r="J69" s="5">
        <v>284.60000000000002</v>
      </c>
      <c r="K69" s="5">
        <v>8013.7</v>
      </c>
      <c r="L69" s="5">
        <v>5162.5</v>
      </c>
      <c r="M69" s="5">
        <v>2754.1</v>
      </c>
      <c r="N69" s="7">
        <v>0.53349000000000002</v>
      </c>
      <c r="O69" s="5">
        <v>4386.8</v>
      </c>
      <c r="P69" s="11">
        <v>1.93</v>
      </c>
      <c r="Q69" s="5">
        <v>7729.1</v>
      </c>
      <c r="R69" s="5">
        <v>927.4</v>
      </c>
      <c r="S69" s="48">
        <v>0</v>
      </c>
      <c r="T69" s="11">
        <v>1.26</v>
      </c>
      <c r="U69" s="59">
        <v>0.68</v>
      </c>
      <c r="V69" s="26"/>
    </row>
    <row r="70" spans="1:22" x14ac:dyDescent="0.25">
      <c r="A70" t="s">
        <v>296</v>
      </c>
      <c r="B70" s="4">
        <v>31412</v>
      </c>
      <c r="C70" s="5">
        <v>71.599999999999994</v>
      </c>
      <c r="D70" s="5">
        <v>41.1</v>
      </c>
      <c r="E70" s="5">
        <v>408.3</v>
      </c>
      <c r="F70" s="5">
        <v>428.9</v>
      </c>
      <c r="G70" s="5">
        <v>313.89999999999998</v>
      </c>
      <c r="H70" s="5">
        <v>79.5</v>
      </c>
      <c r="I70" s="5">
        <v>17.3</v>
      </c>
      <c r="J70" s="5">
        <v>291.10000000000002</v>
      </c>
      <c r="K70" s="5">
        <v>8073.2</v>
      </c>
      <c r="L70" s="5">
        <v>5173.6000000000004</v>
      </c>
      <c r="M70" s="5">
        <v>2779.4</v>
      </c>
      <c r="N70" s="7">
        <v>0.53722000000000003</v>
      </c>
      <c r="O70" s="5">
        <v>4444.1000000000004</v>
      </c>
      <c r="P70" s="11">
        <v>0.35</v>
      </c>
      <c r="Q70" s="5">
        <v>7801.2</v>
      </c>
      <c r="R70" s="5">
        <v>938.6</v>
      </c>
      <c r="S70" s="48">
        <v>0</v>
      </c>
      <c r="T70" s="11">
        <v>0.02</v>
      </c>
      <c r="U70" s="59">
        <v>0.32</v>
      </c>
      <c r="V70" s="26"/>
    </row>
    <row r="71" spans="1:22" x14ac:dyDescent="0.25">
      <c r="A71" t="s">
        <v>297</v>
      </c>
      <c r="B71" s="4">
        <v>31502</v>
      </c>
      <c r="C71" s="5">
        <v>73</v>
      </c>
      <c r="D71" s="5">
        <v>42.1</v>
      </c>
      <c r="E71" s="5">
        <v>419.9</v>
      </c>
      <c r="F71" s="5">
        <v>426.3</v>
      </c>
      <c r="G71" s="5">
        <v>317.5</v>
      </c>
      <c r="H71" s="5">
        <v>84.4</v>
      </c>
      <c r="I71" s="5">
        <v>18.7</v>
      </c>
      <c r="J71" s="5">
        <v>298.2</v>
      </c>
      <c r="K71" s="5">
        <v>8148.6</v>
      </c>
      <c r="L71" s="5">
        <v>5218.8999999999996</v>
      </c>
      <c r="M71" s="5">
        <v>2823.6</v>
      </c>
      <c r="N71" s="7">
        <v>0.54104999999999992</v>
      </c>
      <c r="O71" s="5">
        <v>4507.8999999999996</v>
      </c>
      <c r="P71" s="11">
        <v>0.66</v>
      </c>
      <c r="Q71" s="5">
        <v>7872.2</v>
      </c>
      <c r="R71" s="5">
        <v>946.8</v>
      </c>
      <c r="S71" s="48">
        <v>0</v>
      </c>
      <c r="T71" s="11">
        <v>-0.12</v>
      </c>
      <c r="U71" s="59">
        <v>0.78</v>
      </c>
      <c r="V71" s="26"/>
    </row>
    <row r="72" spans="1:22" x14ac:dyDescent="0.25">
      <c r="A72" t="s">
        <v>298</v>
      </c>
      <c r="B72" s="4">
        <v>31593</v>
      </c>
      <c r="C72" s="5">
        <v>74.5</v>
      </c>
      <c r="D72" s="5">
        <v>43.1</v>
      </c>
      <c r="E72" s="5">
        <v>425.6</v>
      </c>
      <c r="F72" s="5">
        <v>429.4</v>
      </c>
      <c r="G72" s="5">
        <v>319.5</v>
      </c>
      <c r="H72" s="5">
        <v>85.5</v>
      </c>
      <c r="I72" s="5">
        <v>17.899999999999999</v>
      </c>
      <c r="J72" s="5">
        <v>301.89999999999998</v>
      </c>
      <c r="K72" s="5">
        <v>8185.3</v>
      </c>
      <c r="L72" s="5">
        <v>5275.7</v>
      </c>
      <c r="M72" s="5">
        <v>2851.5</v>
      </c>
      <c r="N72" s="7">
        <v>0.54049000000000003</v>
      </c>
      <c r="O72" s="5">
        <v>4545.3</v>
      </c>
      <c r="P72" s="11">
        <v>1.75</v>
      </c>
      <c r="Q72" s="5">
        <v>7942.9</v>
      </c>
      <c r="R72" s="5">
        <v>967.5</v>
      </c>
      <c r="S72" s="48">
        <v>0</v>
      </c>
      <c r="T72" s="11">
        <v>1.33</v>
      </c>
      <c r="U72" s="59">
        <v>0.42</v>
      </c>
      <c r="V72" s="26"/>
    </row>
    <row r="73" spans="1:22" x14ac:dyDescent="0.25">
      <c r="A73" t="s">
        <v>299</v>
      </c>
      <c r="B73" s="4">
        <v>31685</v>
      </c>
      <c r="C73" s="5">
        <v>76</v>
      </c>
      <c r="D73" s="5">
        <v>44.1</v>
      </c>
      <c r="E73" s="5">
        <v>433.1</v>
      </c>
      <c r="F73" s="5">
        <v>439.5</v>
      </c>
      <c r="G73" s="5">
        <v>326.2</v>
      </c>
      <c r="H73" s="5">
        <v>86.9</v>
      </c>
      <c r="I73" s="5">
        <v>17.3</v>
      </c>
      <c r="J73" s="5">
        <v>306.89999999999998</v>
      </c>
      <c r="K73" s="5">
        <v>8263.6</v>
      </c>
      <c r="L73" s="5">
        <v>5369</v>
      </c>
      <c r="M73" s="5">
        <v>2917.2</v>
      </c>
      <c r="N73" s="7">
        <v>0.54334000000000005</v>
      </c>
      <c r="O73" s="5">
        <v>4607.7</v>
      </c>
      <c r="P73" s="11">
        <v>1.87</v>
      </c>
      <c r="Q73" s="5">
        <v>8013.3</v>
      </c>
      <c r="R73" s="5">
        <v>993.6</v>
      </c>
      <c r="S73" s="48">
        <v>0</v>
      </c>
      <c r="T73" s="11">
        <v>1.47</v>
      </c>
      <c r="U73" s="59">
        <v>0.4</v>
      </c>
      <c r="V73" s="26"/>
    </row>
    <row r="74" spans="1:22" x14ac:dyDescent="0.25">
      <c r="A74" t="s">
        <v>300</v>
      </c>
      <c r="B74" s="4">
        <v>31777</v>
      </c>
      <c r="C74" s="5">
        <v>77.599999999999994</v>
      </c>
      <c r="D74" s="5">
        <v>45.2</v>
      </c>
      <c r="E74" s="5">
        <v>435.8</v>
      </c>
      <c r="F74" s="5">
        <v>456</v>
      </c>
      <c r="G74" s="5">
        <v>330.4</v>
      </c>
      <c r="H74" s="5">
        <v>97.9</v>
      </c>
      <c r="I74" s="5">
        <v>17.2</v>
      </c>
      <c r="J74" s="5">
        <v>312.60000000000002</v>
      </c>
      <c r="K74" s="5">
        <v>8308</v>
      </c>
      <c r="L74" s="5">
        <v>5402</v>
      </c>
      <c r="M74" s="5">
        <v>2952.8</v>
      </c>
      <c r="N74" s="7">
        <v>0.54661999999999999</v>
      </c>
      <c r="O74" s="5">
        <v>4657.6000000000004</v>
      </c>
      <c r="P74" s="11">
        <v>-0.33</v>
      </c>
      <c r="Q74" s="5">
        <v>8083.6</v>
      </c>
      <c r="R74" s="5">
        <v>996.4</v>
      </c>
      <c r="S74" s="48">
        <v>0</v>
      </c>
      <c r="T74" s="11">
        <v>-0.48</v>
      </c>
      <c r="U74" s="59">
        <v>0.14000000000000001</v>
      </c>
      <c r="V74" s="26"/>
    </row>
    <row r="75" spans="1:22" x14ac:dyDescent="0.25">
      <c r="A75" t="s">
        <v>301</v>
      </c>
      <c r="B75" s="4">
        <v>31867</v>
      </c>
      <c r="C75" s="5">
        <v>79.599999999999994</v>
      </c>
      <c r="D75" s="5">
        <v>46.2</v>
      </c>
      <c r="E75" s="5">
        <v>441.9</v>
      </c>
      <c r="F75" s="5">
        <v>450.7</v>
      </c>
      <c r="G75" s="5">
        <v>336</v>
      </c>
      <c r="H75" s="5">
        <v>98.7</v>
      </c>
      <c r="I75" s="5">
        <v>17.2</v>
      </c>
      <c r="J75" s="5">
        <v>317.39999999999998</v>
      </c>
      <c r="K75" s="5">
        <v>8369.9</v>
      </c>
      <c r="L75" s="5">
        <v>5407.4</v>
      </c>
      <c r="M75" s="5">
        <v>2983.5</v>
      </c>
      <c r="N75" s="7">
        <v>0.55174999999999996</v>
      </c>
      <c r="O75" s="5">
        <v>4722.2</v>
      </c>
      <c r="P75" s="11">
        <v>0.54</v>
      </c>
      <c r="Q75" s="5">
        <v>8153.4</v>
      </c>
      <c r="R75" s="5">
        <v>1008.7</v>
      </c>
      <c r="S75" s="48">
        <v>0</v>
      </c>
      <c r="T75" s="11">
        <v>0.3</v>
      </c>
      <c r="U75" s="59">
        <v>0.23</v>
      </c>
      <c r="V75" s="26"/>
    </row>
    <row r="76" spans="1:22" x14ac:dyDescent="0.25">
      <c r="A76" t="s">
        <v>302</v>
      </c>
      <c r="B76" s="4">
        <v>31958</v>
      </c>
      <c r="C76" s="5">
        <v>81.099999999999994</v>
      </c>
      <c r="D76" s="5">
        <v>47.3</v>
      </c>
      <c r="E76" s="5">
        <v>447.5</v>
      </c>
      <c r="F76" s="5">
        <v>511.7</v>
      </c>
      <c r="G76" s="5">
        <v>344.4</v>
      </c>
      <c r="H76" s="5">
        <v>111.8</v>
      </c>
      <c r="I76" s="5">
        <v>17.7</v>
      </c>
      <c r="J76" s="5">
        <v>321.5</v>
      </c>
      <c r="K76" s="5">
        <v>8460.2000000000007</v>
      </c>
      <c r="L76" s="5">
        <v>5481.2</v>
      </c>
      <c r="M76" s="5">
        <v>3053.3</v>
      </c>
      <c r="N76" s="7">
        <v>0.55706</v>
      </c>
      <c r="O76" s="5">
        <v>4806.2</v>
      </c>
      <c r="P76" s="11">
        <v>0.7</v>
      </c>
      <c r="Q76" s="5">
        <v>8223</v>
      </c>
      <c r="R76" s="5">
        <v>1025.2</v>
      </c>
      <c r="S76" s="48">
        <v>0</v>
      </c>
      <c r="T76" s="11">
        <v>0.6</v>
      </c>
      <c r="U76" s="59">
        <v>0.1</v>
      </c>
      <c r="V76" s="26"/>
    </row>
    <row r="77" spans="1:22" x14ac:dyDescent="0.25">
      <c r="A77" t="s">
        <v>303</v>
      </c>
      <c r="B77" s="4">
        <v>32050</v>
      </c>
      <c r="C77" s="5">
        <v>82.3</v>
      </c>
      <c r="D77" s="5">
        <v>48.4</v>
      </c>
      <c r="E77" s="5">
        <v>449.4</v>
      </c>
      <c r="F77" s="5">
        <v>489</v>
      </c>
      <c r="G77" s="5">
        <v>352.4</v>
      </c>
      <c r="H77" s="5">
        <v>116.2</v>
      </c>
      <c r="I77" s="5">
        <v>18</v>
      </c>
      <c r="J77" s="5">
        <v>326.3</v>
      </c>
      <c r="K77" s="5">
        <v>8533.6</v>
      </c>
      <c r="L77" s="5">
        <v>5543.7</v>
      </c>
      <c r="M77" s="5">
        <v>3117.4</v>
      </c>
      <c r="N77" s="7">
        <v>0.56232000000000004</v>
      </c>
      <c r="O77" s="5">
        <v>4884.6000000000004</v>
      </c>
      <c r="P77" s="11">
        <v>0.13</v>
      </c>
      <c r="Q77" s="5">
        <v>8292.4</v>
      </c>
      <c r="R77" s="5">
        <v>1036.2</v>
      </c>
      <c r="S77" s="48">
        <v>0</v>
      </c>
      <c r="T77" s="11">
        <v>-0.02</v>
      </c>
      <c r="U77" s="59">
        <v>0.15</v>
      </c>
      <c r="V77" s="26"/>
    </row>
    <row r="78" spans="1:22" x14ac:dyDescent="0.25">
      <c r="A78" t="s">
        <v>304</v>
      </c>
      <c r="B78" s="4">
        <v>32142</v>
      </c>
      <c r="C78" s="5">
        <v>83.3</v>
      </c>
      <c r="D78" s="5">
        <v>49.4</v>
      </c>
      <c r="E78" s="5">
        <v>452.8</v>
      </c>
      <c r="F78" s="5">
        <v>507</v>
      </c>
      <c r="G78" s="5">
        <v>357.4</v>
      </c>
      <c r="H78" s="5">
        <v>110.7</v>
      </c>
      <c r="I78" s="5">
        <v>18.100000000000001</v>
      </c>
      <c r="J78" s="5">
        <v>333.3</v>
      </c>
      <c r="K78" s="5">
        <v>8680.2000000000007</v>
      </c>
      <c r="L78" s="5">
        <v>5555.5</v>
      </c>
      <c r="M78" s="5">
        <v>3150.9</v>
      </c>
      <c r="N78" s="7">
        <v>0.56718000000000002</v>
      </c>
      <c r="O78" s="5">
        <v>5008</v>
      </c>
      <c r="P78" s="11">
        <v>1.33</v>
      </c>
      <c r="Q78" s="5">
        <v>8361.7000000000007</v>
      </c>
      <c r="R78" s="5">
        <v>1056</v>
      </c>
      <c r="S78" s="48">
        <v>0</v>
      </c>
      <c r="T78" s="11">
        <v>0.75</v>
      </c>
      <c r="U78" s="59">
        <v>0.57999999999999996</v>
      </c>
      <c r="V78" s="26"/>
    </row>
    <row r="79" spans="1:22" x14ac:dyDescent="0.25">
      <c r="A79" t="s">
        <v>305</v>
      </c>
      <c r="B79" s="4">
        <v>32233</v>
      </c>
      <c r="C79" s="5">
        <v>83.4</v>
      </c>
      <c r="D79" s="5">
        <v>50.9</v>
      </c>
      <c r="E79" s="5">
        <v>470.3</v>
      </c>
      <c r="F79" s="5">
        <v>502.1</v>
      </c>
      <c r="G79" s="5">
        <v>365.2</v>
      </c>
      <c r="H79" s="5">
        <v>108</v>
      </c>
      <c r="I79" s="5">
        <v>16.7</v>
      </c>
      <c r="J79" s="5">
        <v>352.7</v>
      </c>
      <c r="K79" s="5">
        <v>8725</v>
      </c>
      <c r="L79" s="5">
        <v>5653.6</v>
      </c>
      <c r="M79" s="5">
        <v>3231.9</v>
      </c>
      <c r="N79" s="7">
        <v>0.57164999999999999</v>
      </c>
      <c r="O79" s="5">
        <v>5073.3999999999996</v>
      </c>
      <c r="P79" s="11">
        <v>-0.67</v>
      </c>
      <c r="Q79" s="5">
        <v>8431.1</v>
      </c>
      <c r="R79" s="5">
        <v>1056.9000000000001</v>
      </c>
      <c r="S79" s="48">
        <v>0</v>
      </c>
      <c r="T79" s="11">
        <v>-1.1499999999999999</v>
      </c>
      <c r="U79" s="59">
        <v>0.48</v>
      </c>
      <c r="V79" s="26"/>
    </row>
    <row r="80" spans="1:22" x14ac:dyDescent="0.25">
      <c r="A80" t="s">
        <v>306</v>
      </c>
      <c r="B80" s="4">
        <v>32324</v>
      </c>
      <c r="C80" s="5">
        <v>85</v>
      </c>
      <c r="D80" s="5">
        <v>52.2</v>
      </c>
      <c r="E80" s="5">
        <v>473.4</v>
      </c>
      <c r="F80" s="5">
        <v>497.8</v>
      </c>
      <c r="G80" s="5">
        <v>372.5</v>
      </c>
      <c r="H80" s="5">
        <v>115.3</v>
      </c>
      <c r="I80" s="5">
        <v>16.600000000000001</v>
      </c>
      <c r="J80" s="5">
        <v>360</v>
      </c>
      <c r="K80" s="5">
        <v>8839.6</v>
      </c>
      <c r="L80" s="5">
        <v>5695.3</v>
      </c>
      <c r="M80" s="5">
        <v>3291.7</v>
      </c>
      <c r="N80" s="7">
        <v>0.57796999999999998</v>
      </c>
      <c r="O80" s="5">
        <v>5190</v>
      </c>
      <c r="P80" s="11">
        <v>0.28999999999999998</v>
      </c>
      <c r="Q80" s="5">
        <v>8500.5</v>
      </c>
      <c r="R80" s="5">
        <v>1070.4000000000001</v>
      </c>
      <c r="S80" s="48">
        <v>0</v>
      </c>
      <c r="T80" s="11">
        <v>-0.26</v>
      </c>
      <c r="U80" s="59">
        <v>0.55000000000000004</v>
      </c>
      <c r="V80" s="26"/>
    </row>
    <row r="81" spans="1:22" x14ac:dyDescent="0.25">
      <c r="A81" t="s">
        <v>307</v>
      </c>
      <c r="B81" s="4">
        <v>32416</v>
      </c>
      <c r="C81" s="5">
        <v>87</v>
      </c>
      <c r="D81" s="5">
        <v>53.7</v>
      </c>
      <c r="E81" s="5">
        <v>478.8</v>
      </c>
      <c r="F81" s="5">
        <v>506.7</v>
      </c>
      <c r="G81" s="5">
        <v>377.5</v>
      </c>
      <c r="H81" s="5">
        <v>125.1</v>
      </c>
      <c r="I81" s="5">
        <v>17.5</v>
      </c>
      <c r="J81" s="5">
        <v>366.2</v>
      </c>
      <c r="K81" s="5">
        <v>8891.4</v>
      </c>
      <c r="L81" s="5">
        <v>5745.9</v>
      </c>
      <c r="M81" s="5">
        <v>3361.9</v>
      </c>
      <c r="N81" s="7">
        <v>0.58509</v>
      </c>
      <c r="O81" s="5">
        <v>5282.8</v>
      </c>
      <c r="P81" s="11">
        <v>0.03</v>
      </c>
      <c r="Q81" s="5">
        <v>8569.7999999999993</v>
      </c>
      <c r="R81" s="5">
        <v>1078.2</v>
      </c>
      <c r="S81" s="48">
        <v>0</v>
      </c>
      <c r="T81" s="11">
        <v>-0.16</v>
      </c>
      <c r="U81" s="59">
        <v>0.2</v>
      </c>
      <c r="V81" s="26"/>
    </row>
    <row r="82" spans="1:22" x14ac:dyDescent="0.25">
      <c r="A82" t="s">
        <v>308</v>
      </c>
      <c r="B82" s="4">
        <v>32508</v>
      </c>
      <c r="C82" s="5">
        <v>89.7</v>
      </c>
      <c r="D82" s="5">
        <v>55.4</v>
      </c>
      <c r="E82" s="5">
        <v>484.9</v>
      </c>
      <c r="F82" s="5">
        <v>517.20000000000005</v>
      </c>
      <c r="G82" s="5">
        <v>382.6</v>
      </c>
      <c r="H82" s="5">
        <v>130.9</v>
      </c>
      <c r="I82" s="5">
        <v>18.600000000000001</v>
      </c>
      <c r="J82" s="5">
        <v>373.7</v>
      </c>
      <c r="K82" s="5">
        <v>9009.9</v>
      </c>
      <c r="L82" s="5">
        <v>5811.3</v>
      </c>
      <c r="M82" s="5">
        <v>3434.5</v>
      </c>
      <c r="N82" s="7">
        <v>0.59101000000000004</v>
      </c>
      <c r="O82" s="5">
        <v>5399.5</v>
      </c>
      <c r="P82" s="11">
        <v>1.62</v>
      </c>
      <c r="Q82" s="5">
        <v>8639</v>
      </c>
      <c r="R82" s="5">
        <v>1109.9000000000001</v>
      </c>
      <c r="S82" s="48">
        <v>0</v>
      </c>
      <c r="T82" s="11">
        <v>1.0900000000000001</v>
      </c>
      <c r="U82" s="59">
        <v>0.52</v>
      </c>
      <c r="V82" s="26"/>
    </row>
    <row r="83" spans="1:22" x14ac:dyDescent="0.25">
      <c r="A83" t="s">
        <v>309</v>
      </c>
      <c r="B83" s="4">
        <v>32598</v>
      </c>
      <c r="C83" s="5">
        <v>93.8</v>
      </c>
      <c r="D83" s="5">
        <v>57.4</v>
      </c>
      <c r="E83" s="5">
        <v>508.2</v>
      </c>
      <c r="F83" s="5">
        <v>552.9</v>
      </c>
      <c r="G83" s="5">
        <v>391</v>
      </c>
      <c r="H83" s="5">
        <v>132.69999999999999</v>
      </c>
      <c r="I83" s="5">
        <v>21.2</v>
      </c>
      <c r="J83" s="5">
        <v>379.7</v>
      </c>
      <c r="K83" s="5">
        <v>9101.5</v>
      </c>
      <c r="L83" s="5">
        <v>5838.2</v>
      </c>
      <c r="M83" s="5">
        <v>3490.2</v>
      </c>
      <c r="N83" s="7">
        <v>0.59780999999999995</v>
      </c>
      <c r="O83" s="5">
        <v>5511.3</v>
      </c>
      <c r="P83" s="11">
        <v>-0.34</v>
      </c>
      <c r="Q83" s="5">
        <v>8708</v>
      </c>
      <c r="R83" s="5">
        <v>1116.5999999999999</v>
      </c>
      <c r="S83" s="48">
        <v>0</v>
      </c>
      <c r="T83" s="11">
        <v>-0.69</v>
      </c>
      <c r="U83" s="59">
        <v>0.35</v>
      </c>
      <c r="V83" s="26"/>
    </row>
    <row r="84" spans="1:22" x14ac:dyDescent="0.25">
      <c r="A84" t="s">
        <v>310</v>
      </c>
      <c r="B84" s="4">
        <v>32689</v>
      </c>
      <c r="C84" s="5">
        <v>96.9</v>
      </c>
      <c r="D84" s="5">
        <v>59.6</v>
      </c>
      <c r="E84" s="5">
        <v>515.70000000000005</v>
      </c>
      <c r="F84" s="5">
        <v>566.70000000000005</v>
      </c>
      <c r="G84" s="5">
        <v>397.5</v>
      </c>
      <c r="H84" s="5">
        <v>118.7</v>
      </c>
      <c r="I84" s="5">
        <v>22.1</v>
      </c>
      <c r="J84" s="5">
        <v>384.3</v>
      </c>
      <c r="K84" s="5">
        <v>9171</v>
      </c>
      <c r="L84" s="5">
        <v>5865.5</v>
      </c>
      <c r="M84" s="5">
        <v>3553.8</v>
      </c>
      <c r="N84" s="7">
        <v>0.60587999999999997</v>
      </c>
      <c r="O84" s="5">
        <v>5612.5</v>
      </c>
      <c r="P84" s="11">
        <v>1.26</v>
      </c>
      <c r="Q84" s="5">
        <v>8777.2999999999993</v>
      </c>
      <c r="R84" s="5">
        <v>1145.8</v>
      </c>
      <c r="S84" s="48">
        <v>0</v>
      </c>
      <c r="T84" s="11">
        <v>0.78</v>
      </c>
      <c r="U84" s="59">
        <v>0.48</v>
      </c>
      <c r="V84" s="26"/>
    </row>
    <row r="85" spans="1:22" x14ac:dyDescent="0.25">
      <c r="A85" t="s">
        <v>311</v>
      </c>
      <c r="B85" s="4">
        <v>32781</v>
      </c>
      <c r="C85" s="5">
        <v>99.7</v>
      </c>
      <c r="D85" s="5">
        <v>61.9</v>
      </c>
      <c r="E85" s="5">
        <v>524.70000000000005</v>
      </c>
      <c r="F85" s="5">
        <v>571.6</v>
      </c>
      <c r="G85" s="5">
        <v>403.9</v>
      </c>
      <c r="H85" s="5">
        <v>114.4</v>
      </c>
      <c r="I85" s="5">
        <v>21.5</v>
      </c>
      <c r="J85" s="5">
        <v>388.9</v>
      </c>
      <c r="K85" s="5">
        <v>9238.9</v>
      </c>
      <c r="L85" s="5">
        <v>5922.3</v>
      </c>
      <c r="M85" s="5">
        <v>3609.4</v>
      </c>
      <c r="N85" s="7">
        <v>0.60946</v>
      </c>
      <c r="O85" s="5">
        <v>5695.4</v>
      </c>
      <c r="P85" s="11">
        <v>0.75</v>
      </c>
      <c r="Q85" s="5">
        <v>8846.2000000000007</v>
      </c>
      <c r="R85" s="5">
        <v>1164.5999999999999</v>
      </c>
      <c r="S85" s="48">
        <v>0</v>
      </c>
      <c r="T85" s="11">
        <v>0.32</v>
      </c>
      <c r="U85" s="59">
        <v>0.42</v>
      </c>
      <c r="V85" s="26"/>
    </row>
    <row r="86" spans="1:22" x14ac:dyDescent="0.25">
      <c r="A86" t="s">
        <v>312</v>
      </c>
      <c r="B86" s="4">
        <v>32873</v>
      </c>
      <c r="C86" s="5">
        <v>102.3</v>
      </c>
      <c r="D86" s="5">
        <v>64.400000000000006</v>
      </c>
      <c r="E86" s="5">
        <v>535.79999999999995</v>
      </c>
      <c r="F86" s="5">
        <v>579.79999999999995</v>
      </c>
      <c r="G86" s="5">
        <v>403</v>
      </c>
      <c r="H86" s="5">
        <v>113.5</v>
      </c>
      <c r="I86" s="5">
        <v>21.8</v>
      </c>
      <c r="J86" s="5">
        <v>394.9</v>
      </c>
      <c r="K86" s="5">
        <v>9257.1</v>
      </c>
      <c r="L86" s="5">
        <v>5948</v>
      </c>
      <c r="M86" s="5">
        <v>3653.7</v>
      </c>
      <c r="N86" s="7">
        <v>0.61426999999999998</v>
      </c>
      <c r="O86" s="5">
        <v>5747.2</v>
      </c>
      <c r="P86" s="11">
        <v>0.42</v>
      </c>
      <c r="Q86" s="5">
        <v>8914.2999999999993</v>
      </c>
      <c r="R86" s="5">
        <v>1180.5</v>
      </c>
      <c r="S86" s="48">
        <v>0</v>
      </c>
      <c r="T86" s="11">
        <v>-0.17</v>
      </c>
      <c r="U86" s="59">
        <v>0.59</v>
      </c>
      <c r="V86" s="26"/>
    </row>
    <row r="87" spans="1:22" x14ac:dyDescent="0.25">
      <c r="A87" t="s">
        <v>62</v>
      </c>
      <c r="B87" s="4">
        <v>32963</v>
      </c>
      <c r="C87" s="5">
        <v>104.3</v>
      </c>
      <c r="D87" s="5">
        <v>66.599999999999994</v>
      </c>
      <c r="E87" s="5">
        <v>556.20000000000005</v>
      </c>
      <c r="F87" s="5">
        <v>582.5</v>
      </c>
      <c r="G87" s="5">
        <v>419.5</v>
      </c>
      <c r="H87" s="5">
        <v>112.5</v>
      </c>
      <c r="I87" s="5">
        <v>22.6</v>
      </c>
      <c r="J87" s="5">
        <v>403.5</v>
      </c>
      <c r="K87" s="5">
        <v>9358.2999999999993</v>
      </c>
      <c r="L87" s="5">
        <v>5998.1</v>
      </c>
      <c r="M87" s="5">
        <v>3737.9</v>
      </c>
      <c r="N87" s="7">
        <v>0.62319000000000002</v>
      </c>
      <c r="O87" s="5">
        <v>5872.7</v>
      </c>
      <c r="P87" s="11">
        <v>1.33</v>
      </c>
      <c r="Q87" s="5">
        <v>8981.4</v>
      </c>
      <c r="R87" s="5">
        <v>1212.5</v>
      </c>
      <c r="S87" s="48">
        <v>0</v>
      </c>
      <c r="T87" s="11">
        <v>0.63</v>
      </c>
      <c r="U87" s="59">
        <v>0.69</v>
      </c>
      <c r="V87" s="26"/>
    </row>
    <row r="88" spans="1:22" x14ac:dyDescent="0.25">
      <c r="A88" t="s">
        <v>63</v>
      </c>
      <c r="B88" s="4">
        <v>33054</v>
      </c>
      <c r="C88" s="5">
        <v>106.5</v>
      </c>
      <c r="D88" s="5">
        <v>70.3</v>
      </c>
      <c r="E88" s="5">
        <v>567.5</v>
      </c>
      <c r="F88" s="5">
        <v>594.6</v>
      </c>
      <c r="G88" s="5">
        <v>419.5</v>
      </c>
      <c r="H88" s="5">
        <v>116.8</v>
      </c>
      <c r="I88" s="5">
        <v>23.2</v>
      </c>
      <c r="J88" s="5">
        <v>408.8</v>
      </c>
      <c r="K88" s="5">
        <v>9392.2999999999993</v>
      </c>
      <c r="L88" s="5">
        <v>6016.3</v>
      </c>
      <c r="M88" s="5">
        <v>3783.4</v>
      </c>
      <c r="N88" s="7">
        <v>0.62885999999999997</v>
      </c>
      <c r="O88" s="5">
        <v>5960</v>
      </c>
      <c r="P88" s="11">
        <v>0.13</v>
      </c>
      <c r="Q88" s="5">
        <v>9047.1</v>
      </c>
      <c r="R88" s="5">
        <v>1230.7</v>
      </c>
      <c r="S88" s="48">
        <v>0</v>
      </c>
      <c r="T88" s="11">
        <v>0.05</v>
      </c>
      <c r="U88" s="59">
        <v>0.08</v>
      </c>
      <c r="V88" s="26"/>
    </row>
    <row r="89" spans="1:22" x14ac:dyDescent="0.25">
      <c r="A89" t="s">
        <v>64</v>
      </c>
      <c r="B89" s="4">
        <v>33146</v>
      </c>
      <c r="C89" s="5">
        <v>108.7</v>
      </c>
      <c r="D89" s="5">
        <v>74.900000000000006</v>
      </c>
      <c r="E89" s="5">
        <v>578.1</v>
      </c>
      <c r="F89" s="5">
        <v>600.70000000000005</v>
      </c>
      <c r="G89" s="5">
        <v>426.8</v>
      </c>
      <c r="H89" s="5">
        <v>119.9</v>
      </c>
      <c r="I89" s="5">
        <v>24.7</v>
      </c>
      <c r="J89" s="5">
        <v>416.6</v>
      </c>
      <c r="K89" s="5">
        <v>9398.5</v>
      </c>
      <c r="L89" s="5">
        <v>6040.2</v>
      </c>
      <c r="M89" s="5">
        <v>3846.7</v>
      </c>
      <c r="N89" s="7">
        <v>0.63685000000000003</v>
      </c>
      <c r="O89" s="5">
        <v>6015.1</v>
      </c>
      <c r="P89" s="11">
        <v>0.13</v>
      </c>
      <c r="Q89" s="5">
        <v>9111.6</v>
      </c>
      <c r="R89" s="5">
        <v>1242.5999999999999</v>
      </c>
      <c r="S89" s="48">
        <v>0</v>
      </c>
      <c r="T89" s="11">
        <v>-0.17</v>
      </c>
      <c r="U89" s="59">
        <v>0.3</v>
      </c>
      <c r="V89" s="26"/>
    </row>
    <row r="90" spans="1:22" x14ac:dyDescent="0.25">
      <c r="A90" t="s">
        <v>65</v>
      </c>
      <c r="B90" s="4">
        <v>33238</v>
      </c>
      <c r="C90" s="5">
        <v>111</v>
      </c>
      <c r="D90" s="5">
        <v>80.7</v>
      </c>
      <c r="E90" s="5">
        <v>596.79999999999995</v>
      </c>
      <c r="F90" s="5">
        <v>600.79999999999995</v>
      </c>
      <c r="G90" s="5">
        <v>434.2</v>
      </c>
      <c r="H90" s="5">
        <v>118.8</v>
      </c>
      <c r="I90" s="5">
        <v>24</v>
      </c>
      <c r="J90" s="5">
        <v>419.4</v>
      </c>
      <c r="K90" s="5">
        <v>9312.9</v>
      </c>
      <c r="L90" s="5">
        <v>5994.2</v>
      </c>
      <c r="M90" s="5">
        <v>3867.9</v>
      </c>
      <c r="N90" s="7">
        <v>0.64527000000000001</v>
      </c>
      <c r="O90" s="5">
        <v>6004.7</v>
      </c>
      <c r="P90" s="11">
        <v>0.55000000000000004</v>
      </c>
      <c r="Q90" s="5">
        <v>9174.7000000000007</v>
      </c>
      <c r="R90" s="5">
        <v>1268.5</v>
      </c>
      <c r="S90" s="48">
        <v>1</v>
      </c>
      <c r="T90" s="11">
        <v>0.05</v>
      </c>
      <c r="U90" s="59">
        <v>0.51</v>
      </c>
      <c r="V90" s="26"/>
    </row>
    <row r="91" spans="1:22" x14ac:dyDescent="0.25">
      <c r="A91" t="s">
        <v>66</v>
      </c>
      <c r="B91" s="4">
        <v>33328</v>
      </c>
      <c r="C91" s="5">
        <v>112.9</v>
      </c>
      <c r="D91" s="5">
        <v>83.7</v>
      </c>
      <c r="E91" s="5">
        <v>622.5</v>
      </c>
      <c r="F91" s="5">
        <v>580.79999999999995</v>
      </c>
      <c r="G91" s="5">
        <v>444</v>
      </c>
      <c r="H91" s="5">
        <v>115.3</v>
      </c>
      <c r="I91" s="5">
        <v>21.5</v>
      </c>
      <c r="J91" s="5">
        <v>423</v>
      </c>
      <c r="K91" s="5">
        <v>9269.4</v>
      </c>
      <c r="L91" s="5">
        <v>5971.7</v>
      </c>
      <c r="M91" s="5">
        <v>3873.6</v>
      </c>
      <c r="N91" s="7">
        <v>0.64866000000000001</v>
      </c>
      <c r="O91" s="5">
        <v>6035.2</v>
      </c>
      <c r="P91" s="11">
        <v>0.49</v>
      </c>
      <c r="Q91" s="5">
        <v>9235.9</v>
      </c>
      <c r="R91" s="5">
        <v>1284.2</v>
      </c>
      <c r="S91" s="48">
        <v>1</v>
      </c>
      <c r="T91" s="11">
        <v>0.43</v>
      </c>
      <c r="U91" s="59">
        <v>7.0000000000000007E-2</v>
      </c>
      <c r="V91" s="26"/>
    </row>
    <row r="92" spans="1:22" x14ac:dyDescent="0.25">
      <c r="A92" t="s">
        <v>67</v>
      </c>
      <c r="B92" s="4">
        <v>33419</v>
      </c>
      <c r="C92" s="5">
        <v>115.7</v>
      </c>
      <c r="D92" s="5">
        <v>93.1</v>
      </c>
      <c r="E92" s="5">
        <v>643.5</v>
      </c>
      <c r="F92" s="5">
        <v>585.9</v>
      </c>
      <c r="G92" s="5">
        <v>451.6</v>
      </c>
      <c r="H92" s="5">
        <v>110.9</v>
      </c>
      <c r="I92" s="5">
        <v>20.8</v>
      </c>
      <c r="J92" s="5">
        <v>429.7</v>
      </c>
      <c r="K92" s="5">
        <v>9341.6</v>
      </c>
      <c r="L92" s="5">
        <v>6021.2</v>
      </c>
      <c r="M92" s="5">
        <v>3926.9</v>
      </c>
      <c r="N92" s="7">
        <v>0.65218999999999994</v>
      </c>
      <c r="O92" s="5">
        <v>6126.9</v>
      </c>
      <c r="P92" s="11">
        <v>0.35</v>
      </c>
      <c r="Q92" s="5">
        <v>9295.2000000000007</v>
      </c>
      <c r="R92" s="5">
        <v>1296.5999999999999</v>
      </c>
      <c r="S92" s="48">
        <v>0</v>
      </c>
      <c r="T92" s="11">
        <v>0.16</v>
      </c>
      <c r="U92" s="59">
        <v>0.19</v>
      </c>
      <c r="V92" s="26"/>
    </row>
    <row r="93" spans="1:22" x14ac:dyDescent="0.25">
      <c r="A93" t="s">
        <v>68</v>
      </c>
      <c r="B93" s="4">
        <v>33511</v>
      </c>
      <c r="C93" s="5">
        <v>118.9</v>
      </c>
      <c r="D93" s="5">
        <v>98.4</v>
      </c>
      <c r="E93" s="5">
        <v>653.79999999999995</v>
      </c>
      <c r="F93" s="5">
        <v>590.20000000000005</v>
      </c>
      <c r="G93" s="5">
        <v>461.3</v>
      </c>
      <c r="H93" s="5">
        <v>111.9</v>
      </c>
      <c r="I93" s="5">
        <v>20.5</v>
      </c>
      <c r="J93" s="5">
        <v>435.6</v>
      </c>
      <c r="K93" s="5">
        <v>9388.7999999999993</v>
      </c>
      <c r="L93" s="5">
        <v>6051.2</v>
      </c>
      <c r="M93" s="5">
        <v>3973.3</v>
      </c>
      <c r="N93" s="7">
        <v>0.65661000000000003</v>
      </c>
      <c r="O93" s="5">
        <v>6205.9</v>
      </c>
      <c r="P93" s="11">
        <v>-0.23</v>
      </c>
      <c r="Q93" s="5">
        <v>9353.5</v>
      </c>
      <c r="R93" s="5">
        <v>1306.3</v>
      </c>
      <c r="S93" s="48">
        <v>0</v>
      </c>
      <c r="T93" s="11">
        <v>-0.5</v>
      </c>
      <c r="U93" s="59">
        <v>0.27</v>
      </c>
      <c r="V93" s="26"/>
    </row>
    <row r="94" spans="1:22" x14ac:dyDescent="0.25">
      <c r="A94" t="s">
        <v>69</v>
      </c>
      <c r="B94" s="4">
        <v>33603</v>
      </c>
      <c r="C94" s="5">
        <v>122.5</v>
      </c>
      <c r="D94" s="5">
        <v>112.5</v>
      </c>
      <c r="E94" s="5">
        <v>682.3</v>
      </c>
      <c r="F94" s="5">
        <v>598.70000000000005</v>
      </c>
      <c r="G94" s="5">
        <v>471.5</v>
      </c>
      <c r="H94" s="5">
        <v>113.1</v>
      </c>
      <c r="I94" s="5">
        <v>20.3</v>
      </c>
      <c r="J94" s="5">
        <v>440.6</v>
      </c>
      <c r="K94" s="5">
        <v>9421.6</v>
      </c>
      <c r="L94" s="5">
        <v>6048.2</v>
      </c>
      <c r="M94" s="5">
        <v>4000</v>
      </c>
      <c r="N94" s="7">
        <v>0.66135999999999995</v>
      </c>
      <c r="O94" s="5">
        <v>6264.5</v>
      </c>
      <c r="P94" s="11">
        <v>-0.61</v>
      </c>
      <c r="Q94" s="5">
        <v>9411.1</v>
      </c>
      <c r="R94" s="5">
        <v>1308.8</v>
      </c>
      <c r="S94" s="48">
        <v>0</v>
      </c>
      <c r="T94" s="11">
        <v>-0.94</v>
      </c>
      <c r="U94" s="59">
        <v>0.33</v>
      </c>
      <c r="V94" s="26"/>
    </row>
    <row r="95" spans="1:22" x14ac:dyDescent="0.25">
      <c r="A95" t="s">
        <v>70</v>
      </c>
      <c r="B95" s="4">
        <v>33694</v>
      </c>
      <c r="C95" s="5">
        <v>127.2</v>
      </c>
      <c r="D95" s="5">
        <v>108.3</v>
      </c>
      <c r="E95" s="5">
        <v>710.5</v>
      </c>
      <c r="F95" s="5">
        <v>588.9</v>
      </c>
      <c r="G95" s="5">
        <v>476.4</v>
      </c>
      <c r="H95" s="5">
        <v>125</v>
      </c>
      <c r="I95" s="5">
        <v>17.8</v>
      </c>
      <c r="J95" s="5">
        <v>452.5</v>
      </c>
      <c r="K95" s="5">
        <v>9534.2999999999993</v>
      </c>
      <c r="L95" s="5">
        <v>6161.4</v>
      </c>
      <c r="M95" s="5">
        <v>4100.3999999999996</v>
      </c>
      <c r="N95" s="7">
        <v>0.66549999999999998</v>
      </c>
      <c r="O95" s="5">
        <v>6363.1</v>
      </c>
      <c r="P95" s="11">
        <v>0.77</v>
      </c>
      <c r="Q95" s="5">
        <v>9468.7000000000007</v>
      </c>
      <c r="R95" s="5">
        <v>1326.4</v>
      </c>
      <c r="S95" s="48">
        <v>0</v>
      </c>
      <c r="T95" s="11">
        <v>0.15</v>
      </c>
      <c r="U95" s="59">
        <v>0.61</v>
      </c>
      <c r="V95" s="26"/>
    </row>
    <row r="96" spans="1:22" x14ac:dyDescent="0.25">
      <c r="A96" t="s">
        <v>71</v>
      </c>
      <c r="B96" s="4">
        <v>33785</v>
      </c>
      <c r="C96" s="5">
        <v>131</v>
      </c>
      <c r="D96" s="5">
        <v>115.4</v>
      </c>
      <c r="E96" s="5">
        <v>729.1</v>
      </c>
      <c r="F96" s="5">
        <v>607.20000000000005</v>
      </c>
      <c r="G96" s="5">
        <v>481.2</v>
      </c>
      <c r="H96" s="5">
        <v>126.8</v>
      </c>
      <c r="I96" s="5">
        <v>17.399999999999999</v>
      </c>
      <c r="J96" s="5">
        <v>458.1</v>
      </c>
      <c r="K96" s="5">
        <v>9637.7000000000007</v>
      </c>
      <c r="L96" s="5">
        <v>6203.2</v>
      </c>
      <c r="M96" s="5">
        <v>4155.7</v>
      </c>
      <c r="N96" s="7">
        <v>0.66992000000000007</v>
      </c>
      <c r="O96" s="5">
        <v>6470.8</v>
      </c>
      <c r="P96" s="11">
        <v>-0.14000000000000001</v>
      </c>
      <c r="Q96" s="5">
        <v>9525.9</v>
      </c>
      <c r="R96" s="5">
        <v>1334.8</v>
      </c>
      <c r="S96" s="48">
        <v>0</v>
      </c>
      <c r="T96" s="11">
        <v>-7.0000000000000007E-2</v>
      </c>
      <c r="U96" s="59">
        <v>-0.06</v>
      </c>
      <c r="V96" s="26"/>
    </row>
    <row r="97" spans="1:22" x14ac:dyDescent="0.25">
      <c r="A97" t="s">
        <v>72</v>
      </c>
      <c r="B97" s="4">
        <v>33877</v>
      </c>
      <c r="C97" s="5">
        <v>134.5</v>
      </c>
      <c r="D97" s="5">
        <v>120.6</v>
      </c>
      <c r="E97" s="5">
        <v>741.3</v>
      </c>
      <c r="F97" s="5">
        <v>616.20000000000005</v>
      </c>
      <c r="G97" s="5">
        <v>486</v>
      </c>
      <c r="H97" s="5">
        <v>122.1</v>
      </c>
      <c r="I97" s="5">
        <v>16.2</v>
      </c>
      <c r="J97" s="5">
        <v>461.2</v>
      </c>
      <c r="K97" s="5">
        <v>9733</v>
      </c>
      <c r="L97" s="5">
        <v>6269.7</v>
      </c>
      <c r="M97" s="5">
        <v>4227</v>
      </c>
      <c r="N97" s="7">
        <v>0.67418999999999996</v>
      </c>
      <c r="O97" s="5">
        <v>6566.6</v>
      </c>
      <c r="P97" s="11">
        <v>0.55000000000000004</v>
      </c>
      <c r="Q97" s="5">
        <v>9583.2000000000007</v>
      </c>
      <c r="R97" s="5">
        <v>1354</v>
      </c>
      <c r="S97" s="48">
        <v>0</v>
      </c>
      <c r="T97" s="11">
        <v>0.52</v>
      </c>
      <c r="U97" s="59">
        <v>0.03</v>
      </c>
      <c r="V97" s="26"/>
    </row>
    <row r="98" spans="1:22" x14ac:dyDescent="0.25">
      <c r="A98" t="s">
        <v>73</v>
      </c>
      <c r="B98" s="4">
        <v>33969</v>
      </c>
      <c r="C98" s="5">
        <v>137.69999999999999</v>
      </c>
      <c r="D98" s="5">
        <v>120.8</v>
      </c>
      <c r="E98" s="5">
        <v>746</v>
      </c>
      <c r="F98" s="5">
        <v>638.9</v>
      </c>
      <c r="G98" s="5">
        <v>489.9</v>
      </c>
      <c r="H98" s="5">
        <v>131.6</v>
      </c>
      <c r="I98" s="5">
        <v>15.7</v>
      </c>
      <c r="J98" s="5">
        <v>456.5</v>
      </c>
      <c r="K98" s="5">
        <v>9834.5</v>
      </c>
      <c r="L98" s="5">
        <v>6344.4</v>
      </c>
      <c r="M98" s="5">
        <v>4307.2</v>
      </c>
      <c r="N98" s="7">
        <v>0.67888999999999999</v>
      </c>
      <c r="O98" s="5">
        <v>6680.8</v>
      </c>
      <c r="P98" s="11">
        <v>0.01</v>
      </c>
      <c r="Q98" s="5">
        <v>9641.1</v>
      </c>
      <c r="R98" s="5">
        <v>1362.8</v>
      </c>
      <c r="S98" s="48">
        <v>0</v>
      </c>
      <c r="T98" s="11">
        <v>0.04</v>
      </c>
      <c r="U98" s="59">
        <v>-0.03</v>
      </c>
      <c r="V98" s="26"/>
    </row>
    <row r="99" spans="1:22" x14ac:dyDescent="0.25">
      <c r="A99" t="s">
        <v>74</v>
      </c>
      <c r="B99" s="4">
        <v>34059</v>
      </c>
      <c r="C99" s="5">
        <v>143.4</v>
      </c>
      <c r="D99" s="5">
        <v>124.4</v>
      </c>
      <c r="E99" s="5">
        <v>766.5</v>
      </c>
      <c r="F99" s="5">
        <v>617</v>
      </c>
      <c r="G99" s="5">
        <v>489.7</v>
      </c>
      <c r="H99" s="5">
        <v>136.4</v>
      </c>
      <c r="I99" s="5">
        <v>16.399999999999999</v>
      </c>
      <c r="J99" s="5">
        <v>475.9</v>
      </c>
      <c r="K99" s="5">
        <v>9851</v>
      </c>
      <c r="L99" s="5">
        <v>6368.8</v>
      </c>
      <c r="M99" s="5">
        <v>4349.5</v>
      </c>
      <c r="N99" s="7">
        <v>0.68293999999999999</v>
      </c>
      <c r="O99" s="5">
        <v>6729.5</v>
      </c>
      <c r="P99" s="11">
        <v>-1.01</v>
      </c>
      <c r="Q99" s="5">
        <v>9700.2999999999993</v>
      </c>
      <c r="R99" s="5">
        <v>1351.8</v>
      </c>
      <c r="S99" s="48">
        <v>0</v>
      </c>
      <c r="T99" s="11">
        <v>-1.17</v>
      </c>
      <c r="U99" s="59">
        <v>0.16</v>
      </c>
      <c r="V99" s="26"/>
    </row>
    <row r="100" spans="1:22" x14ac:dyDescent="0.25">
      <c r="A100" t="s">
        <v>75</v>
      </c>
      <c r="B100" s="4">
        <v>34150</v>
      </c>
      <c r="C100" s="5">
        <v>144.69999999999999</v>
      </c>
      <c r="D100" s="5">
        <v>124.8</v>
      </c>
      <c r="E100" s="5">
        <v>771.7</v>
      </c>
      <c r="F100" s="5">
        <v>643.5</v>
      </c>
      <c r="G100" s="5">
        <v>497.6</v>
      </c>
      <c r="H100" s="5">
        <v>148.69999999999999</v>
      </c>
      <c r="I100" s="5">
        <v>16</v>
      </c>
      <c r="J100" s="5">
        <v>476.4</v>
      </c>
      <c r="K100" s="5">
        <v>9908.2999999999993</v>
      </c>
      <c r="L100" s="5">
        <v>6426.7</v>
      </c>
      <c r="M100" s="5">
        <v>4418.6000000000004</v>
      </c>
      <c r="N100" s="7">
        <v>0.68752999999999997</v>
      </c>
      <c r="O100" s="5">
        <v>6808.9</v>
      </c>
      <c r="P100" s="11">
        <v>0.01</v>
      </c>
      <c r="Q100" s="5">
        <v>9760.5</v>
      </c>
      <c r="R100" s="5">
        <v>1359.1</v>
      </c>
      <c r="S100" s="48">
        <v>0</v>
      </c>
      <c r="T100" s="11">
        <v>-0.36</v>
      </c>
      <c r="U100" s="59">
        <v>0.37</v>
      </c>
      <c r="V100" s="26"/>
    </row>
    <row r="101" spans="1:22" x14ac:dyDescent="0.25">
      <c r="A101" t="s">
        <v>76</v>
      </c>
      <c r="B101" s="4">
        <v>34242</v>
      </c>
      <c r="C101" s="5">
        <v>147.5</v>
      </c>
      <c r="D101" s="5">
        <v>135.19999999999999</v>
      </c>
      <c r="E101" s="5">
        <v>786.3</v>
      </c>
      <c r="F101" s="5">
        <v>659.2</v>
      </c>
      <c r="G101" s="5">
        <v>504.9</v>
      </c>
      <c r="H101" s="5">
        <v>140.69999999999999</v>
      </c>
      <c r="I101" s="5">
        <v>15.7</v>
      </c>
      <c r="J101" s="5">
        <v>481</v>
      </c>
      <c r="K101" s="5">
        <v>9955.6</v>
      </c>
      <c r="L101" s="5">
        <v>6498.2</v>
      </c>
      <c r="M101" s="5">
        <v>4487.2</v>
      </c>
      <c r="N101" s="7">
        <v>0.69052000000000002</v>
      </c>
      <c r="O101" s="5">
        <v>6882.1</v>
      </c>
      <c r="P101" s="11">
        <v>0.11</v>
      </c>
      <c r="Q101" s="5">
        <v>9821.6</v>
      </c>
      <c r="R101" s="5">
        <v>1367.4</v>
      </c>
      <c r="S101" s="48">
        <v>0</v>
      </c>
      <c r="T101" s="11">
        <v>-0.13</v>
      </c>
      <c r="U101" s="59">
        <v>0.24</v>
      </c>
      <c r="V101" s="26"/>
    </row>
    <row r="102" spans="1:22" x14ac:dyDescent="0.25">
      <c r="A102" t="s">
        <v>77</v>
      </c>
      <c r="B102" s="4">
        <v>34334</v>
      </c>
      <c r="C102" s="5">
        <v>151.6</v>
      </c>
      <c r="D102" s="5">
        <v>136</v>
      </c>
      <c r="E102" s="5">
        <v>791.3</v>
      </c>
      <c r="F102" s="5">
        <v>675.3</v>
      </c>
      <c r="G102" s="5">
        <v>520.29999999999995</v>
      </c>
      <c r="H102" s="5">
        <v>171.9</v>
      </c>
      <c r="I102" s="5">
        <v>15.8</v>
      </c>
      <c r="J102" s="5">
        <v>485.2</v>
      </c>
      <c r="K102" s="5">
        <v>10091</v>
      </c>
      <c r="L102" s="5">
        <v>6555.3</v>
      </c>
      <c r="M102" s="5">
        <v>4552.7</v>
      </c>
      <c r="N102" s="7">
        <v>0.69450000000000001</v>
      </c>
      <c r="O102" s="5">
        <v>7013.7</v>
      </c>
      <c r="P102" s="11">
        <v>0.28999999999999998</v>
      </c>
      <c r="Q102" s="5">
        <v>9883.5</v>
      </c>
      <c r="R102" s="5">
        <v>1381.4</v>
      </c>
      <c r="S102" s="48">
        <v>0</v>
      </c>
      <c r="T102" s="11">
        <v>7.0000000000000007E-2</v>
      </c>
      <c r="U102" s="59">
        <v>0.23</v>
      </c>
      <c r="V102" s="26"/>
    </row>
    <row r="103" spans="1:22" x14ac:dyDescent="0.25">
      <c r="A103" t="s">
        <v>78</v>
      </c>
      <c r="B103" s="4">
        <v>34424</v>
      </c>
      <c r="C103" s="5">
        <v>156.9</v>
      </c>
      <c r="D103" s="5">
        <v>136.6</v>
      </c>
      <c r="E103" s="5">
        <v>805.3</v>
      </c>
      <c r="F103" s="5">
        <v>673.7</v>
      </c>
      <c r="G103" s="5">
        <v>531.5</v>
      </c>
      <c r="H103" s="5">
        <v>149.5</v>
      </c>
      <c r="I103" s="5">
        <v>18.600000000000001</v>
      </c>
      <c r="J103" s="5">
        <v>500.4</v>
      </c>
      <c r="K103" s="5">
        <v>10189</v>
      </c>
      <c r="L103" s="5">
        <v>6630.3</v>
      </c>
      <c r="M103" s="5">
        <v>4621.2</v>
      </c>
      <c r="N103" s="7">
        <v>0.69699</v>
      </c>
      <c r="O103" s="5">
        <v>7115.7</v>
      </c>
      <c r="P103" s="11">
        <v>-0.97</v>
      </c>
      <c r="Q103" s="5">
        <v>9946.5</v>
      </c>
      <c r="R103" s="5">
        <v>1373.4</v>
      </c>
      <c r="S103" s="48">
        <v>0</v>
      </c>
      <c r="T103" s="11">
        <v>-1.1599999999999999</v>
      </c>
      <c r="U103" s="59">
        <v>0.19</v>
      </c>
      <c r="V103" s="26"/>
    </row>
    <row r="104" spans="1:22" x14ac:dyDescent="0.25">
      <c r="A104" t="s">
        <v>79</v>
      </c>
      <c r="B104" s="4">
        <v>34515</v>
      </c>
      <c r="C104" s="5">
        <v>162.19999999999999</v>
      </c>
      <c r="D104" s="5">
        <v>137.1</v>
      </c>
      <c r="E104" s="5">
        <v>810.1</v>
      </c>
      <c r="F104" s="5">
        <v>697.8</v>
      </c>
      <c r="G104" s="5">
        <v>544.4</v>
      </c>
      <c r="H104" s="5">
        <v>158</v>
      </c>
      <c r="I104" s="5">
        <v>19.5</v>
      </c>
      <c r="J104" s="5">
        <v>507.6</v>
      </c>
      <c r="K104" s="5">
        <v>10327</v>
      </c>
      <c r="L104" s="5">
        <v>6681.8</v>
      </c>
      <c r="M104" s="5">
        <v>4683.2</v>
      </c>
      <c r="N104" s="7">
        <v>0.70087999999999995</v>
      </c>
      <c r="O104" s="5">
        <v>7246.9</v>
      </c>
      <c r="P104" s="11">
        <v>0.4</v>
      </c>
      <c r="Q104" s="5">
        <v>10010.1</v>
      </c>
      <c r="R104" s="5">
        <v>1389.4</v>
      </c>
      <c r="S104" s="48">
        <v>0</v>
      </c>
      <c r="T104" s="11">
        <v>-0.13</v>
      </c>
      <c r="U104" s="59">
        <v>0.52</v>
      </c>
      <c r="V104" s="26"/>
    </row>
    <row r="105" spans="1:22" x14ac:dyDescent="0.25">
      <c r="A105" t="s">
        <v>80</v>
      </c>
      <c r="B105" s="4">
        <v>34607</v>
      </c>
      <c r="C105" s="5">
        <v>167.1</v>
      </c>
      <c r="D105" s="5">
        <v>136.19999999999999</v>
      </c>
      <c r="E105" s="5">
        <v>813.6</v>
      </c>
      <c r="F105" s="5">
        <v>695.4</v>
      </c>
      <c r="G105" s="5">
        <v>550.5</v>
      </c>
      <c r="H105" s="5">
        <v>173.8</v>
      </c>
      <c r="I105" s="5">
        <v>20.9</v>
      </c>
      <c r="J105" s="5">
        <v>513.6</v>
      </c>
      <c r="K105" s="5">
        <v>10387.4</v>
      </c>
      <c r="L105" s="5">
        <v>6732.8</v>
      </c>
      <c r="M105" s="5">
        <v>4752.8</v>
      </c>
      <c r="N105" s="7">
        <v>0.70590999999999993</v>
      </c>
      <c r="O105" s="5">
        <v>7331.1</v>
      </c>
      <c r="P105" s="11">
        <v>1.3</v>
      </c>
      <c r="Q105" s="5">
        <v>10074.5</v>
      </c>
      <c r="R105" s="5">
        <v>1423.4</v>
      </c>
      <c r="S105" s="48">
        <v>0</v>
      </c>
      <c r="T105" s="11">
        <v>0.76</v>
      </c>
      <c r="U105" s="59">
        <v>0.53</v>
      </c>
      <c r="V105" s="26"/>
    </row>
    <row r="106" spans="1:22" x14ac:dyDescent="0.25">
      <c r="A106" t="s">
        <v>81</v>
      </c>
      <c r="B106" s="4">
        <v>34699</v>
      </c>
      <c r="C106" s="5">
        <v>171.6</v>
      </c>
      <c r="D106" s="5">
        <v>147.80000000000001</v>
      </c>
      <c r="E106" s="5">
        <v>833.8</v>
      </c>
      <c r="F106" s="5">
        <v>705.4</v>
      </c>
      <c r="G106" s="5">
        <v>554.6</v>
      </c>
      <c r="H106" s="5">
        <v>183.6</v>
      </c>
      <c r="I106" s="5">
        <v>22.9</v>
      </c>
      <c r="J106" s="5">
        <v>521.1</v>
      </c>
      <c r="K106" s="5">
        <v>10506.4</v>
      </c>
      <c r="L106" s="5">
        <v>6805.6</v>
      </c>
      <c r="M106" s="5">
        <v>4826.7</v>
      </c>
      <c r="N106" s="7">
        <v>0.70923000000000003</v>
      </c>
      <c r="O106" s="5">
        <v>7455.3</v>
      </c>
      <c r="P106" s="11">
        <v>-0.66</v>
      </c>
      <c r="Q106" s="5">
        <v>10139.9</v>
      </c>
      <c r="R106" s="5">
        <v>1422.9</v>
      </c>
      <c r="S106" s="48">
        <v>0</v>
      </c>
      <c r="T106" s="11">
        <v>-0.83</v>
      </c>
      <c r="U106" s="59">
        <v>0.17</v>
      </c>
      <c r="V106" s="26"/>
    </row>
    <row r="107" spans="1:22" x14ac:dyDescent="0.25">
      <c r="A107" t="s">
        <v>82</v>
      </c>
      <c r="B107" s="4">
        <v>34789</v>
      </c>
      <c r="C107" s="5">
        <v>175.7</v>
      </c>
      <c r="D107" s="5">
        <v>152.5</v>
      </c>
      <c r="E107" s="5">
        <v>857.9</v>
      </c>
      <c r="F107" s="5">
        <v>724.6</v>
      </c>
      <c r="G107" s="5">
        <v>555.29999999999995</v>
      </c>
      <c r="H107" s="5">
        <v>187.8</v>
      </c>
      <c r="I107" s="5">
        <v>22.8</v>
      </c>
      <c r="J107" s="5">
        <v>528.20000000000005</v>
      </c>
      <c r="K107" s="5">
        <v>10543.6</v>
      </c>
      <c r="L107" s="5">
        <v>6822.5</v>
      </c>
      <c r="M107" s="5">
        <v>4862.3999999999996</v>
      </c>
      <c r="N107" s="7">
        <v>0.7127</v>
      </c>
      <c r="O107" s="5">
        <v>7522.3</v>
      </c>
      <c r="P107" s="11">
        <v>0.28000000000000003</v>
      </c>
      <c r="Q107" s="5">
        <v>10206</v>
      </c>
      <c r="R107" s="5">
        <v>1437.6</v>
      </c>
      <c r="S107" s="48">
        <v>0</v>
      </c>
      <c r="T107" s="11">
        <v>-0.08</v>
      </c>
      <c r="U107" s="59">
        <v>0.36</v>
      </c>
      <c r="V107" s="26"/>
    </row>
    <row r="108" spans="1:22" x14ac:dyDescent="0.25">
      <c r="A108" t="s">
        <v>83</v>
      </c>
      <c r="B108" s="4">
        <v>34880</v>
      </c>
      <c r="C108" s="5">
        <v>179.6</v>
      </c>
      <c r="D108" s="5">
        <v>152.5</v>
      </c>
      <c r="E108" s="5">
        <v>865.6</v>
      </c>
      <c r="F108" s="5">
        <v>746.8</v>
      </c>
      <c r="G108" s="5">
        <v>553.6</v>
      </c>
      <c r="H108" s="5">
        <v>184.4</v>
      </c>
      <c r="I108" s="5">
        <v>23.8</v>
      </c>
      <c r="J108" s="5">
        <v>532.70000000000005</v>
      </c>
      <c r="K108" s="5">
        <v>10575.1</v>
      </c>
      <c r="L108" s="5">
        <v>6882.3</v>
      </c>
      <c r="M108" s="5">
        <v>4933.6000000000004</v>
      </c>
      <c r="N108" s="7">
        <v>0.71684999999999999</v>
      </c>
      <c r="O108" s="5">
        <v>7581</v>
      </c>
      <c r="P108" s="11">
        <v>0.26</v>
      </c>
      <c r="Q108" s="5">
        <v>10272</v>
      </c>
      <c r="R108" s="5">
        <v>1452.9</v>
      </c>
      <c r="S108" s="48">
        <v>0</v>
      </c>
      <c r="T108" s="11">
        <v>-0.1</v>
      </c>
      <c r="U108" s="59">
        <v>0.36</v>
      </c>
      <c r="V108" s="26"/>
    </row>
    <row r="109" spans="1:22" x14ac:dyDescent="0.25">
      <c r="A109" t="s">
        <v>84</v>
      </c>
      <c r="B109" s="4">
        <v>34972</v>
      </c>
      <c r="C109" s="5">
        <v>183.2</v>
      </c>
      <c r="D109" s="5">
        <v>152.69999999999999</v>
      </c>
      <c r="E109" s="5">
        <v>870.7</v>
      </c>
      <c r="F109" s="5">
        <v>752.2</v>
      </c>
      <c r="G109" s="5">
        <v>558.9</v>
      </c>
      <c r="H109" s="5">
        <v>191</v>
      </c>
      <c r="I109" s="5">
        <v>23.6</v>
      </c>
      <c r="J109" s="5">
        <v>538.1</v>
      </c>
      <c r="K109" s="5">
        <v>10665.1</v>
      </c>
      <c r="L109" s="5">
        <v>6944.7</v>
      </c>
      <c r="M109" s="5">
        <v>4998.7</v>
      </c>
      <c r="N109" s="7">
        <v>0.71977999999999998</v>
      </c>
      <c r="O109" s="5">
        <v>7683.1</v>
      </c>
      <c r="P109" s="11">
        <v>-0.19</v>
      </c>
      <c r="Q109" s="5">
        <v>10339.700000000001</v>
      </c>
      <c r="R109" s="5">
        <v>1455.7</v>
      </c>
      <c r="S109" s="48">
        <v>0</v>
      </c>
      <c r="T109" s="11">
        <v>-0.24</v>
      </c>
      <c r="U109" s="59">
        <v>0.05</v>
      </c>
      <c r="V109" s="26"/>
    </row>
    <row r="110" spans="1:22" x14ac:dyDescent="0.25">
      <c r="A110" t="s">
        <v>85</v>
      </c>
      <c r="B110" s="4">
        <v>35064</v>
      </c>
      <c r="C110" s="5">
        <v>186.5</v>
      </c>
      <c r="D110" s="5">
        <v>140.69999999999999</v>
      </c>
      <c r="E110" s="5">
        <v>864.6</v>
      </c>
      <c r="F110" s="5">
        <v>770</v>
      </c>
      <c r="G110" s="5">
        <v>563.79999999999995</v>
      </c>
      <c r="H110" s="5">
        <v>187.1</v>
      </c>
      <c r="I110" s="5">
        <v>23.3</v>
      </c>
      <c r="J110" s="5">
        <v>543.1</v>
      </c>
      <c r="K110" s="5">
        <v>10737.5</v>
      </c>
      <c r="L110" s="5">
        <v>6993.1</v>
      </c>
      <c r="M110" s="5">
        <v>5055.7</v>
      </c>
      <c r="N110" s="7">
        <v>0.72293999999999992</v>
      </c>
      <c r="O110" s="5">
        <v>7772.6</v>
      </c>
      <c r="P110" s="11">
        <v>-0.78</v>
      </c>
      <c r="Q110" s="5">
        <v>10409.799999999999</v>
      </c>
      <c r="R110" s="5">
        <v>1451.6</v>
      </c>
      <c r="S110" s="48">
        <v>0</v>
      </c>
      <c r="T110" s="11">
        <v>-1.02</v>
      </c>
      <c r="U110" s="59">
        <v>0.24</v>
      </c>
      <c r="V110" s="26"/>
    </row>
    <row r="111" spans="1:22" x14ac:dyDescent="0.25">
      <c r="A111" t="s">
        <v>86</v>
      </c>
      <c r="B111" s="4">
        <v>35155</v>
      </c>
      <c r="C111" s="5">
        <v>189.6</v>
      </c>
      <c r="D111" s="5">
        <v>151.30000000000001</v>
      </c>
      <c r="E111" s="5">
        <v>893.2</v>
      </c>
      <c r="F111" s="5">
        <v>801.7</v>
      </c>
      <c r="G111" s="5">
        <v>570.4</v>
      </c>
      <c r="H111" s="5">
        <v>194.3</v>
      </c>
      <c r="I111" s="5">
        <v>19.899999999999999</v>
      </c>
      <c r="J111" s="5">
        <v>545.9</v>
      </c>
      <c r="K111" s="5">
        <v>10817.9</v>
      </c>
      <c r="L111" s="5">
        <v>7057.6</v>
      </c>
      <c r="M111" s="5">
        <v>5130.6000000000004</v>
      </c>
      <c r="N111" s="7">
        <v>0.72695999999999994</v>
      </c>
      <c r="O111" s="5">
        <v>7868.5</v>
      </c>
      <c r="P111" s="11">
        <v>0.51</v>
      </c>
      <c r="Q111" s="5">
        <v>10483.1</v>
      </c>
      <c r="R111" s="5">
        <v>1471.3</v>
      </c>
      <c r="S111" s="48">
        <v>0</v>
      </c>
      <c r="T111" s="11">
        <v>0.59</v>
      </c>
      <c r="U111" s="59">
        <v>-0.08</v>
      </c>
      <c r="V111" s="26"/>
    </row>
    <row r="112" spans="1:22" x14ac:dyDescent="0.25">
      <c r="A112" t="s">
        <v>87</v>
      </c>
      <c r="B112" s="4">
        <v>35246</v>
      </c>
      <c r="C112" s="5">
        <v>192.9</v>
      </c>
      <c r="D112" s="5">
        <v>165.8</v>
      </c>
      <c r="E112" s="5">
        <v>912.9</v>
      </c>
      <c r="F112" s="5">
        <v>839.6</v>
      </c>
      <c r="G112" s="5">
        <v>577.70000000000005</v>
      </c>
      <c r="H112" s="5">
        <v>205.5</v>
      </c>
      <c r="I112" s="5">
        <v>20</v>
      </c>
      <c r="J112" s="5">
        <v>554.4</v>
      </c>
      <c r="K112" s="5">
        <v>10998.3</v>
      </c>
      <c r="L112" s="5">
        <v>7133.6</v>
      </c>
      <c r="M112" s="5">
        <v>5220.5</v>
      </c>
      <c r="N112" s="7">
        <v>0.73182000000000003</v>
      </c>
      <c r="O112" s="5">
        <v>8032.8</v>
      </c>
      <c r="P112" s="11">
        <v>0.96</v>
      </c>
      <c r="Q112" s="5">
        <v>10560</v>
      </c>
      <c r="R112" s="5">
        <v>1487.7</v>
      </c>
      <c r="S112" s="48">
        <v>0</v>
      </c>
      <c r="T112" s="11">
        <v>0.3</v>
      </c>
      <c r="U112" s="59">
        <v>0.66</v>
      </c>
      <c r="V112" s="26"/>
    </row>
    <row r="113" spans="1:22" x14ac:dyDescent="0.25">
      <c r="A113" t="s">
        <v>88</v>
      </c>
      <c r="B113" s="4">
        <v>35338</v>
      </c>
      <c r="C113" s="5">
        <v>196.5</v>
      </c>
      <c r="D113" s="5">
        <v>158.80000000000001</v>
      </c>
      <c r="E113" s="5">
        <v>908.5</v>
      </c>
      <c r="F113" s="5">
        <v>843.5</v>
      </c>
      <c r="G113" s="5">
        <v>581.79999999999995</v>
      </c>
      <c r="H113" s="5">
        <v>205.9</v>
      </c>
      <c r="I113" s="5">
        <v>20.100000000000001</v>
      </c>
      <c r="J113" s="5">
        <v>561.79999999999995</v>
      </c>
      <c r="K113" s="5">
        <v>11097</v>
      </c>
      <c r="L113" s="5">
        <v>7176.8</v>
      </c>
      <c r="M113" s="5">
        <v>5274.5</v>
      </c>
      <c r="N113" s="7">
        <v>0.73494000000000004</v>
      </c>
      <c r="O113" s="5">
        <v>8131.4</v>
      </c>
      <c r="P113" s="11">
        <v>0.01</v>
      </c>
      <c r="Q113" s="5">
        <v>10640.8</v>
      </c>
      <c r="R113" s="5">
        <v>1496.7</v>
      </c>
      <c r="S113" s="48">
        <v>0</v>
      </c>
      <c r="T113" s="11">
        <v>-0.38</v>
      </c>
      <c r="U113" s="59">
        <v>0.38</v>
      </c>
      <c r="V113" s="26"/>
    </row>
    <row r="114" spans="1:22" x14ac:dyDescent="0.25">
      <c r="A114" t="s">
        <v>89</v>
      </c>
      <c r="B114" s="4">
        <v>35430</v>
      </c>
      <c r="C114" s="5">
        <v>200.4</v>
      </c>
      <c r="D114" s="5">
        <v>156.9</v>
      </c>
      <c r="E114" s="5">
        <v>910.7</v>
      </c>
      <c r="F114" s="5">
        <v>863.5</v>
      </c>
      <c r="G114" s="5">
        <v>593.20000000000005</v>
      </c>
      <c r="H114" s="5">
        <v>208.6</v>
      </c>
      <c r="I114" s="5">
        <v>20.3</v>
      </c>
      <c r="J114" s="5">
        <v>569.4</v>
      </c>
      <c r="K114" s="5">
        <v>11212.2</v>
      </c>
      <c r="L114" s="5">
        <v>7233.9</v>
      </c>
      <c r="M114" s="5">
        <v>5352.8</v>
      </c>
      <c r="N114" s="7">
        <v>0.73995</v>
      </c>
      <c r="O114" s="5">
        <v>8259.7999999999993</v>
      </c>
      <c r="P114" s="11">
        <v>0.52</v>
      </c>
      <c r="Q114" s="5">
        <v>10726.1</v>
      </c>
      <c r="R114" s="5">
        <v>1515.7</v>
      </c>
      <c r="S114" s="48">
        <v>0</v>
      </c>
      <c r="T114" s="11">
        <v>-0.13</v>
      </c>
      <c r="U114" s="59">
        <v>0.65</v>
      </c>
      <c r="V114" s="26"/>
    </row>
    <row r="115" spans="1:22" x14ac:dyDescent="0.25">
      <c r="A115" t="s">
        <v>90</v>
      </c>
      <c r="B115" s="4">
        <v>35520</v>
      </c>
      <c r="C115" s="5">
        <v>204.4</v>
      </c>
      <c r="D115" s="5">
        <v>161.4</v>
      </c>
      <c r="E115" s="5">
        <v>930.5</v>
      </c>
      <c r="F115" s="5">
        <v>902.1</v>
      </c>
      <c r="G115" s="5">
        <v>595.70000000000005</v>
      </c>
      <c r="H115" s="5">
        <v>210</v>
      </c>
      <c r="I115" s="5">
        <v>20</v>
      </c>
      <c r="J115" s="5">
        <v>577.29999999999995</v>
      </c>
      <c r="K115" s="5">
        <v>11284.6</v>
      </c>
      <c r="L115" s="5">
        <v>7310.2</v>
      </c>
      <c r="M115" s="5">
        <v>5433.1</v>
      </c>
      <c r="N115" s="7">
        <v>0.74322999999999995</v>
      </c>
      <c r="O115" s="5">
        <v>8362.7000000000007</v>
      </c>
      <c r="P115" s="11">
        <v>-0.38</v>
      </c>
      <c r="Q115" s="5">
        <v>10817.5</v>
      </c>
      <c r="R115" s="5">
        <v>1516</v>
      </c>
      <c r="S115" s="48">
        <v>0</v>
      </c>
      <c r="T115" s="11">
        <v>-0.39</v>
      </c>
      <c r="U115" s="59">
        <v>0.01</v>
      </c>
      <c r="V115" s="26"/>
    </row>
    <row r="116" spans="1:22" x14ac:dyDescent="0.25">
      <c r="A116" t="s">
        <v>91</v>
      </c>
      <c r="B116" s="4">
        <v>35611</v>
      </c>
      <c r="C116" s="5">
        <v>207.1</v>
      </c>
      <c r="D116" s="5">
        <v>159.4</v>
      </c>
      <c r="E116" s="5">
        <v>931.3</v>
      </c>
      <c r="F116" s="5">
        <v>916.2</v>
      </c>
      <c r="G116" s="5">
        <v>610.4</v>
      </c>
      <c r="H116" s="5">
        <v>214</v>
      </c>
      <c r="I116" s="5">
        <v>20.5</v>
      </c>
      <c r="J116" s="5">
        <v>584.9</v>
      </c>
      <c r="K116" s="5">
        <v>11472.1</v>
      </c>
      <c r="L116" s="5">
        <v>7343.1</v>
      </c>
      <c r="M116" s="5">
        <v>5471.3</v>
      </c>
      <c r="N116" s="7">
        <v>0.74509000000000003</v>
      </c>
      <c r="O116" s="5">
        <v>8518.7999999999993</v>
      </c>
      <c r="P116" s="11">
        <v>0.96</v>
      </c>
      <c r="Q116" s="5">
        <v>10914.6</v>
      </c>
      <c r="R116" s="5">
        <v>1542.5</v>
      </c>
      <c r="S116" s="48">
        <v>0</v>
      </c>
      <c r="T116" s="11">
        <v>0.62</v>
      </c>
      <c r="U116" s="59">
        <v>0.34</v>
      </c>
      <c r="V116" s="26"/>
    </row>
    <row r="117" spans="1:22" x14ac:dyDescent="0.25">
      <c r="A117" t="s">
        <v>92</v>
      </c>
      <c r="B117" s="4">
        <v>35703</v>
      </c>
      <c r="C117" s="5">
        <v>208.3</v>
      </c>
      <c r="D117" s="5">
        <v>163.69999999999999</v>
      </c>
      <c r="E117" s="5">
        <v>937.2</v>
      </c>
      <c r="F117" s="5">
        <v>941.1</v>
      </c>
      <c r="G117" s="5">
        <v>616.6</v>
      </c>
      <c r="H117" s="5">
        <v>226</v>
      </c>
      <c r="I117" s="5">
        <v>20.9</v>
      </c>
      <c r="J117" s="5">
        <v>593.6</v>
      </c>
      <c r="K117" s="5">
        <v>11615.6</v>
      </c>
      <c r="L117" s="5">
        <v>7468.2</v>
      </c>
      <c r="M117" s="5">
        <v>5579.2</v>
      </c>
      <c r="N117" s="7">
        <v>0.74706000000000006</v>
      </c>
      <c r="O117" s="5">
        <v>8662.7999999999993</v>
      </c>
      <c r="P117" s="11">
        <v>0.34</v>
      </c>
      <c r="Q117" s="5">
        <v>11016.2</v>
      </c>
      <c r="R117" s="5">
        <v>1555.2</v>
      </c>
      <c r="S117" s="48">
        <v>0</v>
      </c>
      <c r="T117" s="11">
        <v>-0.11</v>
      </c>
      <c r="U117" s="59">
        <v>0.46</v>
      </c>
      <c r="V117" s="26"/>
    </row>
    <row r="118" spans="1:22" x14ac:dyDescent="0.25">
      <c r="A118" t="s">
        <v>93</v>
      </c>
      <c r="B118" s="4">
        <v>35795</v>
      </c>
      <c r="C118" s="5">
        <v>207.9</v>
      </c>
      <c r="D118" s="5">
        <v>168</v>
      </c>
      <c r="E118" s="5">
        <v>942.7</v>
      </c>
      <c r="F118" s="5">
        <v>967.8</v>
      </c>
      <c r="G118" s="5">
        <v>623.79999999999995</v>
      </c>
      <c r="H118" s="5">
        <v>215.9</v>
      </c>
      <c r="I118" s="5">
        <v>21.3</v>
      </c>
      <c r="J118" s="5">
        <v>605.29999999999995</v>
      </c>
      <c r="K118" s="5">
        <v>11715.4</v>
      </c>
      <c r="L118" s="5">
        <v>7557.4</v>
      </c>
      <c r="M118" s="5">
        <v>5663.6</v>
      </c>
      <c r="N118" s="7">
        <v>0.74941000000000002</v>
      </c>
      <c r="O118" s="5">
        <v>8765.9</v>
      </c>
      <c r="P118" s="11">
        <v>0.37</v>
      </c>
      <c r="Q118" s="5">
        <v>11121.8</v>
      </c>
      <c r="R118" s="5">
        <v>1574.8</v>
      </c>
      <c r="S118" s="48">
        <v>0</v>
      </c>
      <c r="T118" s="11">
        <v>-0.04</v>
      </c>
      <c r="U118" s="59">
        <v>0.41</v>
      </c>
      <c r="V118" s="26"/>
    </row>
    <row r="119" spans="1:22" x14ac:dyDescent="0.25">
      <c r="A119" t="s">
        <v>94</v>
      </c>
      <c r="B119" s="4">
        <v>35885</v>
      </c>
      <c r="C119" s="5">
        <v>206.4</v>
      </c>
      <c r="D119" s="5">
        <v>167.2</v>
      </c>
      <c r="E119" s="5">
        <v>951.8</v>
      </c>
      <c r="F119" s="5">
        <v>996.1</v>
      </c>
      <c r="G119" s="5">
        <v>629.1</v>
      </c>
      <c r="H119" s="5">
        <v>213.5</v>
      </c>
      <c r="I119" s="5">
        <v>26.4</v>
      </c>
      <c r="J119" s="5">
        <v>613.29999999999995</v>
      </c>
      <c r="K119" s="5">
        <v>11832.5</v>
      </c>
      <c r="L119" s="5">
        <v>7633.9</v>
      </c>
      <c r="M119" s="5">
        <v>5721.3</v>
      </c>
      <c r="N119" s="7">
        <v>0.74947000000000008</v>
      </c>
      <c r="O119" s="5">
        <v>8866.5</v>
      </c>
      <c r="P119" s="11">
        <v>-0.25</v>
      </c>
      <c r="Q119" s="5">
        <v>11231</v>
      </c>
      <c r="R119" s="5">
        <v>1568</v>
      </c>
      <c r="S119" s="48">
        <v>0</v>
      </c>
      <c r="T119" s="11">
        <v>-0.66</v>
      </c>
      <c r="U119" s="59">
        <v>0.41</v>
      </c>
      <c r="V119" s="26"/>
    </row>
    <row r="120" spans="1:22" x14ac:dyDescent="0.25">
      <c r="A120" t="s">
        <v>95</v>
      </c>
      <c r="B120" s="4">
        <v>35976</v>
      </c>
      <c r="C120" s="5">
        <v>205.3</v>
      </c>
      <c r="D120" s="5">
        <v>170</v>
      </c>
      <c r="E120" s="5">
        <v>956</v>
      </c>
      <c r="F120" s="5">
        <v>1022.4</v>
      </c>
      <c r="G120" s="5">
        <v>635.5</v>
      </c>
      <c r="H120" s="5">
        <v>209.9</v>
      </c>
      <c r="I120" s="5">
        <v>26.6</v>
      </c>
      <c r="J120" s="5">
        <v>622.79999999999995</v>
      </c>
      <c r="K120" s="5">
        <v>11942</v>
      </c>
      <c r="L120" s="5">
        <v>7768.3</v>
      </c>
      <c r="M120" s="5">
        <v>5832.6</v>
      </c>
      <c r="N120" s="7">
        <v>0.75080999999999998</v>
      </c>
      <c r="O120" s="5">
        <v>8969.7000000000007</v>
      </c>
      <c r="P120" s="11">
        <v>1.25</v>
      </c>
      <c r="Q120" s="5">
        <v>11343.6</v>
      </c>
      <c r="R120" s="5">
        <v>1603.7</v>
      </c>
      <c r="S120" s="48">
        <v>0</v>
      </c>
      <c r="T120" s="11">
        <v>0.51</v>
      </c>
      <c r="U120" s="59">
        <v>0.74</v>
      </c>
      <c r="V120" s="26"/>
    </row>
    <row r="121" spans="1:22" x14ac:dyDescent="0.25">
      <c r="A121" t="s">
        <v>96</v>
      </c>
      <c r="B121" s="4">
        <v>36068</v>
      </c>
      <c r="C121" s="5">
        <v>205</v>
      </c>
      <c r="D121" s="5">
        <v>168.1</v>
      </c>
      <c r="E121" s="5">
        <v>957.4</v>
      </c>
      <c r="F121" s="5">
        <v>1043.2</v>
      </c>
      <c r="G121" s="5">
        <v>643</v>
      </c>
      <c r="H121" s="5">
        <v>215.8</v>
      </c>
      <c r="I121" s="5">
        <v>26.8</v>
      </c>
      <c r="J121" s="5">
        <v>632.6</v>
      </c>
      <c r="K121" s="5">
        <v>12091.6</v>
      </c>
      <c r="L121" s="5">
        <v>7869.6</v>
      </c>
      <c r="M121" s="5">
        <v>5926.8</v>
      </c>
      <c r="N121" s="7">
        <v>0.75313000000000008</v>
      </c>
      <c r="O121" s="5">
        <v>9121.1</v>
      </c>
      <c r="P121" s="11">
        <v>0.56000000000000005</v>
      </c>
      <c r="Q121" s="5">
        <v>11459.2</v>
      </c>
      <c r="R121" s="5">
        <v>1627.3</v>
      </c>
      <c r="S121" s="48">
        <v>0</v>
      </c>
      <c r="T121" s="11">
        <v>-0.09</v>
      </c>
      <c r="U121" s="59">
        <v>0.65</v>
      </c>
      <c r="V121" s="26"/>
    </row>
    <row r="122" spans="1:22" x14ac:dyDescent="0.25">
      <c r="A122" t="s">
        <v>97</v>
      </c>
      <c r="B122" s="4">
        <v>36160</v>
      </c>
      <c r="C122" s="5">
        <v>205.5</v>
      </c>
      <c r="D122" s="5">
        <v>175.4</v>
      </c>
      <c r="E122" s="5">
        <v>966.4</v>
      </c>
      <c r="F122" s="5">
        <v>1068</v>
      </c>
      <c r="G122" s="5">
        <v>650.29999999999995</v>
      </c>
      <c r="H122" s="5">
        <v>211.3</v>
      </c>
      <c r="I122" s="5">
        <v>26.6</v>
      </c>
      <c r="J122" s="5">
        <v>642.4</v>
      </c>
      <c r="K122" s="5">
        <v>12287</v>
      </c>
      <c r="L122" s="5">
        <v>7983.3</v>
      </c>
      <c r="M122" s="5">
        <v>6028.2</v>
      </c>
      <c r="N122" s="7">
        <v>0.7551000000000001</v>
      </c>
      <c r="O122" s="5">
        <v>9294</v>
      </c>
      <c r="P122" s="11">
        <v>0.45</v>
      </c>
      <c r="Q122" s="5">
        <v>11577.2</v>
      </c>
      <c r="R122" s="5">
        <v>1647.5</v>
      </c>
      <c r="S122" s="48">
        <v>0</v>
      </c>
      <c r="T122" s="11">
        <v>0.18</v>
      </c>
      <c r="U122" s="59">
        <v>0.27</v>
      </c>
      <c r="V122" s="26"/>
    </row>
    <row r="123" spans="1:22" x14ac:dyDescent="0.25">
      <c r="A123" t="s">
        <v>98</v>
      </c>
      <c r="B123" s="4">
        <v>36250</v>
      </c>
      <c r="C123" s="5">
        <v>206.6</v>
      </c>
      <c r="D123" s="5">
        <v>181.1</v>
      </c>
      <c r="E123" s="5">
        <v>983.4</v>
      </c>
      <c r="F123" s="5">
        <v>1077.9000000000001</v>
      </c>
      <c r="G123" s="5">
        <v>657.5</v>
      </c>
      <c r="H123" s="5">
        <v>222.3</v>
      </c>
      <c r="I123" s="5">
        <v>24</v>
      </c>
      <c r="J123" s="5">
        <v>653.29999999999995</v>
      </c>
      <c r="K123" s="5">
        <v>12403.3</v>
      </c>
      <c r="L123" s="5">
        <v>8060.8</v>
      </c>
      <c r="M123" s="5">
        <v>6102.5</v>
      </c>
      <c r="N123" s="7">
        <v>0.75706999999999991</v>
      </c>
      <c r="O123" s="5">
        <v>9417.2999999999993</v>
      </c>
      <c r="P123" s="11">
        <v>0.5</v>
      </c>
      <c r="Q123" s="5">
        <v>11696.4</v>
      </c>
      <c r="R123" s="5">
        <v>1669.4</v>
      </c>
      <c r="S123" s="48">
        <v>0</v>
      </c>
      <c r="T123" s="11">
        <v>-0.01</v>
      </c>
      <c r="U123" s="59">
        <v>0.51</v>
      </c>
      <c r="V123" s="26"/>
    </row>
    <row r="124" spans="1:22" x14ac:dyDescent="0.25">
      <c r="A124" t="s">
        <v>99</v>
      </c>
      <c r="B124" s="4">
        <v>36341</v>
      </c>
      <c r="C124" s="5">
        <v>207.9</v>
      </c>
      <c r="D124" s="5">
        <v>179.1</v>
      </c>
      <c r="E124" s="5">
        <v>985</v>
      </c>
      <c r="F124" s="5">
        <v>1095.2</v>
      </c>
      <c r="G124" s="5">
        <v>667.1</v>
      </c>
      <c r="H124" s="5">
        <v>219.9</v>
      </c>
      <c r="I124" s="5">
        <v>24.6</v>
      </c>
      <c r="J124" s="5">
        <v>659</v>
      </c>
      <c r="K124" s="5">
        <v>12498.7</v>
      </c>
      <c r="L124" s="5">
        <v>8178.3</v>
      </c>
      <c r="M124" s="5">
        <v>6225.3</v>
      </c>
      <c r="N124" s="7">
        <v>0.7612000000000001</v>
      </c>
      <c r="O124" s="5">
        <v>9524.2000000000007</v>
      </c>
      <c r="P124" s="11">
        <v>0.28000000000000003</v>
      </c>
      <c r="Q124" s="5">
        <v>11819.1</v>
      </c>
      <c r="R124" s="5">
        <v>1695.2</v>
      </c>
      <c r="S124" s="48">
        <v>0</v>
      </c>
      <c r="T124" s="11">
        <v>-0.02</v>
      </c>
      <c r="U124" s="59">
        <v>0.3</v>
      </c>
      <c r="V124" s="26"/>
    </row>
    <row r="125" spans="1:22" x14ac:dyDescent="0.25">
      <c r="A125" t="s">
        <v>100</v>
      </c>
      <c r="B125" s="4">
        <v>36433</v>
      </c>
      <c r="C125" s="5">
        <v>209.4</v>
      </c>
      <c r="D125" s="5">
        <v>186.7</v>
      </c>
      <c r="E125" s="5">
        <v>996.1</v>
      </c>
      <c r="F125" s="5">
        <v>1120.5999999999999</v>
      </c>
      <c r="G125" s="5">
        <v>679</v>
      </c>
      <c r="H125" s="5">
        <v>223.3</v>
      </c>
      <c r="I125" s="5">
        <v>25.3</v>
      </c>
      <c r="J125" s="5">
        <v>666.4</v>
      </c>
      <c r="K125" s="5">
        <v>12662.4</v>
      </c>
      <c r="L125" s="5">
        <v>8270.6</v>
      </c>
      <c r="M125" s="5">
        <v>6328.9</v>
      </c>
      <c r="N125" s="7">
        <v>0.76522999999999997</v>
      </c>
      <c r="O125" s="5">
        <v>9681.9</v>
      </c>
      <c r="P125" s="11">
        <v>0.88</v>
      </c>
      <c r="Q125" s="5">
        <v>11943</v>
      </c>
      <c r="R125" s="5">
        <v>1734.5</v>
      </c>
      <c r="S125" s="48">
        <v>0</v>
      </c>
      <c r="T125" s="11">
        <v>0.41</v>
      </c>
      <c r="U125" s="59">
        <v>0.47</v>
      </c>
      <c r="V125" s="26"/>
    </row>
    <row r="126" spans="1:22" x14ac:dyDescent="0.25">
      <c r="A126" t="s">
        <v>101</v>
      </c>
      <c r="B126" s="4">
        <v>36525</v>
      </c>
      <c r="C126" s="5">
        <v>211</v>
      </c>
      <c r="D126" s="5">
        <v>191.3</v>
      </c>
      <c r="E126" s="5">
        <v>1004.3</v>
      </c>
      <c r="F126" s="5">
        <v>1154</v>
      </c>
      <c r="G126" s="5">
        <v>690.7</v>
      </c>
      <c r="H126" s="5">
        <v>228</v>
      </c>
      <c r="I126" s="5">
        <v>27.7</v>
      </c>
      <c r="J126" s="5">
        <v>679.6</v>
      </c>
      <c r="K126" s="5">
        <v>12877.6</v>
      </c>
      <c r="L126" s="5">
        <v>8391.7999999999993</v>
      </c>
      <c r="M126" s="5">
        <v>6459.6</v>
      </c>
      <c r="N126" s="7">
        <v>0.76974999999999993</v>
      </c>
      <c r="O126" s="5">
        <v>9899.4</v>
      </c>
      <c r="P126" s="11">
        <v>1.1499999999999999</v>
      </c>
      <c r="Q126" s="5">
        <v>12067.6</v>
      </c>
      <c r="R126" s="5">
        <v>1782.3</v>
      </c>
      <c r="S126" s="48">
        <v>0</v>
      </c>
      <c r="T126" s="11">
        <v>0.54</v>
      </c>
      <c r="U126" s="59">
        <v>0.61</v>
      </c>
      <c r="V126" s="26"/>
    </row>
    <row r="127" spans="1:22" x14ac:dyDescent="0.25">
      <c r="A127" t="s">
        <v>102</v>
      </c>
      <c r="B127" s="4">
        <v>36616</v>
      </c>
      <c r="C127" s="5">
        <v>213</v>
      </c>
      <c r="D127" s="5">
        <v>190.2</v>
      </c>
      <c r="E127" s="5">
        <v>1016.9</v>
      </c>
      <c r="F127" s="5">
        <v>1208.8</v>
      </c>
      <c r="G127" s="5">
        <v>698.6</v>
      </c>
      <c r="H127" s="5">
        <v>239.4</v>
      </c>
      <c r="I127" s="5">
        <v>24.7</v>
      </c>
      <c r="J127" s="5">
        <v>699.5</v>
      </c>
      <c r="K127" s="5">
        <v>12924.2</v>
      </c>
      <c r="L127" s="5">
        <v>8520.7000000000007</v>
      </c>
      <c r="M127" s="5">
        <v>6613.6</v>
      </c>
      <c r="N127" s="7">
        <v>0.77617999999999998</v>
      </c>
      <c r="O127" s="5">
        <v>10002.9</v>
      </c>
      <c r="P127" s="11">
        <v>-0.51</v>
      </c>
      <c r="Q127" s="5">
        <v>12191.9</v>
      </c>
      <c r="R127" s="5">
        <v>1790.7</v>
      </c>
      <c r="S127" s="48">
        <v>0</v>
      </c>
      <c r="T127" s="11">
        <v>-0.84</v>
      </c>
      <c r="U127" s="59">
        <v>0.33</v>
      </c>
      <c r="V127" s="26"/>
    </row>
    <row r="128" spans="1:22" x14ac:dyDescent="0.25">
      <c r="A128" t="s">
        <v>103</v>
      </c>
      <c r="B128" s="4">
        <v>36707</v>
      </c>
      <c r="C128" s="5">
        <v>216.1</v>
      </c>
      <c r="D128" s="5">
        <v>198.3</v>
      </c>
      <c r="E128" s="5">
        <v>1042.3</v>
      </c>
      <c r="F128" s="5">
        <v>1230.2</v>
      </c>
      <c r="G128" s="5">
        <v>707.3</v>
      </c>
      <c r="H128" s="5">
        <v>237.6</v>
      </c>
      <c r="I128" s="5">
        <v>25</v>
      </c>
      <c r="J128" s="5">
        <v>701.9</v>
      </c>
      <c r="K128" s="5">
        <v>13160.8</v>
      </c>
      <c r="L128" s="5">
        <v>8603</v>
      </c>
      <c r="M128" s="5">
        <v>6707.5</v>
      </c>
      <c r="N128" s="7">
        <v>0.77966999999999997</v>
      </c>
      <c r="O128" s="5">
        <v>10247.700000000001</v>
      </c>
      <c r="P128" s="11">
        <v>0.72</v>
      </c>
      <c r="Q128" s="5">
        <v>12316.7</v>
      </c>
      <c r="R128" s="5">
        <v>1823.1</v>
      </c>
      <c r="S128" s="48">
        <v>0</v>
      </c>
      <c r="T128" s="11">
        <v>0.78</v>
      </c>
      <c r="U128" s="59">
        <v>-0.06</v>
      </c>
      <c r="V128" s="26"/>
    </row>
    <row r="129" spans="1:22" x14ac:dyDescent="0.25">
      <c r="A129" t="s">
        <v>104</v>
      </c>
      <c r="B129" s="4">
        <v>36799</v>
      </c>
      <c r="C129" s="5">
        <v>220.7</v>
      </c>
      <c r="D129" s="5">
        <v>204.8</v>
      </c>
      <c r="E129" s="5">
        <v>1054.7</v>
      </c>
      <c r="F129" s="5">
        <v>1247.7</v>
      </c>
      <c r="G129" s="5">
        <v>711.3</v>
      </c>
      <c r="H129" s="5">
        <v>219</v>
      </c>
      <c r="I129" s="5">
        <v>25.6</v>
      </c>
      <c r="J129" s="5">
        <v>715.2</v>
      </c>
      <c r="K129" s="5">
        <v>13178.4</v>
      </c>
      <c r="L129" s="5">
        <v>8687.5</v>
      </c>
      <c r="M129" s="5">
        <v>6815.4</v>
      </c>
      <c r="N129" s="7">
        <v>0.78449999999999998</v>
      </c>
      <c r="O129" s="5">
        <v>10319.799999999999</v>
      </c>
      <c r="P129" s="11">
        <v>-0.31</v>
      </c>
      <c r="Q129" s="5">
        <v>12439.6</v>
      </c>
      <c r="R129" s="5">
        <v>1832.3</v>
      </c>
      <c r="S129" s="48">
        <v>0</v>
      </c>
      <c r="T129" s="11">
        <v>-0.49</v>
      </c>
      <c r="U129" s="59">
        <v>0.18</v>
      </c>
      <c r="V129" s="26"/>
    </row>
    <row r="130" spans="1:22" x14ac:dyDescent="0.25">
      <c r="A130" t="s">
        <v>105</v>
      </c>
      <c r="B130" s="4">
        <v>36891</v>
      </c>
      <c r="C130" s="5">
        <v>226.7</v>
      </c>
      <c r="D130" s="5">
        <v>204.8</v>
      </c>
      <c r="E130" s="5">
        <v>1065.5999999999999</v>
      </c>
      <c r="F130" s="5">
        <v>1258.7</v>
      </c>
      <c r="G130" s="5">
        <v>717.1</v>
      </c>
      <c r="H130" s="5">
        <v>221.3</v>
      </c>
      <c r="I130" s="5">
        <v>26.1</v>
      </c>
      <c r="J130" s="5">
        <v>721</v>
      </c>
      <c r="K130" s="5">
        <v>13260.5</v>
      </c>
      <c r="L130" s="5">
        <v>8762.2000000000007</v>
      </c>
      <c r="M130" s="5">
        <v>6912.1</v>
      </c>
      <c r="N130" s="7">
        <v>0.78885000000000005</v>
      </c>
      <c r="O130" s="5">
        <v>10439</v>
      </c>
      <c r="P130" s="11">
        <v>0.43</v>
      </c>
      <c r="Q130" s="5">
        <v>12559.7</v>
      </c>
      <c r="R130" s="5">
        <v>1861.2</v>
      </c>
      <c r="S130" s="48">
        <v>0</v>
      </c>
      <c r="T130" s="11">
        <v>0.06</v>
      </c>
      <c r="U130" s="59">
        <v>0.38</v>
      </c>
      <c r="V130" s="62"/>
    </row>
    <row r="131" spans="1:22" x14ac:dyDescent="0.25">
      <c r="A131" t="s">
        <v>106</v>
      </c>
      <c r="B131" s="4">
        <v>36981</v>
      </c>
      <c r="C131" s="5">
        <v>233.8</v>
      </c>
      <c r="D131" s="5">
        <v>215</v>
      </c>
      <c r="E131" s="5">
        <v>1107.8</v>
      </c>
      <c r="F131" s="5">
        <v>1301.9000000000001</v>
      </c>
      <c r="G131" s="5">
        <v>724.2</v>
      </c>
      <c r="H131" s="5">
        <v>185.1</v>
      </c>
      <c r="I131" s="5">
        <v>29.8</v>
      </c>
      <c r="J131" s="5">
        <v>736.1</v>
      </c>
      <c r="K131" s="5">
        <v>13222.7</v>
      </c>
      <c r="L131" s="5">
        <v>8797.2999999999993</v>
      </c>
      <c r="M131" s="5">
        <v>6986.9</v>
      </c>
      <c r="N131" s="7">
        <v>0.79421000000000008</v>
      </c>
      <c r="O131" s="5">
        <v>10472.9</v>
      </c>
      <c r="P131" s="11">
        <v>1.1000000000000001</v>
      </c>
      <c r="Q131" s="5">
        <v>12674.2</v>
      </c>
      <c r="R131" s="5">
        <v>1905.4</v>
      </c>
      <c r="S131" s="48">
        <v>0</v>
      </c>
      <c r="T131" s="11">
        <v>0.52</v>
      </c>
      <c r="U131" s="59">
        <v>0.57999999999999996</v>
      </c>
      <c r="V131" s="26"/>
    </row>
    <row r="132" spans="1:22" x14ac:dyDescent="0.25">
      <c r="A132" t="s">
        <v>107</v>
      </c>
      <c r="B132" s="4">
        <v>37072</v>
      </c>
      <c r="C132" s="5">
        <v>240.4</v>
      </c>
      <c r="D132" s="5">
        <v>230.1</v>
      </c>
      <c r="E132" s="5">
        <v>1139.0999999999999</v>
      </c>
      <c r="F132" s="5">
        <v>1308.9000000000001</v>
      </c>
      <c r="G132" s="5">
        <v>724.1</v>
      </c>
      <c r="H132" s="5">
        <v>179</v>
      </c>
      <c r="I132" s="5">
        <v>28</v>
      </c>
      <c r="J132" s="5">
        <v>736.9</v>
      </c>
      <c r="K132" s="5">
        <v>13300</v>
      </c>
      <c r="L132" s="5">
        <v>8818.1</v>
      </c>
      <c r="M132" s="5">
        <v>7036.3</v>
      </c>
      <c r="N132" s="7">
        <v>0.79793999999999998</v>
      </c>
      <c r="O132" s="5">
        <v>10597.8</v>
      </c>
      <c r="P132" s="11">
        <v>1.27</v>
      </c>
      <c r="Q132" s="5">
        <v>12782.6</v>
      </c>
      <c r="R132" s="5">
        <v>1947</v>
      </c>
      <c r="S132" s="48">
        <v>1</v>
      </c>
      <c r="T132" s="11">
        <v>0.36</v>
      </c>
      <c r="U132" s="59">
        <v>0.9</v>
      </c>
      <c r="V132" s="26"/>
    </row>
    <row r="133" spans="1:22" x14ac:dyDescent="0.25">
      <c r="A133" t="s">
        <v>108</v>
      </c>
      <c r="B133" s="4">
        <v>37164</v>
      </c>
      <c r="C133" s="5">
        <v>245.8</v>
      </c>
      <c r="D133" s="5">
        <v>217.4</v>
      </c>
      <c r="E133" s="5">
        <v>1145.2</v>
      </c>
      <c r="F133" s="5">
        <v>1113.5999999999999</v>
      </c>
      <c r="G133" s="5">
        <v>725.3</v>
      </c>
      <c r="H133" s="5">
        <v>159.30000000000001</v>
      </c>
      <c r="I133" s="5">
        <v>26.4</v>
      </c>
      <c r="J133" s="5">
        <v>736.1</v>
      </c>
      <c r="K133" s="5">
        <v>13244.8</v>
      </c>
      <c r="L133" s="5">
        <v>8848.2999999999993</v>
      </c>
      <c r="M133" s="5">
        <v>7064.7</v>
      </c>
      <c r="N133" s="7">
        <v>0.79842000000000002</v>
      </c>
      <c r="O133" s="5">
        <v>10596.3</v>
      </c>
      <c r="P133" s="11">
        <v>-0.08</v>
      </c>
      <c r="Q133" s="5">
        <v>12886.7</v>
      </c>
      <c r="R133" s="5">
        <v>1952.7</v>
      </c>
      <c r="S133" s="48">
        <v>1</v>
      </c>
      <c r="T133" s="11">
        <v>0.15</v>
      </c>
      <c r="U133" s="59">
        <v>-0.23</v>
      </c>
      <c r="V133" s="26"/>
    </row>
    <row r="134" spans="1:22" x14ac:dyDescent="0.25">
      <c r="A134" t="s">
        <v>109</v>
      </c>
      <c r="B134" s="4">
        <v>37256</v>
      </c>
      <c r="C134" s="5">
        <v>250.3</v>
      </c>
      <c r="D134" s="5">
        <v>246.5</v>
      </c>
      <c r="E134" s="5">
        <v>1191.2</v>
      </c>
      <c r="F134" s="5">
        <v>1231.8</v>
      </c>
      <c r="G134" s="5">
        <v>737.1</v>
      </c>
      <c r="H134" s="5">
        <v>142.4</v>
      </c>
      <c r="I134" s="5">
        <v>24.2</v>
      </c>
      <c r="J134" s="5">
        <v>738.7</v>
      </c>
      <c r="K134" s="5">
        <v>13280.9</v>
      </c>
      <c r="L134" s="5">
        <v>8980.6</v>
      </c>
      <c r="M134" s="5">
        <v>7174.7</v>
      </c>
      <c r="N134" s="7">
        <v>0.79891000000000001</v>
      </c>
      <c r="O134" s="5">
        <v>10660.3</v>
      </c>
      <c r="P134" s="11">
        <v>1.21</v>
      </c>
      <c r="Q134" s="5">
        <v>12986.7</v>
      </c>
      <c r="R134" s="5">
        <v>1992</v>
      </c>
      <c r="S134" s="48">
        <v>1</v>
      </c>
      <c r="T134" s="11">
        <v>0.3</v>
      </c>
      <c r="U134" s="59">
        <v>0.91</v>
      </c>
      <c r="V134" s="26"/>
    </row>
    <row r="135" spans="1:22" x14ac:dyDescent="0.25">
      <c r="A135" t="s">
        <v>110</v>
      </c>
      <c r="B135" s="4">
        <v>37346</v>
      </c>
      <c r="C135" s="5">
        <v>254.1</v>
      </c>
      <c r="D135" s="5">
        <v>244.9</v>
      </c>
      <c r="E135" s="5">
        <v>1221</v>
      </c>
      <c r="F135" s="5">
        <v>1075.0999999999999</v>
      </c>
      <c r="G135" s="5">
        <v>744</v>
      </c>
      <c r="H135" s="5">
        <v>143.80000000000001</v>
      </c>
      <c r="I135" s="5">
        <v>25.3</v>
      </c>
      <c r="J135" s="5">
        <v>746.9</v>
      </c>
      <c r="K135" s="5">
        <v>13397</v>
      </c>
      <c r="L135" s="5">
        <v>9008.1</v>
      </c>
      <c r="M135" s="5">
        <v>7209.9</v>
      </c>
      <c r="N135" s="7">
        <v>0.80037999999999998</v>
      </c>
      <c r="O135" s="5">
        <v>10789</v>
      </c>
      <c r="P135" s="11">
        <v>1.29</v>
      </c>
      <c r="Q135" s="5">
        <v>13081.6</v>
      </c>
      <c r="R135" s="5">
        <v>2038.9</v>
      </c>
      <c r="S135" s="48">
        <v>0</v>
      </c>
      <c r="T135" s="11">
        <v>0.84</v>
      </c>
      <c r="U135" s="59">
        <v>0.44</v>
      </c>
      <c r="V135" s="26"/>
    </row>
    <row r="136" spans="1:22" x14ac:dyDescent="0.25">
      <c r="A136" t="s">
        <v>111</v>
      </c>
      <c r="B136" s="4">
        <v>37437</v>
      </c>
      <c r="C136" s="5">
        <v>257.89999999999998</v>
      </c>
      <c r="D136" s="5">
        <v>243.8</v>
      </c>
      <c r="E136" s="5">
        <v>1247.0999999999999</v>
      </c>
      <c r="F136" s="5">
        <v>1051</v>
      </c>
      <c r="G136" s="5">
        <v>751.3</v>
      </c>
      <c r="H136" s="5">
        <v>150</v>
      </c>
      <c r="I136" s="5">
        <v>25.3</v>
      </c>
      <c r="J136" s="5">
        <v>755.3</v>
      </c>
      <c r="K136" s="5">
        <v>13478.2</v>
      </c>
      <c r="L136" s="5">
        <v>9054.2999999999993</v>
      </c>
      <c r="M136" s="5">
        <v>7302.1</v>
      </c>
      <c r="N136" s="7">
        <v>0.80647999999999997</v>
      </c>
      <c r="O136" s="5">
        <v>10893.2</v>
      </c>
      <c r="P136" s="11">
        <v>0.57999999999999996</v>
      </c>
      <c r="Q136" s="5">
        <v>13172.7</v>
      </c>
      <c r="R136" s="5">
        <v>2073.5</v>
      </c>
      <c r="S136" s="48">
        <v>0</v>
      </c>
      <c r="T136" s="11">
        <v>0.51</v>
      </c>
      <c r="U136" s="59">
        <v>0.06</v>
      </c>
      <c r="V136" s="26"/>
    </row>
    <row r="137" spans="1:22" x14ac:dyDescent="0.25">
      <c r="A137" t="s">
        <v>112</v>
      </c>
      <c r="B137" s="4">
        <v>37529</v>
      </c>
      <c r="C137" s="5">
        <v>261.60000000000002</v>
      </c>
      <c r="D137" s="5">
        <v>251.1</v>
      </c>
      <c r="E137" s="5">
        <v>1259.9000000000001</v>
      </c>
      <c r="F137" s="5">
        <v>1044.0999999999999</v>
      </c>
      <c r="G137" s="5">
        <v>768.5</v>
      </c>
      <c r="H137" s="5">
        <v>158</v>
      </c>
      <c r="I137" s="5">
        <v>24.3</v>
      </c>
      <c r="J137" s="5">
        <v>758.1</v>
      </c>
      <c r="K137" s="5">
        <v>13538.1</v>
      </c>
      <c r="L137" s="5">
        <v>9119.9</v>
      </c>
      <c r="M137" s="5">
        <v>7390.9</v>
      </c>
      <c r="N137" s="7">
        <v>0.81040999999999996</v>
      </c>
      <c r="O137" s="5">
        <v>10992.1</v>
      </c>
      <c r="P137" s="11">
        <v>0.4</v>
      </c>
      <c r="Q137" s="5">
        <v>13261.4</v>
      </c>
      <c r="R137" s="5">
        <v>2100.4</v>
      </c>
      <c r="S137" s="48">
        <v>0</v>
      </c>
      <c r="T137" s="11">
        <v>0.26</v>
      </c>
      <c r="U137" s="59">
        <v>0.14000000000000001</v>
      </c>
      <c r="V137" s="26"/>
    </row>
    <row r="138" spans="1:22" x14ac:dyDescent="0.25">
      <c r="A138" t="s">
        <v>113</v>
      </c>
      <c r="B138" s="4">
        <v>37621</v>
      </c>
      <c r="C138" s="5">
        <v>265.2</v>
      </c>
      <c r="D138" s="5">
        <v>260.3</v>
      </c>
      <c r="E138" s="5">
        <v>1276.2</v>
      </c>
      <c r="F138" s="5">
        <v>1038.4000000000001</v>
      </c>
      <c r="G138" s="5">
        <v>776.3</v>
      </c>
      <c r="H138" s="5">
        <v>175.5</v>
      </c>
      <c r="I138" s="5">
        <v>23.1</v>
      </c>
      <c r="J138" s="5">
        <v>760.8</v>
      </c>
      <c r="K138" s="5">
        <v>13559</v>
      </c>
      <c r="L138" s="5">
        <v>9172.4</v>
      </c>
      <c r="M138" s="5">
        <v>7467.7</v>
      </c>
      <c r="N138" s="7">
        <v>0.81415999999999999</v>
      </c>
      <c r="O138" s="5">
        <v>11071.5</v>
      </c>
      <c r="P138" s="11">
        <v>0.59</v>
      </c>
      <c r="Q138" s="5">
        <v>13348.6</v>
      </c>
      <c r="R138" s="5">
        <v>2142</v>
      </c>
      <c r="S138" s="48">
        <v>0</v>
      </c>
      <c r="T138" s="11">
        <v>0.47</v>
      </c>
      <c r="U138" s="59">
        <v>0.12</v>
      </c>
      <c r="V138" s="26"/>
    </row>
    <row r="139" spans="1:22" x14ac:dyDescent="0.25">
      <c r="A139" t="s">
        <v>114</v>
      </c>
      <c r="B139" s="4">
        <v>37711</v>
      </c>
      <c r="C139" s="5">
        <v>268.89999999999998</v>
      </c>
      <c r="D139" s="5">
        <v>260.7</v>
      </c>
      <c r="E139" s="5">
        <v>1294.5999999999999</v>
      </c>
      <c r="F139" s="5">
        <v>1021.3</v>
      </c>
      <c r="G139" s="5">
        <v>788.6</v>
      </c>
      <c r="H139" s="5">
        <v>196.1</v>
      </c>
      <c r="I139" s="5">
        <v>23.8</v>
      </c>
      <c r="J139" s="5">
        <v>767.1</v>
      </c>
      <c r="K139" s="5">
        <v>13634.3</v>
      </c>
      <c r="L139" s="5">
        <v>9215.5</v>
      </c>
      <c r="M139" s="5">
        <v>7555.8</v>
      </c>
      <c r="N139" s="7">
        <v>0.81989999999999996</v>
      </c>
      <c r="O139" s="5">
        <v>11183.5</v>
      </c>
      <c r="P139" s="11">
        <v>0.09</v>
      </c>
      <c r="Q139" s="5">
        <v>13436.7</v>
      </c>
      <c r="R139" s="5">
        <v>2172.4</v>
      </c>
      <c r="S139" s="48">
        <v>0</v>
      </c>
      <c r="T139" s="11">
        <v>0.32</v>
      </c>
      <c r="U139" s="59">
        <v>-0.22</v>
      </c>
      <c r="V139" s="26"/>
    </row>
    <row r="140" spans="1:22" x14ac:dyDescent="0.25">
      <c r="A140" t="s">
        <v>115</v>
      </c>
      <c r="B140" s="4">
        <v>37802</v>
      </c>
      <c r="C140" s="5">
        <v>273.39999999999998</v>
      </c>
      <c r="D140" s="5">
        <v>260.10000000000002</v>
      </c>
      <c r="E140" s="5">
        <v>1312.6</v>
      </c>
      <c r="F140" s="5">
        <v>1020.8</v>
      </c>
      <c r="G140" s="5">
        <v>800</v>
      </c>
      <c r="H140" s="5">
        <v>192.6</v>
      </c>
      <c r="I140" s="5">
        <v>22.8</v>
      </c>
      <c r="J140" s="5">
        <v>777.8</v>
      </c>
      <c r="K140" s="5">
        <v>13751.5</v>
      </c>
      <c r="L140" s="5">
        <v>9319</v>
      </c>
      <c r="M140" s="5">
        <v>7642.6</v>
      </c>
      <c r="N140" s="7">
        <v>0.82011000000000001</v>
      </c>
      <c r="O140" s="5">
        <v>11312.9</v>
      </c>
      <c r="P140" s="11">
        <v>0.74</v>
      </c>
      <c r="Q140" s="5">
        <v>13523.8</v>
      </c>
      <c r="R140" s="5">
        <v>2199.4</v>
      </c>
      <c r="S140" s="48">
        <v>0</v>
      </c>
      <c r="T140" s="11">
        <v>0.98</v>
      </c>
      <c r="U140" s="59">
        <v>-0.24</v>
      </c>
      <c r="V140" s="26"/>
    </row>
    <row r="141" spans="1:22" x14ac:dyDescent="0.25">
      <c r="A141" t="s">
        <v>116</v>
      </c>
      <c r="B141" s="4">
        <v>37894</v>
      </c>
      <c r="C141" s="5">
        <v>279</v>
      </c>
      <c r="D141" s="5">
        <v>271.7</v>
      </c>
      <c r="E141" s="5">
        <v>1335.5</v>
      </c>
      <c r="F141" s="5">
        <v>950.6</v>
      </c>
      <c r="G141" s="5">
        <v>813</v>
      </c>
      <c r="H141" s="5">
        <v>213.9</v>
      </c>
      <c r="I141" s="5">
        <v>21.4</v>
      </c>
      <c r="J141" s="5">
        <v>787.7</v>
      </c>
      <c r="K141" s="5">
        <v>13985.1</v>
      </c>
      <c r="L141" s="5">
        <v>9455.7000000000007</v>
      </c>
      <c r="M141" s="5">
        <v>7802.6</v>
      </c>
      <c r="N141" s="7">
        <v>0.82516999999999996</v>
      </c>
      <c r="O141" s="5">
        <v>11567.3</v>
      </c>
      <c r="P141" s="11">
        <v>0.2</v>
      </c>
      <c r="Q141" s="5">
        <v>13610.9</v>
      </c>
      <c r="R141" s="5">
        <v>2221.1999999999998</v>
      </c>
      <c r="S141" s="48">
        <v>0</v>
      </c>
      <c r="T141" s="11">
        <v>0</v>
      </c>
      <c r="U141" s="59">
        <v>0.2</v>
      </c>
      <c r="V141" s="26"/>
    </row>
    <row r="142" spans="1:22" x14ac:dyDescent="0.25">
      <c r="A142" t="s">
        <v>117</v>
      </c>
      <c r="B142" s="4">
        <v>37986</v>
      </c>
      <c r="C142" s="5">
        <v>285.5</v>
      </c>
      <c r="D142" s="5">
        <v>265.7</v>
      </c>
      <c r="E142" s="5">
        <v>1341.2</v>
      </c>
      <c r="F142" s="5">
        <v>1021.3</v>
      </c>
      <c r="G142" s="5">
        <v>820.9</v>
      </c>
      <c r="H142" s="5">
        <v>236.6</v>
      </c>
      <c r="I142" s="5">
        <v>20.100000000000001</v>
      </c>
      <c r="J142" s="5">
        <v>800.1</v>
      </c>
      <c r="K142" s="5">
        <v>14145.6</v>
      </c>
      <c r="L142" s="5">
        <v>9519.7999999999993</v>
      </c>
      <c r="M142" s="5">
        <v>7891.5</v>
      </c>
      <c r="N142" s="7">
        <v>0.82894999999999996</v>
      </c>
      <c r="O142" s="5">
        <v>11769.3</v>
      </c>
      <c r="P142" s="11">
        <v>0.48</v>
      </c>
      <c r="Q142" s="5">
        <v>13698.1</v>
      </c>
      <c r="R142" s="5">
        <v>2251.8000000000002</v>
      </c>
      <c r="S142" s="48">
        <v>0</v>
      </c>
      <c r="T142" s="11">
        <v>0.54</v>
      </c>
      <c r="U142" s="59">
        <v>-0.06</v>
      </c>
      <c r="V142" s="26"/>
    </row>
    <row r="143" spans="1:22" x14ac:dyDescent="0.25">
      <c r="A143" t="s">
        <v>118</v>
      </c>
      <c r="B143" s="4">
        <v>38077</v>
      </c>
      <c r="C143" s="5">
        <v>293</v>
      </c>
      <c r="D143" s="5">
        <v>283.39999999999998</v>
      </c>
      <c r="E143" s="5">
        <v>1379.6</v>
      </c>
      <c r="F143" s="5">
        <v>1012.2</v>
      </c>
      <c r="G143" s="5">
        <v>847.3</v>
      </c>
      <c r="H143" s="5">
        <v>247</v>
      </c>
      <c r="I143" s="5">
        <v>17.2</v>
      </c>
      <c r="J143" s="5">
        <v>813.4</v>
      </c>
      <c r="K143" s="5">
        <v>14221.1</v>
      </c>
      <c r="L143" s="5">
        <v>9604.5</v>
      </c>
      <c r="M143" s="5">
        <v>8027.7</v>
      </c>
      <c r="N143" s="7">
        <v>0.83582999999999996</v>
      </c>
      <c r="O143" s="5">
        <v>11920.2</v>
      </c>
      <c r="P143" s="11">
        <v>0.34</v>
      </c>
      <c r="Q143" s="5">
        <v>13786.3</v>
      </c>
      <c r="R143" s="5">
        <v>2287.3000000000002</v>
      </c>
      <c r="S143" s="48">
        <v>0</v>
      </c>
      <c r="T143" s="11">
        <v>0.31</v>
      </c>
      <c r="U143" s="59">
        <v>0.03</v>
      </c>
      <c r="V143" s="26"/>
    </row>
    <row r="144" spans="1:22" x14ac:dyDescent="0.25">
      <c r="A144" t="s">
        <v>119</v>
      </c>
      <c r="B144" s="4">
        <v>38168</v>
      </c>
      <c r="C144" s="5">
        <v>300.39999999999998</v>
      </c>
      <c r="D144" s="5">
        <v>293</v>
      </c>
      <c r="E144" s="5">
        <v>1400.6</v>
      </c>
      <c r="F144" s="5">
        <v>1026.7</v>
      </c>
      <c r="G144" s="5">
        <v>859.9</v>
      </c>
      <c r="H144" s="5">
        <v>266.8</v>
      </c>
      <c r="I144" s="5">
        <v>17.2</v>
      </c>
      <c r="J144" s="5">
        <v>828</v>
      </c>
      <c r="K144" s="5">
        <v>14329.5</v>
      </c>
      <c r="L144" s="5">
        <v>9664.2999999999993</v>
      </c>
      <c r="M144" s="5">
        <v>8133</v>
      </c>
      <c r="N144" s="7">
        <v>0.84155000000000002</v>
      </c>
      <c r="O144" s="5">
        <v>12109</v>
      </c>
      <c r="P144" s="11">
        <v>0.21</v>
      </c>
      <c r="Q144" s="5">
        <v>13877.2</v>
      </c>
      <c r="R144" s="5">
        <v>2321.4</v>
      </c>
      <c r="S144" s="48">
        <v>0</v>
      </c>
      <c r="T144" s="11">
        <v>0.17</v>
      </c>
      <c r="U144" s="59">
        <v>0.03</v>
      </c>
      <c r="V144" s="26"/>
    </row>
    <row r="145" spans="1:22" x14ac:dyDescent="0.25">
      <c r="A145" t="s">
        <v>120</v>
      </c>
      <c r="B145" s="4">
        <v>38260</v>
      </c>
      <c r="C145" s="5">
        <v>308.60000000000002</v>
      </c>
      <c r="D145" s="5">
        <v>288.3</v>
      </c>
      <c r="E145" s="5">
        <v>1409.8</v>
      </c>
      <c r="F145" s="5">
        <v>1064.3</v>
      </c>
      <c r="G145" s="5">
        <v>871.3</v>
      </c>
      <c r="H145" s="5">
        <v>288.3</v>
      </c>
      <c r="I145" s="5">
        <v>18.100000000000001</v>
      </c>
      <c r="J145" s="5">
        <v>843.7</v>
      </c>
      <c r="K145" s="5">
        <v>14465</v>
      </c>
      <c r="L145" s="5">
        <v>9771.1</v>
      </c>
      <c r="M145" s="5">
        <v>8264.2999999999993</v>
      </c>
      <c r="N145" s="7">
        <v>0.84578999999999993</v>
      </c>
      <c r="O145" s="5">
        <v>12303.3</v>
      </c>
      <c r="P145" s="11">
        <v>0.15</v>
      </c>
      <c r="Q145" s="5">
        <v>13968.3</v>
      </c>
      <c r="R145" s="5">
        <v>2357.1999999999998</v>
      </c>
      <c r="S145" s="48">
        <v>0</v>
      </c>
      <c r="T145" s="11">
        <v>0.33</v>
      </c>
      <c r="U145" s="59">
        <v>-0.18</v>
      </c>
      <c r="V145" s="26"/>
    </row>
    <row r="146" spans="1:22" x14ac:dyDescent="0.25">
      <c r="A146" t="s">
        <v>121</v>
      </c>
      <c r="B146" s="4">
        <v>38352</v>
      </c>
      <c r="C146" s="5">
        <v>315.39999999999998</v>
      </c>
      <c r="D146" s="5">
        <v>294.5</v>
      </c>
      <c r="E146" s="5">
        <v>1427.9</v>
      </c>
      <c r="F146" s="5">
        <v>1091.5</v>
      </c>
      <c r="G146" s="5">
        <v>893.8</v>
      </c>
      <c r="H146" s="5">
        <v>293.60000000000002</v>
      </c>
      <c r="I146" s="5">
        <v>19.8</v>
      </c>
      <c r="J146" s="5">
        <v>849.5</v>
      </c>
      <c r="K146" s="5">
        <v>14609.9</v>
      </c>
      <c r="L146" s="5">
        <v>9877.4</v>
      </c>
      <c r="M146" s="5">
        <v>8425.6</v>
      </c>
      <c r="N146" s="7">
        <v>0.85301000000000005</v>
      </c>
      <c r="O146" s="5">
        <v>12522.4</v>
      </c>
      <c r="P146" s="11">
        <v>-0.03</v>
      </c>
      <c r="Q146" s="5">
        <v>14058.8</v>
      </c>
      <c r="R146" s="5">
        <v>2389.6999999999998</v>
      </c>
      <c r="S146" s="48">
        <v>0</v>
      </c>
      <c r="T146" s="11">
        <v>-0.05</v>
      </c>
      <c r="U146" s="59">
        <v>0.02</v>
      </c>
      <c r="V146" s="26"/>
    </row>
    <row r="147" spans="1:22" x14ac:dyDescent="0.25">
      <c r="A147" t="s">
        <v>122</v>
      </c>
      <c r="B147" s="4">
        <v>38442</v>
      </c>
      <c r="C147" s="5">
        <v>323.2</v>
      </c>
      <c r="D147" s="5">
        <v>301.3</v>
      </c>
      <c r="E147" s="5">
        <v>1464.4</v>
      </c>
      <c r="F147" s="5">
        <v>1172.2</v>
      </c>
      <c r="G147" s="5">
        <v>915.1</v>
      </c>
      <c r="H147" s="5">
        <v>370.6</v>
      </c>
      <c r="I147" s="5">
        <v>18.5</v>
      </c>
      <c r="J147" s="5">
        <v>862.7</v>
      </c>
      <c r="K147" s="5">
        <v>14771.6</v>
      </c>
      <c r="L147" s="5">
        <v>9935</v>
      </c>
      <c r="M147" s="5">
        <v>8523</v>
      </c>
      <c r="N147" s="7">
        <v>0.85787000000000002</v>
      </c>
      <c r="O147" s="5">
        <v>12761.3</v>
      </c>
      <c r="P147" s="11">
        <v>0.4</v>
      </c>
      <c r="Q147" s="5">
        <v>14148.7</v>
      </c>
      <c r="R147" s="5">
        <v>2426.9</v>
      </c>
      <c r="S147" s="48">
        <v>0</v>
      </c>
      <c r="T147" s="11">
        <v>0.33</v>
      </c>
      <c r="U147" s="59">
        <v>0.06</v>
      </c>
      <c r="V147" s="26"/>
    </row>
    <row r="148" spans="1:22" x14ac:dyDescent="0.25">
      <c r="A148" t="s">
        <v>123</v>
      </c>
      <c r="B148" s="4">
        <v>38533</v>
      </c>
      <c r="C148" s="5">
        <v>329.2</v>
      </c>
      <c r="D148" s="5">
        <v>310.8</v>
      </c>
      <c r="E148" s="5">
        <v>1486</v>
      </c>
      <c r="F148" s="5">
        <v>1196.3</v>
      </c>
      <c r="G148" s="5">
        <v>937.3</v>
      </c>
      <c r="H148" s="5">
        <v>359</v>
      </c>
      <c r="I148" s="5">
        <v>20.6</v>
      </c>
      <c r="J148" s="5">
        <v>871</v>
      </c>
      <c r="K148" s="5">
        <v>14839.8</v>
      </c>
      <c r="L148" s="5">
        <v>10047.799999999999</v>
      </c>
      <c r="M148" s="5">
        <v>8671.4</v>
      </c>
      <c r="N148" s="7">
        <v>0.86302000000000012</v>
      </c>
      <c r="O148" s="5">
        <v>12910</v>
      </c>
      <c r="P148" s="11">
        <v>-0.04</v>
      </c>
      <c r="Q148" s="5">
        <v>14235.9</v>
      </c>
      <c r="R148" s="5">
        <v>2452.9</v>
      </c>
      <c r="S148" s="48">
        <v>0</v>
      </c>
      <c r="T148" s="11">
        <v>-0.03</v>
      </c>
      <c r="U148" s="59">
        <v>-0.01</v>
      </c>
      <c r="V148" s="26"/>
    </row>
    <row r="149" spans="1:22" x14ac:dyDescent="0.25">
      <c r="A149" t="s">
        <v>124</v>
      </c>
      <c r="B149" s="4">
        <v>38625</v>
      </c>
      <c r="C149" s="5">
        <v>335.1</v>
      </c>
      <c r="D149" s="5">
        <v>300.10000000000002</v>
      </c>
      <c r="E149" s="5">
        <v>1501</v>
      </c>
      <c r="F149" s="5">
        <v>1225.4000000000001</v>
      </c>
      <c r="G149" s="5">
        <v>952.1</v>
      </c>
      <c r="H149" s="5">
        <v>365.2</v>
      </c>
      <c r="I149" s="5">
        <v>21.6</v>
      </c>
      <c r="J149" s="5">
        <v>884.2</v>
      </c>
      <c r="K149" s="5">
        <v>14972.1</v>
      </c>
      <c r="L149" s="5">
        <v>10145.299999999999</v>
      </c>
      <c r="M149" s="5">
        <v>8849.2000000000007</v>
      </c>
      <c r="N149" s="7">
        <v>0.87224999999999997</v>
      </c>
      <c r="O149" s="5">
        <v>13142.9</v>
      </c>
      <c r="P149" s="11">
        <v>0.25</v>
      </c>
      <c r="Q149" s="5">
        <v>14320.9</v>
      </c>
      <c r="R149" s="5">
        <v>2495.1</v>
      </c>
      <c r="S149" s="48">
        <v>0</v>
      </c>
      <c r="T149" s="11">
        <v>0.22</v>
      </c>
      <c r="U149" s="59">
        <v>0.03</v>
      </c>
      <c r="V149" s="26"/>
    </row>
    <row r="150" spans="1:22" x14ac:dyDescent="0.25">
      <c r="A150" t="s">
        <v>125</v>
      </c>
      <c r="B150" s="4">
        <v>38717</v>
      </c>
      <c r="C150" s="5">
        <v>341</v>
      </c>
      <c r="D150" s="5">
        <v>305.39999999999998</v>
      </c>
      <c r="E150" s="5">
        <v>1512.3</v>
      </c>
      <c r="F150" s="5">
        <v>1255.7</v>
      </c>
      <c r="G150" s="5">
        <v>965.3</v>
      </c>
      <c r="H150" s="5">
        <v>402.9</v>
      </c>
      <c r="I150" s="5">
        <v>25.1</v>
      </c>
      <c r="J150" s="5">
        <v>894.1</v>
      </c>
      <c r="K150" s="5">
        <v>15066.6</v>
      </c>
      <c r="L150" s="5">
        <v>10175.4</v>
      </c>
      <c r="M150" s="5">
        <v>8944.9</v>
      </c>
      <c r="N150" s="7">
        <v>0.87907000000000002</v>
      </c>
      <c r="O150" s="5">
        <v>13332.3</v>
      </c>
      <c r="P150" s="11">
        <v>0.05</v>
      </c>
      <c r="Q150" s="5">
        <v>14403.2</v>
      </c>
      <c r="R150" s="5">
        <v>2529.1</v>
      </c>
      <c r="S150" s="48">
        <v>0</v>
      </c>
      <c r="T150" s="11">
        <v>0.01</v>
      </c>
      <c r="U150" s="59">
        <v>0.05</v>
      </c>
      <c r="V150" s="26"/>
    </row>
    <row r="151" spans="1:22" x14ac:dyDescent="0.25">
      <c r="A151" t="s">
        <v>126</v>
      </c>
      <c r="B151" s="4">
        <v>38807</v>
      </c>
      <c r="C151" s="5">
        <v>389.6</v>
      </c>
      <c r="D151" s="5">
        <v>291.3</v>
      </c>
      <c r="E151" s="5">
        <v>1566.7</v>
      </c>
      <c r="F151" s="5">
        <v>1320.3</v>
      </c>
      <c r="G151" s="5">
        <v>981.8</v>
      </c>
      <c r="H151" s="5">
        <v>416.9</v>
      </c>
      <c r="I151" s="5">
        <v>26.6</v>
      </c>
      <c r="J151" s="5">
        <v>917.9</v>
      </c>
      <c r="K151" s="5">
        <v>15267</v>
      </c>
      <c r="L151" s="5">
        <v>10288.9</v>
      </c>
      <c r="M151" s="5">
        <v>9090.7000000000007</v>
      </c>
      <c r="N151" s="7">
        <v>0.88353999999999999</v>
      </c>
      <c r="O151" s="5">
        <v>13603.9</v>
      </c>
      <c r="P151" s="11">
        <v>0.96</v>
      </c>
      <c r="Q151" s="5">
        <v>14480.7</v>
      </c>
      <c r="R151" s="5">
        <v>2580.6999999999998</v>
      </c>
      <c r="S151" s="48">
        <v>0</v>
      </c>
      <c r="T151" s="11">
        <v>0.75</v>
      </c>
      <c r="U151" s="59">
        <v>0.21</v>
      </c>
      <c r="V151" s="26"/>
    </row>
    <row r="152" spans="1:22" x14ac:dyDescent="0.25">
      <c r="A152" t="s">
        <v>127</v>
      </c>
      <c r="B152" s="4">
        <v>38898</v>
      </c>
      <c r="C152" s="5">
        <v>395.6</v>
      </c>
      <c r="D152" s="5">
        <v>294.89999999999998</v>
      </c>
      <c r="E152" s="5">
        <v>1583.2</v>
      </c>
      <c r="F152" s="5">
        <v>1351</v>
      </c>
      <c r="G152" s="5">
        <v>991.7</v>
      </c>
      <c r="H152" s="5">
        <v>427.6</v>
      </c>
      <c r="I152" s="5">
        <v>28.9</v>
      </c>
      <c r="J152" s="5">
        <v>922.7</v>
      </c>
      <c r="K152" s="5">
        <v>15302.7</v>
      </c>
      <c r="L152" s="5">
        <v>10341</v>
      </c>
      <c r="M152" s="5">
        <v>9210.2000000000007</v>
      </c>
      <c r="N152" s="7">
        <v>0.89064999999999994</v>
      </c>
      <c r="O152" s="5">
        <v>13749.8</v>
      </c>
      <c r="P152" s="11">
        <v>-0.03</v>
      </c>
      <c r="Q152" s="5">
        <v>14554.6</v>
      </c>
      <c r="R152" s="5">
        <v>2610.9</v>
      </c>
      <c r="S152" s="48">
        <v>0</v>
      </c>
      <c r="T152" s="11">
        <v>-0.2</v>
      </c>
      <c r="U152" s="59">
        <v>0.18</v>
      </c>
      <c r="V152" s="26"/>
    </row>
    <row r="153" spans="1:22" x14ac:dyDescent="0.25">
      <c r="A153" t="s">
        <v>128</v>
      </c>
      <c r="B153" s="4">
        <v>38990</v>
      </c>
      <c r="C153" s="5">
        <v>402.1</v>
      </c>
      <c r="D153" s="5">
        <v>308.7</v>
      </c>
      <c r="E153" s="5">
        <v>1608.5</v>
      </c>
      <c r="F153" s="5">
        <v>1358.5</v>
      </c>
      <c r="G153" s="5">
        <v>1004.1</v>
      </c>
      <c r="H153" s="5">
        <v>446.6</v>
      </c>
      <c r="I153" s="5">
        <v>30.7</v>
      </c>
      <c r="J153" s="5">
        <v>927.2</v>
      </c>
      <c r="K153" s="5">
        <v>15326.4</v>
      </c>
      <c r="L153" s="5">
        <v>10403.799999999999</v>
      </c>
      <c r="M153" s="5">
        <v>9333</v>
      </c>
      <c r="N153" s="7">
        <v>0.89707999999999999</v>
      </c>
      <c r="O153" s="5">
        <v>13867.5</v>
      </c>
      <c r="P153" s="11">
        <v>-0.11</v>
      </c>
      <c r="Q153" s="5">
        <v>14626.5</v>
      </c>
      <c r="R153" s="5">
        <v>2630.7</v>
      </c>
      <c r="S153" s="48">
        <v>0</v>
      </c>
      <c r="T153" s="11">
        <v>-0.26</v>
      </c>
      <c r="U153" s="59">
        <v>0.15</v>
      </c>
      <c r="V153" s="26"/>
    </row>
    <row r="154" spans="1:22" x14ac:dyDescent="0.25">
      <c r="A154" t="s">
        <v>129</v>
      </c>
      <c r="B154" s="4">
        <v>39082</v>
      </c>
      <c r="C154" s="5">
        <v>409.1</v>
      </c>
      <c r="D154" s="5">
        <v>301.39999999999998</v>
      </c>
      <c r="E154" s="5">
        <v>1613.8</v>
      </c>
      <c r="F154" s="5">
        <v>1397.3</v>
      </c>
      <c r="G154" s="5">
        <v>1010.5</v>
      </c>
      <c r="H154" s="5">
        <v>409.8</v>
      </c>
      <c r="I154" s="5">
        <v>30</v>
      </c>
      <c r="J154" s="5">
        <v>940.8</v>
      </c>
      <c r="K154" s="5">
        <v>15456.9</v>
      </c>
      <c r="L154" s="5">
        <v>10504.5</v>
      </c>
      <c r="M154" s="5">
        <v>9407.5</v>
      </c>
      <c r="N154" s="7">
        <v>0.89556999999999998</v>
      </c>
      <c r="O154" s="5">
        <v>14037.2</v>
      </c>
      <c r="P154" s="11">
        <v>0.64</v>
      </c>
      <c r="Q154" s="5">
        <v>14697.2</v>
      </c>
      <c r="R154" s="5">
        <v>2674.7</v>
      </c>
      <c r="S154" s="48">
        <v>0</v>
      </c>
      <c r="T154" s="11">
        <v>0.43</v>
      </c>
      <c r="U154" s="59">
        <v>0.21</v>
      </c>
      <c r="V154" s="26"/>
    </row>
    <row r="155" spans="1:22" x14ac:dyDescent="0.25">
      <c r="A155" t="s">
        <v>130</v>
      </c>
      <c r="B155" s="4">
        <v>39172</v>
      </c>
      <c r="C155" s="5">
        <v>416.4</v>
      </c>
      <c r="D155" s="5">
        <v>332.5</v>
      </c>
      <c r="E155" s="5">
        <v>1680.2</v>
      </c>
      <c r="F155" s="5">
        <v>1466.3</v>
      </c>
      <c r="G155" s="5">
        <v>1025.9000000000001</v>
      </c>
      <c r="H155" s="5">
        <v>413.6</v>
      </c>
      <c r="I155" s="5">
        <v>38.4</v>
      </c>
      <c r="J155" s="5">
        <v>960.4</v>
      </c>
      <c r="K155" s="5">
        <v>15493.3</v>
      </c>
      <c r="L155" s="5">
        <v>10563.3</v>
      </c>
      <c r="M155" s="5">
        <v>9549.4</v>
      </c>
      <c r="N155" s="7">
        <v>0.90402000000000005</v>
      </c>
      <c r="O155" s="5">
        <v>14208.6</v>
      </c>
      <c r="P155" s="11">
        <v>0.13</v>
      </c>
      <c r="Q155" s="5">
        <v>14768.1</v>
      </c>
      <c r="R155" s="5">
        <v>2719.2</v>
      </c>
      <c r="S155" s="48">
        <v>0</v>
      </c>
      <c r="T155" s="11">
        <v>-0.16</v>
      </c>
      <c r="U155" s="59">
        <v>0.28999999999999998</v>
      </c>
      <c r="V155" s="26"/>
    </row>
    <row r="156" spans="1:22" x14ac:dyDescent="0.25">
      <c r="A156" t="s">
        <v>131</v>
      </c>
      <c r="B156" s="4">
        <v>39263</v>
      </c>
      <c r="C156" s="5">
        <v>424.1</v>
      </c>
      <c r="D156" s="5">
        <v>314.7</v>
      </c>
      <c r="E156" s="5">
        <v>1680.4</v>
      </c>
      <c r="F156" s="5">
        <v>1495.6</v>
      </c>
      <c r="G156" s="5">
        <v>1033.0999999999999</v>
      </c>
      <c r="H156" s="5">
        <v>407.2</v>
      </c>
      <c r="I156" s="5">
        <v>36.200000000000003</v>
      </c>
      <c r="J156" s="5">
        <v>962</v>
      </c>
      <c r="K156" s="5">
        <v>15582.1</v>
      </c>
      <c r="L156" s="5">
        <v>10582.8</v>
      </c>
      <c r="M156" s="5">
        <v>9644.7000000000007</v>
      </c>
      <c r="N156" s="7">
        <v>0.91135999999999995</v>
      </c>
      <c r="O156" s="5">
        <v>14382.4</v>
      </c>
      <c r="P156" s="11">
        <v>0.71</v>
      </c>
      <c r="Q156" s="5">
        <v>14840</v>
      </c>
      <c r="R156" s="5">
        <v>2770.3</v>
      </c>
      <c r="S156" s="48">
        <v>0</v>
      </c>
      <c r="T156" s="11">
        <v>0.48</v>
      </c>
      <c r="U156" s="59">
        <v>0.23</v>
      </c>
      <c r="V156" s="26"/>
    </row>
    <row r="157" spans="1:22" x14ac:dyDescent="0.25">
      <c r="A157" t="s">
        <v>132</v>
      </c>
      <c r="B157" s="4">
        <v>39355</v>
      </c>
      <c r="C157" s="5">
        <v>432</v>
      </c>
      <c r="D157" s="5">
        <v>319.60000000000002</v>
      </c>
      <c r="E157" s="5">
        <v>1700.2</v>
      </c>
      <c r="F157" s="5">
        <v>1498.6</v>
      </c>
      <c r="G157" s="5">
        <v>1035.8</v>
      </c>
      <c r="H157" s="5">
        <v>370.9</v>
      </c>
      <c r="I157" s="5">
        <v>34.5</v>
      </c>
      <c r="J157" s="5">
        <v>965.3</v>
      </c>
      <c r="K157" s="5">
        <v>15666.7</v>
      </c>
      <c r="L157" s="5">
        <v>10642.5</v>
      </c>
      <c r="M157" s="5">
        <v>9753.7999999999993</v>
      </c>
      <c r="N157" s="7">
        <v>0.91650000000000009</v>
      </c>
      <c r="O157" s="5">
        <v>14535</v>
      </c>
      <c r="P157" s="11">
        <v>0.35</v>
      </c>
      <c r="Q157" s="5">
        <v>14911.4</v>
      </c>
      <c r="R157" s="5">
        <v>2809</v>
      </c>
      <c r="S157" s="48">
        <v>0</v>
      </c>
      <c r="T157" s="11">
        <v>0.25</v>
      </c>
      <c r="U157" s="59">
        <v>0.1</v>
      </c>
      <c r="V157" s="26"/>
    </row>
    <row r="158" spans="1:22" x14ac:dyDescent="0.25">
      <c r="A158" t="s">
        <v>133</v>
      </c>
      <c r="B158" s="4">
        <v>39447</v>
      </c>
      <c r="C158" s="5">
        <v>440.3</v>
      </c>
      <c r="D158" s="5">
        <v>329.9</v>
      </c>
      <c r="E158" s="5">
        <v>1728.6</v>
      </c>
      <c r="F158" s="5">
        <v>1508.3</v>
      </c>
      <c r="G158" s="5">
        <v>1052.5999999999999</v>
      </c>
      <c r="H158" s="5">
        <v>352.7</v>
      </c>
      <c r="I158" s="5">
        <v>29.3</v>
      </c>
      <c r="J158" s="5">
        <v>976.9</v>
      </c>
      <c r="K158" s="5">
        <v>15762</v>
      </c>
      <c r="L158" s="5">
        <v>10672.8</v>
      </c>
      <c r="M158" s="5">
        <v>9877.7999999999993</v>
      </c>
      <c r="N158" s="7">
        <v>0.92551000000000005</v>
      </c>
      <c r="O158" s="5">
        <v>14681.5</v>
      </c>
      <c r="P158" s="11">
        <v>0.6</v>
      </c>
      <c r="Q158" s="5">
        <v>14982.1</v>
      </c>
      <c r="R158" s="5">
        <v>2864.9</v>
      </c>
      <c r="S158" s="48">
        <v>0</v>
      </c>
      <c r="T158" s="11">
        <v>0.48</v>
      </c>
      <c r="U158" s="59">
        <v>0.12</v>
      </c>
      <c r="V158" s="26"/>
    </row>
    <row r="159" spans="1:22" x14ac:dyDescent="0.25">
      <c r="A159" t="s">
        <v>134</v>
      </c>
      <c r="B159" s="4">
        <v>39538</v>
      </c>
      <c r="C159" s="5">
        <v>448.8</v>
      </c>
      <c r="D159" s="5">
        <v>331.6</v>
      </c>
      <c r="E159" s="5">
        <v>1768.2</v>
      </c>
      <c r="F159" s="5">
        <v>1534.8</v>
      </c>
      <c r="G159" s="5">
        <v>1045.7</v>
      </c>
      <c r="H159" s="5">
        <v>291.89999999999998</v>
      </c>
      <c r="I159" s="5">
        <v>35.200000000000003</v>
      </c>
      <c r="J159" s="5">
        <v>988.8</v>
      </c>
      <c r="K159" s="5">
        <v>15671.4</v>
      </c>
      <c r="L159" s="5">
        <v>10644.4</v>
      </c>
      <c r="M159" s="5">
        <v>9934.2999999999993</v>
      </c>
      <c r="N159" s="7">
        <v>0.93328</v>
      </c>
      <c r="O159" s="5">
        <v>14651</v>
      </c>
      <c r="P159" s="11">
        <v>0.17</v>
      </c>
      <c r="Q159" s="5">
        <v>15052.7</v>
      </c>
      <c r="R159" s="5">
        <v>2909.3</v>
      </c>
      <c r="S159" s="48">
        <v>1</v>
      </c>
      <c r="T159" s="11">
        <v>0.44</v>
      </c>
      <c r="U159" s="59">
        <v>-0.27</v>
      </c>
      <c r="V159" s="26"/>
    </row>
    <row r="160" spans="1:22" x14ac:dyDescent="0.25">
      <c r="A160" t="s">
        <v>135</v>
      </c>
      <c r="B160" s="4">
        <v>39629</v>
      </c>
      <c r="C160" s="5">
        <v>457.3</v>
      </c>
      <c r="D160" s="5">
        <v>339.2</v>
      </c>
      <c r="E160" s="5">
        <v>2113</v>
      </c>
      <c r="F160" s="5">
        <v>1552.1</v>
      </c>
      <c r="G160" s="5">
        <v>1054.7</v>
      </c>
      <c r="H160" s="5">
        <v>278.7</v>
      </c>
      <c r="I160" s="5">
        <v>36.700000000000003</v>
      </c>
      <c r="J160" s="5">
        <v>991</v>
      </c>
      <c r="K160" s="5">
        <v>15752.3</v>
      </c>
      <c r="L160" s="5">
        <v>10661.7</v>
      </c>
      <c r="M160" s="5">
        <v>10052.799999999999</v>
      </c>
      <c r="N160" s="7">
        <v>0.94289000000000001</v>
      </c>
      <c r="O160" s="5">
        <v>14805.6</v>
      </c>
      <c r="P160" s="11">
        <v>0.68</v>
      </c>
      <c r="Q160" s="5">
        <v>15123</v>
      </c>
      <c r="R160" s="5">
        <v>2971.1</v>
      </c>
      <c r="S160" s="48">
        <v>1</v>
      </c>
      <c r="T160" s="11">
        <v>0.64</v>
      </c>
      <c r="U160" s="59">
        <v>0.04</v>
      </c>
      <c r="V160" s="26"/>
    </row>
    <row r="161" spans="1:23" x14ac:dyDescent="0.25">
      <c r="A161" t="s">
        <v>136</v>
      </c>
      <c r="B161" s="4">
        <v>39721</v>
      </c>
      <c r="C161" s="5">
        <v>465.9</v>
      </c>
      <c r="D161" s="5">
        <v>340.8</v>
      </c>
      <c r="E161" s="5">
        <v>1905.3</v>
      </c>
      <c r="F161" s="5">
        <v>1497.2</v>
      </c>
      <c r="G161" s="5">
        <v>1058.5</v>
      </c>
      <c r="H161" s="5">
        <v>264.39999999999998</v>
      </c>
      <c r="I161" s="5">
        <v>20.6</v>
      </c>
      <c r="J161" s="5">
        <v>996.4</v>
      </c>
      <c r="K161" s="5">
        <v>15667</v>
      </c>
      <c r="L161" s="5">
        <v>10581.9</v>
      </c>
      <c r="M161" s="5">
        <v>10081</v>
      </c>
      <c r="N161" s="7">
        <v>0.95266000000000006</v>
      </c>
      <c r="O161" s="5">
        <v>14835.2</v>
      </c>
      <c r="P161" s="11">
        <v>0.64</v>
      </c>
      <c r="Q161" s="5">
        <v>15190.9</v>
      </c>
      <c r="R161" s="5">
        <v>3027.5</v>
      </c>
      <c r="S161" s="48">
        <v>1</v>
      </c>
      <c r="T161" s="11">
        <v>0.39</v>
      </c>
      <c r="U161" s="59">
        <v>0.25</v>
      </c>
      <c r="V161" s="26"/>
    </row>
    <row r="162" spans="1:23" x14ac:dyDescent="0.25">
      <c r="A162" t="s">
        <v>137</v>
      </c>
      <c r="B162" s="4">
        <v>39813</v>
      </c>
      <c r="C162" s="5">
        <v>474.5</v>
      </c>
      <c r="D162" s="5">
        <v>341.8</v>
      </c>
      <c r="E162" s="5">
        <v>1890.8</v>
      </c>
      <c r="F162" s="5">
        <v>1444.6</v>
      </c>
      <c r="G162" s="5">
        <v>1040</v>
      </c>
      <c r="H162" s="5">
        <v>162.6</v>
      </c>
      <c r="I162" s="5">
        <v>34.299999999999997</v>
      </c>
      <c r="J162" s="5">
        <v>996.6</v>
      </c>
      <c r="K162" s="5">
        <v>15328</v>
      </c>
      <c r="L162" s="5">
        <v>10483.4</v>
      </c>
      <c r="M162" s="5">
        <v>9837.2999999999993</v>
      </c>
      <c r="N162" s="7">
        <v>0.93837000000000004</v>
      </c>
      <c r="O162" s="5">
        <v>14559.5</v>
      </c>
      <c r="P162" s="11">
        <v>0.55000000000000004</v>
      </c>
      <c r="Q162" s="5">
        <v>15255.2</v>
      </c>
      <c r="R162" s="5">
        <v>3020</v>
      </c>
      <c r="S162" s="48">
        <v>1</v>
      </c>
      <c r="T162" s="11">
        <v>0.41</v>
      </c>
      <c r="U162" s="59">
        <v>0.15</v>
      </c>
      <c r="V162" s="26"/>
    </row>
    <row r="163" spans="1:23" x14ac:dyDescent="0.25">
      <c r="A163" t="s">
        <v>138</v>
      </c>
      <c r="B163" s="4">
        <v>39903</v>
      </c>
      <c r="C163" s="5">
        <v>482.9</v>
      </c>
      <c r="D163" s="5">
        <v>358.4</v>
      </c>
      <c r="E163" s="5">
        <v>2001.9</v>
      </c>
      <c r="F163" s="5">
        <v>1202.0999999999999</v>
      </c>
      <c r="G163" s="5">
        <v>1015.9</v>
      </c>
      <c r="H163" s="5">
        <v>166.5</v>
      </c>
      <c r="I163" s="5">
        <v>21.6</v>
      </c>
      <c r="J163" s="5">
        <v>964.7</v>
      </c>
      <c r="K163" s="5">
        <v>15155.9</v>
      </c>
      <c r="L163" s="5">
        <v>10459.700000000001</v>
      </c>
      <c r="M163" s="5">
        <v>9756.1</v>
      </c>
      <c r="N163" s="7">
        <v>0.93272999999999995</v>
      </c>
      <c r="O163" s="5">
        <v>14394.5</v>
      </c>
      <c r="P163" s="11">
        <v>0.92</v>
      </c>
      <c r="Q163" s="5">
        <v>15313.6</v>
      </c>
      <c r="R163" s="5">
        <v>3019.7</v>
      </c>
      <c r="S163" s="48">
        <v>1</v>
      </c>
      <c r="T163" s="11">
        <v>0.41</v>
      </c>
      <c r="U163" s="59">
        <v>0.51</v>
      </c>
      <c r="V163" s="26"/>
    </row>
    <row r="164" spans="1:23" x14ac:dyDescent="0.25">
      <c r="A164" t="s">
        <v>139</v>
      </c>
      <c r="B164" s="4">
        <v>39994</v>
      </c>
      <c r="C164" s="5">
        <v>490.4</v>
      </c>
      <c r="D164" s="5">
        <v>368.9</v>
      </c>
      <c r="E164" s="5">
        <v>2140</v>
      </c>
      <c r="F164" s="5">
        <v>1130.8</v>
      </c>
      <c r="G164" s="5">
        <v>1017.3</v>
      </c>
      <c r="H164" s="5">
        <v>188.6</v>
      </c>
      <c r="I164" s="5">
        <v>35.6</v>
      </c>
      <c r="J164" s="5">
        <v>971.2</v>
      </c>
      <c r="K164" s="5">
        <v>15134.1</v>
      </c>
      <c r="L164" s="5">
        <v>10417.299999999999</v>
      </c>
      <c r="M164" s="5">
        <v>9760.2000000000007</v>
      </c>
      <c r="N164" s="7">
        <v>0.93691999999999998</v>
      </c>
      <c r="O164" s="5">
        <v>14352.9</v>
      </c>
      <c r="P164" s="11">
        <v>1.22</v>
      </c>
      <c r="Q164" s="5">
        <v>15363.7</v>
      </c>
      <c r="R164" s="5">
        <v>3067.6</v>
      </c>
      <c r="S164" s="48">
        <v>1</v>
      </c>
      <c r="T164" s="11">
        <v>0.77</v>
      </c>
      <c r="U164" s="59">
        <v>0.44</v>
      </c>
      <c r="V164" s="26"/>
    </row>
    <row r="165" spans="1:23" x14ac:dyDescent="0.25">
      <c r="A165" t="s">
        <v>140</v>
      </c>
      <c r="B165" s="4">
        <v>40086</v>
      </c>
      <c r="C165" s="5">
        <v>496.7</v>
      </c>
      <c r="D165" s="5">
        <v>378.2</v>
      </c>
      <c r="E165" s="5">
        <v>2136.9</v>
      </c>
      <c r="F165" s="5">
        <v>1135</v>
      </c>
      <c r="G165" s="5">
        <v>1028.8</v>
      </c>
      <c r="H165" s="5">
        <v>200.7</v>
      </c>
      <c r="I165" s="5">
        <v>57.5</v>
      </c>
      <c r="J165" s="5">
        <v>968.8</v>
      </c>
      <c r="K165" s="5">
        <v>15189.2</v>
      </c>
      <c r="L165" s="5">
        <v>10489.2</v>
      </c>
      <c r="M165" s="5">
        <v>9895.4</v>
      </c>
      <c r="N165" s="7">
        <v>0.94338999999999995</v>
      </c>
      <c r="O165" s="5">
        <v>14420.3</v>
      </c>
      <c r="P165" s="11">
        <v>0.23</v>
      </c>
      <c r="Q165" s="5">
        <v>15409.6</v>
      </c>
      <c r="R165" s="5">
        <v>3089</v>
      </c>
      <c r="S165" s="48">
        <v>0</v>
      </c>
      <c r="T165" s="11">
        <v>0.31</v>
      </c>
      <c r="U165" s="59">
        <v>-7.0000000000000007E-2</v>
      </c>
      <c r="V165" s="26"/>
    </row>
    <row r="166" spans="1:23" x14ac:dyDescent="0.25">
      <c r="A166" t="s">
        <v>141</v>
      </c>
      <c r="B166" s="4">
        <v>40178</v>
      </c>
      <c r="C166" s="5">
        <v>501.8</v>
      </c>
      <c r="D166" s="5">
        <v>372.8</v>
      </c>
      <c r="E166" s="5">
        <v>2152.1</v>
      </c>
      <c r="F166" s="5">
        <v>1140.4000000000001</v>
      </c>
      <c r="G166" s="5">
        <v>1045.3</v>
      </c>
      <c r="H166" s="5">
        <v>234.2</v>
      </c>
      <c r="I166" s="5">
        <v>75.099999999999994</v>
      </c>
      <c r="J166" s="5">
        <v>972.2</v>
      </c>
      <c r="K166" s="5">
        <v>15356.1</v>
      </c>
      <c r="L166" s="5">
        <v>10473.6</v>
      </c>
      <c r="M166" s="5">
        <v>9957.1</v>
      </c>
      <c r="N166" s="7">
        <v>0.95067999999999997</v>
      </c>
      <c r="O166" s="5">
        <v>14628</v>
      </c>
      <c r="P166" s="11">
        <v>0.17</v>
      </c>
      <c r="Q166" s="5">
        <v>15452</v>
      </c>
      <c r="R166" s="5">
        <v>3117.8</v>
      </c>
      <c r="S166" s="48">
        <v>0</v>
      </c>
      <c r="T166" s="11">
        <v>0.52</v>
      </c>
      <c r="U166" s="59">
        <v>-0.35</v>
      </c>
      <c r="V166" s="26"/>
    </row>
    <row r="167" spans="1:23" x14ac:dyDescent="0.25">
      <c r="A167" t="s">
        <v>142</v>
      </c>
      <c r="B167" s="4">
        <v>40268</v>
      </c>
      <c r="C167" s="5">
        <v>506</v>
      </c>
      <c r="D167" s="5">
        <v>382.1</v>
      </c>
      <c r="E167" s="5">
        <v>2262.1999999999998</v>
      </c>
      <c r="F167" s="5">
        <v>1191.5</v>
      </c>
      <c r="G167" s="5">
        <v>1044.5999999999999</v>
      </c>
      <c r="H167" s="5">
        <v>249.8</v>
      </c>
      <c r="I167" s="5">
        <v>72.099999999999994</v>
      </c>
      <c r="J167" s="5">
        <v>978.6</v>
      </c>
      <c r="K167" s="5">
        <v>15415.1</v>
      </c>
      <c r="L167" s="5">
        <v>10525.4</v>
      </c>
      <c r="M167" s="5">
        <v>10040.5</v>
      </c>
      <c r="N167" s="7">
        <v>0.95393000000000006</v>
      </c>
      <c r="O167" s="5">
        <v>14721.4</v>
      </c>
      <c r="P167" s="11">
        <v>-0.33</v>
      </c>
      <c r="Q167" s="5">
        <v>15490.7</v>
      </c>
      <c r="R167" s="5">
        <v>3131.9</v>
      </c>
      <c r="S167" s="48">
        <v>0</v>
      </c>
      <c r="T167" s="11">
        <v>0.39</v>
      </c>
      <c r="U167" s="59">
        <v>-0.73</v>
      </c>
      <c r="V167" s="26"/>
    </row>
    <row r="168" spans="1:23" x14ac:dyDescent="0.25">
      <c r="A168" t="s">
        <v>143</v>
      </c>
      <c r="B168" s="4">
        <v>40359</v>
      </c>
      <c r="C168" s="5">
        <v>510.5</v>
      </c>
      <c r="D168" s="5">
        <v>385.7</v>
      </c>
      <c r="E168" s="5">
        <v>2268.6999999999998</v>
      </c>
      <c r="F168" s="5">
        <v>1212.9000000000001</v>
      </c>
      <c r="G168" s="5">
        <v>1062.0999999999999</v>
      </c>
      <c r="H168" s="5">
        <v>255.6</v>
      </c>
      <c r="I168" s="5">
        <v>70.2</v>
      </c>
      <c r="J168" s="5">
        <v>989.5</v>
      </c>
      <c r="K168" s="5">
        <v>15557.3</v>
      </c>
      <c r="L168" s="5">
        <v>10609.1</v>
      </c>
      <c r="M168" s="5">
        <v>10131.799999999999</v>
      </c>
      <c r="N168" s="7">
        <v>0.95499999999999996</v>
      </c>
      <c r="O168" s="5">
        <v>14926.1</v>
      </c>
      <c r="P168" s="11">
        <v>0.3</v>
      </c>
      <c r="Q168" s="5">
        <v>15528.5</v>
      </c>
      <c r="R168" s="5">
        <v>3164.7</v>
      </c>
      <c r="S168" s="48">
        <v>0</v>
      </c>
      <c r="T168" s="11">
        <v>0.46</v>
      </c>
      <c r="U168" s="59">
        <v>-0.17</v>
      </c>
      <c r="V168" s="26"/>
      <c r="W168" s="5"/>
    </row>
    <row r="169" spans="1:23" x14ac:dyDescent="0.25">
      <c r="A169" t="s">
        <v>144</v>
      </c>
      <c r="B169" s="4">
        <v>40451</v>
      </c>
      <c r="C169" s="5">
        <v>515.70000000000005</v>
      </c>
      <c r="D169" s="5">
        <v>405.6</v>
      </c>
      <c r="E169" s="5">
        <v>2292</v>
      </c>
      <c r="F169" s="5">
        <v>1255.9000000000001</v>
      </c>
      <c r="G169" s="5">
        <v>1069.0999999999999</v>
      </c>
      <c r="H169" s="5">
        <v>272.60000000000002</v>
      </c>
      <c r="I169" s="5">
        <v>85.7</v>
      </c>
      <c r="J169" s="5">
        <v>992.3</v>
      </c>
      <c r="K169" s="5">
        <v>15672</v>
      </c>
      <c r="L169" s="5">
        <v>10683.3</v>
      </c>
      <c r="M169" s="5">
        <v>10220.6</v>
      </c>
      <c r="N169" s="7">
        <v>0.95668999999999993</v>
      </c>
      <c r="O169" s="5">
        <v>15079.9</v>
      </c>
      <c r="P169" s="11">
        <v>-0.56999999999999995</v>
      </c>
      <c r="Q169" s="5">
        <v>15566.3</v>
      </c>
      <c r="R169" s="5">
        <v>3157.9</v>
      </c>
      <c r="S169" s="48">
        <v>0</v>
      </c>
      <c r="T169" s="11">
        <v>-0.15</v>
      </c>
      <c r="U169" s="59">
        <v>-0.43</v>
      </c>
      <c r="V169" s="26"/>
      <c r="W169" s="5"/>
    </row>
    <row r="170" spans="1:23" x14ac:dyDescent="0.25">
      <c r="A170" t="s">
        <v>145</v>
      </c>
      <c r="B170" s="4">
        <v>40543</v>
      </c>
      <c r="C170" s="5">
        <v>521.4</v>
      </c>
      <c r="D170" s="5">
        <v>414.1</v>
      </c>
      <c r="E170" s="5">
        <v>2302.6999999999998</v>
      </c>
      <c r="F170" s="5">
        <v>1288.8</v>
      </c>
      <c r="G170" s="5">
        <v>1076.4000000000001</v>
      </c>
      <c r="H170" s="5">
        <v>284</v>
      </c>
      <c r="I170" s="5">
        <v>89.1</v>
      </c>
      <c r="J170" s="5">
        <v>994.3</v>
      </c>
      <c r="K170" s="5">
        <v>15750.6</v>
      </c>
      <c r="L170" s="5">
        <v>10754</v>
      </c>
      <c r="M170" s="5">
        <v>10350.5</v>
      </c>
      <c r="N170" s="7">
        <v>0.96248</v>
      </c>
      <c r="O170" s="5">
        <v>15240.8</v>
      </c>
      <c r="P170" s="11">
        <v>-0.52</v>
      </c>
      <c r="Q170" s="5">
        <v>15605</v>
      </c>
      <c r="R170" s="5">
        <v>3164.1</v>
      </c>
      <c r="S170" s="48">
        <v>0</v>
      </c>
      <c r="T170" s="11">
        <v>-0.05</v>
      </c>
      <c r="U170" s="59">
        <v>-0.47</v>
      </c>
      <c r="V170" s="26"/>
      <c r="W170" s="5"/>
    </row>
    <row r="171" spans="1:23" x14ac:dyDescent="0.25">
      <c r="A171" t="s">
        <v>146</v>
      </c>
      <c r="B171" s="4">
        <v>40633</v>
      </c>
      <c r="C171" s="5">
        <v>527.6</v>
      </c>
      <c r="D171" s="5">
        <v>418.8</v>
      </c>
      <c r="E171" s="5">
        <v>2313</v>
      </c>
      <c r="F171" s="5">
        <v>1426.1</v>
      </c>
      <c r="G171" s="5">
        <v>1091.5</v>
      </c>
      <c r="H171" s="5">
        <v>277.3</v>
      </c>
      <c r="I171" s="5">
        <v>90</v>
      </c>
      <c r="J171" s="5">
        <v>916.2</v>
      </c>
      <c r="K171" s="5">
        <v>15712.8</v>
      </c>
      <c r="L171" s="5">
        <v>10799.7</v>
      </c>
      <c r="M171" s="5">
        <v>10485.4</v>
      </c>
      <c r="N171" s="7">
        <v>0.97089000000000003</v>
      </c>
      <c r="O171" s="5">
        <v>15285.8</v>
      </c>
      <c r="P171" s="11">
        <v>-1.01</v>
      </c>
      <c r="Q171" s="5">
        <v>15649.2</v>
      </c>
      <c r="R171" s="5">
        <v>3156</v>
      </c>
      <c r="S171" s="48">
        <v>0</v>
      </c>
      <c r="T171" s="11">
        <v>-0.47</v>
      </c>
      <c r="U171" s="59">
        <v>-0.54</v>
      </c>
      <c r="V171" s="26"/>
      <c r="W171" s="5"/>
    </row>
    <row r="172" spans="1:23" x14ac:dyDescent="0.25">
      <c r="A172" t="s">
        <v>147</v>
      </c>
      <c r="B172" s="4">
        <v>40724</v>
      </c>
      <c r="C172" s="5">
        <v>533.4</v>
      </c>
      <c r="D172" s="5">
        <v>409.7</v>
      </c>
      <c r="E172" s="5">
        <v>2312.1</v>
      </c>
      <c r="F172" s="5">
        <v>1445.4</v>
      </c>
      <c r="G172" s="5">
        <v>1105.5</v>
      </c>
      <c r="H172" s="5">
        <v>276.89999999999998</v>
      </c>
      <c r="I172" s="5">
        <v>79.2</v>
      </c>
      <c r="J172" s="5">
        <v>918.9</v>
      </c>
      <c r="K172" s="5">
        <v>15825.1</v>
      </c>
      <c r="L172" s="5">
        <v>10823.7</v>
      </c>
      <c r="M172" s="5">
        <v>10612.1</v>
      </c>
      <c r="N172" s="7">
        <v>0.98046000000000011</v>
      </c>
      <c r="O172" s="5">
        <v>15496.2</v>
      </c>
      <c r="P172" s="11">
        <v>-0.55000000000000004</v>
      </c>
      <c r="Q172" s="5">
        <v>15694.8</v>
      </c>
      <c r="R172" s="5">
        <v>3168.6</v>
      </c>
      <c r="S172" s="48">
        <v>0</v>
      </c>
      <c r="T172" s="11">
        <v>-0.12</v>
      </c>
      <c r="U172" s="59">
        <v>-0.43</v>
      </c>
      <c r="V172" s="26"/>
      <c r="W172" s="5"/>
    </row>
    <row r="173" spans="1:23" x14ac:dyDescent="0.25">
      <c r="A173" t="s">
        <v>148</v>
      </c>
      <c r="B173" s="4">
        <v>40816</v>
      </c>
      <c r="C173" s="5">
        <v>538.5</v>
      </c>
      <c r="D173" s="5">
        <v>396.4</v>
      </c>
      <c r="E173" s="5">
        <v>2303.1999999999998</v>
      </c>
      <c r="F173" s="5">
        <v>1470.9</v>
      </c>
      <c r="G173" s="5">
        <v>1103.9000000000001</v>
      </c>
      <c r="H173" s="5">
        <v>248.2</v>
      </c>
      <c r="I173" s="5">
        <v>68.5</v>
      </c>
      <c r="J173" s="5">
        <v>927.3</v>
      </c>
      <c r="K173" s="5">
        <v>15820.7</v>
      </c>
      <c r="L173" s="5">
        <v>10866</v>
      </c>
      <c r="M173" s="5">
        <v>10705.4</v>
      </c>
      <c r="N173" s="7">
        <v>0.98521000000000003</v>
      </c>
      <c r="O173" s="5">
        <v>15591.9</v>
      </c>
      <c r="P173" s="11">
        <v>-1.1599999999999999</v>
      </c>
      <c r="Q173" s="5">
        <v>15742.3</v>
      </c>
      <c r="R173" s="5">
        <v>3137.5</v>
      </c>
      <c r="S173" s="48">
        <v>0</v>
      </c>
      <c r="T173" s="11">
        <v>-0.72</v>
      </c>
      <c r="U173" s="59">
        <v>-0.43</v>
      </c>
      <c r="V173" s="26"/>
      <c r="W173" s="5"/>
    </row>
    <row r="174" spans="1:23" x14ac:dyDescent="0.25">
      <c r="A174" t="s">
        <v>149</v>
      </c>
      <c r="B174" s="4">
        <v>40908</v>
      </c>
      <c r="C174" s="5">
        <v>542.9</v>
      </c>
      <c r="D174" s="5">
        <v>399.3</v>
      </c>
      <c r="E174" s="5">
        <v>2312.1999999999998</v>
      </c>
      <c r="F174" s="5">
        <v>1470.4</v>
      </c>
      <c r="G174" s="5">
        <v>1114</v>
      </c>
      <c r="H174" s="5">
        <v>287</v>
      </c>
      <c r="I174" s="5">
        <v>64</v>
      </c>
      <c r="J174" s="5">
        <v>921.9</v>
      </c>
      <c r="K174" s="5">
        <v>16004.1</v>
      </c>
      <c r="L174" s="5">
        <v>10885.9</v>
      </c>
      <c r="M174" s="5">
        <v>10761.6</v>
      </c>
      <c r="N174" s="7">
        <v>0.98858000000000001</v>
      </c>
      <c r="O174" s="5">
        <v>15796.5</v>
      </c>
      <c r="P174" s="11">
        <v>-0.04</v>
      </c>
      <c r="Q174" s="5">
        <v>15791.6</v>
      </c>
      <c r="R174" s="5">
        <v>3131.4</v>
      </c>
      <c r="S174" s="48">
        <v>0</v>
      </c>
      <c r="T174" s="11">
        <v>0.14000000000000001</v>
      </c>
      <c r="U174" s="59">
        <v>-0.18</v>
      </c>
      <c r="V174" s="26"/>
      <c r="W174" s="5"/>
    </row>
    <row r="175" spans="1:23" x14ac:dyDescent="0.25">
      <c r="A175" t="s">
        <v>150</v>
      </c>
      <c r="B175" s="4">
        <v>40999</v>
      </c>
      <c r="C175" s="5">
        <v>547</v>
      </c>
      <c r="D175" s="5">
        <v>400.6</v>
      </c>
      <c r="E175" s="5">
        <v>2296.8000000000002</v>
      </c>
      <c r="F175" s="5">
        <v>1467.8</v>
      </c>
      <c r="G175" s="5">
        <v>1130.9000000000001</v>
      </c>
      <c r="H175" s="5">
        <v>310.7</v>
      </c>
      <c r="I175" s="5">
        <v>99.6</v>
      </c>
      <c r="J175" s="5">
        <v>944.9</v>
      </c>
      <c r="K175" s="5">
        <v>16129.4</v>
      </c>
      <c r="L175" s="5">
        <v>10973.3</v>
      </c>
      <c r="M175" s="5">
        <v>10922.4</v>
      </c>
      <c r="N175" s="7">
        <v>0.99537000000000009</v>
      </c>
      <c r="O175" s="5">
        <v>16019.8</v>
      </c>
      <c r="P175" s="11">
        <v>-0.34</v>
      </c>
      <c r="Q175" s="5">
        <v>15842.1</v>
      </c>
      <c r="R175" s="5">
        <v>3144.7</v>
      </c>
      <c r="S175" s="48">
        <v>0</v>
      </c>
      <c r="T175" s="11">
        <v>0.01</v>
      </c>
      <c r="U175" s="59">
        <v>-0.34</v>
      </c>
      <c r="V175" s="26"/>
      <c r="W175" s="5"/>
    </row>
    <row r="176" spans="1:23" x14ac:dyDescent="0.25">
      <c r="A176" t="s">
        <v>151</v>
      </c>
      <c r="B176" s="4">
        <v>41090</v>
      </c>
      <c r="C176" s="5">
        <v>551.6</v>
      </c>
      <c r="D176" s="5">
        <v>421.7</v>
      </c>
      <c r="E176" s="5">
        <v>2321.8000000000002</v>
      </c>
      <c r="F176" s="5">
        <v>1487.1</v>
      </c>
      <c r="G176" s="5">
        <v>1133.9000000000001</v>
      </c>
      <c r="H176" s="5">
        <v>325</v>
      </c>
      <c r="I176" s="5">
        <v>90.3</v>
      </c>
      <c r="J176" s="5">
        <v>949.4</v>
      </c>
      <c r="K176" s="5">
        <v>16198.8</v>
      </c>
      <c r="L176" s="5">
        <v>10989.6</v>
      </c>
      <c r="M176" s="5">
        <v>10964.9</v>
      </c>
      <c r="N176" s="7">
        <v>0.99775000000000003</v>
      </c>
      <c r="O176" s="5">
        <v>16152.3</v>
      </c>
      <c r="P176" s="11">
        <v>-0.41</v>
      </c>
      <c r="Q176" s="5">
        <v>15895.3</v>
      </c>
      <c r="R176" s="5">
        <v>3131</v>
      </c>
      <c r="S176" s="48">
        <v>0</v>
      </c>
      <c r="T176" s="11">
        <v>-0.25</v>
      </c>
      <c r="U176" s="59">
        <v>-0.15</v>
      </c>
      <c r="V176" s="26"/>
      <c r="W176" s="5"/>
    </row>
    <row r="177" spans="1:23" x14ac:dyDescent="0.25">
      <c r="A177" t="s">
        <v>152</v>
      </c>
      <c r="B177" s="4">
        <v>41182</v>
      </c>
      <c r="C177" s="5">
        <v>557.1</v>
      </c>
      <c r="D177" s="5">
        <v>419</v>
      </c>
      <c r="E177" s="5">
        <v>2325.6</v>
      </c>
      <c r="F177" s="5">
        <v>1509.5</v>
      </c>
      <c r="G177" s="5">
        <v>1131.3</v>
      </c>
      <c r="H177" s="5">
        <v>332.9</v>
      </c>
      <c r="I177" s="5">
        <v>85</v>
      </c>
      <c r="J177" s="5">
        <v>952.3</v>
      </c>
      <c r="K177" s="5">
        <v>16220.7</v>
      </c>
      <c r="L177" s="5">
        <v>11007.5</v>
      </c>
      <c r="M177" s="5">
        <v>11014.2</v>
      </c>
      <c r="N177" s="7">
        <v>1.00061</v>
      </c>
      <c r="O177" s="5">
        <v>16257.2</v>
      </c>
      <c r="P177" s="11">
        <v>-0.12</v>
      </c>
      <c r="Q177" s="5">
        <v>15950.2</v>
      </c>
      <c r="R177" s="5">
        <v>3139.6</v>
      </c>
      <c r="S177" s="48">
        <v>0</v>
      </c>
      <c r="T177" s="11">
        <v>7.0000000000000007E-2</v>
      </c>
      <c r="U177" s="59">
        <v>-0.18</v>
      </c>
      <c r="V177" s="26"/>
      <c r="W177" s="5"/>
    </row>
    <row r="178" spans="1:23" x14ac:dyDescent="0.25">
      <c r="A178" t="s">
        <v>153</v>
      </c>
      <c r="B178" s="4">
        <v>41274</v>
      </c>
      <c r="C178" s="5">
        <v>563.4</v>
      </c>
      <c r="D178" s="5">
        <v>428.9</v>
      </c>
      <c r="E178" s="5">
        <v>2346.1</v>
      </c>
      <c r="F178" s="5">
        <v>1571.4</v>
      </c>
      <c r="G178" s="5">
        <v>1148.4000000000001</v>
      </c>
      <c r="H178" s="5">
        <v>332.8</v>
      </c>
      <c r="I178" s="5">
        <v>78.8</v>
      </c>
      <c r="J178" s="5">
        <v>974.1</v>
      </c>
      <c r="K178" s="5">
        <v>16239.1</v>
      </c>
      <c r="L178" s="5">
        <v>11056.9</v>
      </c>
      <c r="M178" s="5">
        <v>11125.7</v>
      </c>
      <c r="N178" s="7">
        <v>1.00623</v>
      </c>
      <c r="O178" s="5">
        <v>16358.9</v>
      </c>
      <c r="P178" s="11">
        <v>-0.76</v>
      </c>
      <c r="Q178" s="5">
        <v>16006.7</v>
      </c>
      <c r="R178" s="5">
        <v>3132.7</v>
      </c>
      <c r="S178" s="48">
        <v>0</v>
      </c>
      <c r="T178" s="11">
        <v>-0.63</v>
      </c>
      <c r="U178" s="59">
        <v>-0.13</v>
      </c>
      <c r="V178" s="26"/>
      <c r="W178" s="5"/>
    </row>
    <row r="179" spans="1:23" x14ac:dyDescent="0.25">
      <c r="A179" t="s">
        <v>154</v>
      </c>
      <c r="B179" s="4">
        <v>41364</v>
      </c>
      <c r="C179" s="5">
        <v>570.29999999999995</v>
      </c>
      <c r="D179" s="5">
        <v>424.8</v>
      </c>
      <c r="E179" s="5">
        <v>2365.6999999999998</v>
      </c>
      <c r="F179" s="5">
        <v>1649.3</v>
      </c>
      <c r="G179" s="5">
        <v>1174.5999999999999</v>
      </c>
      <c r="H179" s="5">
        <v>350.8</v>
      </c>
      <c r="I179" s="5">
        <v>67.599999999999994</v>
      </c>
      <c r="J179" s="5">
        <v>1095.9000000000001</v>
      </c>
      <c r="K179" s="5">
        <v>16383</v>
      </c>
      <c r="L179" s="5">
        <v>11114.2</v>
      </c>
      <c r="M179" s="5">
        <v>11223.2</v>
      </c>
      <c r="N179" s="7">
        <v>1.0098099999999999</v>
      </c>
      <c r="O179" s="5">
        <v>16569.599999999999</v>
      </c>
      <c r="P179" s="11">
        <v>-0.68</v>
      </c>
      <c r="Q179" s="5">
        <v>16065.1</v>
      </c>
      <c r="R179" s="5">
        <v>3125</v>
      </c>
      <c r="S179" s="48">
        <v>0</v>
      </c>
      <c r="T179" s="11">
        <v>-0.71</v>
      </c>
      <c r="U179" s="59">
        <v>0.03</v>
      </c>
      <c r="V179" s="26"/>
      <c r="W179" s="5"/>
    </row>
    <row r="180" spans="1:23" x14ac:dyDescent="0.25">
      <c r="A180" t="s">
        <v>155</v>
      </c>
      <c r="B180" s="4">
        <v>41455</v>
      </c>
      <c r="C180" s="5">
        <v>567.1</v>
      </c>
      <c r="D180" s="5">
        <v>438.4</v>
      </c>
      <c r="E180" s="5">
        <v>2378.3000000000002</v>
      </c>
      <c r="F180" s="5">
        <v>1681.9</v>
      </c>
      <c r="G180" s="5">
        <v>1180.8</v>
      </c>
      <c r="H180" s="5">
        <v>347.3</v>
      </c>
      <c r="I180" s="5">
        <v>76.3</v>
      </c>
      <c r="J180" s="5">
        <v>1108.2</v>
      </c>
      <c r="K180" s="5">
        <v>16403.2</v>
      </c>
      <c r="L180" s="5">
        <v>11122.2</v>
      </c>
      <c r="M180" s="5">
        <v>11239.6</v>
      </c>
      <c r="N180" s="7">
        <v>1.0105599999999999</v>
      </c>
      <c r="O180" s="5">
        <v>16637.900000000001</v>
      </c>
      <c r="P180" s="11">
        <v>-0.13</v>
      </c>
      <c r="Q180" s="5">
        <v>16124.1</v>
      </c>
      <c r="R180" s="5">
        <v>3132</v>
      </c>
      <c r="S180" s="48">
        <v>0</v>
      </c>
      <c r="T180" s="11">
        <v>-0.24</v>
      </c>
      <c r="U180" s="59">
        <v>0.11</v>
      </c>
      <c r="V180" s="26"/>
      <c r="W180" s="5"/>
    </row>
    <row r="181" spans="1:23" x14ac:dyDescent="0.25">
      <c r="A181" t="s">
        <v>156</v>
      </c>
      <c r="B181" s="4">
        <v>41547</v>
      </c>
      <c r="C181" s="5">
        <v>573.70000000000005</v>
      </c>
      <c r="D181" s="5">
        <v>448.2</v>
      </c>
      <c r="E181" s="5">
        <v>2396</v>
      </c>
      <c r="F181" s="5">
        <v>1674.5</v>
      </c>
      <c r="G181" s="5">
        <v>1195</v>
      </c>
      <c r="H181" s="5">
        <v>354.3</v>
      </c>
      <c r="I181" s="5">
        <v>84.3</v>
      </c>
      <c r="J181" s="5">
        <v>1111.4000000000001</v>
      </c>
      <c r="K181" s="5">
        <v>16531.7</v>
      </c>
      <c r="L181" s="5">
        <v>11167.4</v>
      </c>
      <c r="M181" s="5">
        <v>11330.9</v>
      </c>
      <c r="N181" s="7">
        <v>1.01464</v>
      </c>
      <c r="O181" s="5">
        <v>16848.7</v>
      </c>
      <c r="P181" s="11">
        <v>-0.4</v>
      </c>
      <c r="Q181" s="5">
        <v>16184.3</v>
      </c>
      <c r="R181" s="5">
        <v>3134.1</v>
      </c>
      <c r="S181" s="48">
        <v>0</v>
      </c>
      <c r="T181" s="11">
        <v>-0.43</v>
      </c>
      <c r="U181" s="59">
        <v>0.03</v>
      </c>
      <c r="V181" s="26"/>
      <c r="W181" s="5"/>
    </row>
    <row r="182" spans="1:23" x14ac:dyDescent="0.25">
      <c r="A182" t="s">
        <v>157</v>
      </c>
      <c r="B182" s="4">
        <v>41639</v>
      </c>
      <c r="C182" s="5">
        <v>580.20000000000005</v>
      </c>
      <c r="D182" s="5">
        <v>448.6</v>
      </c>
      <c r="E182" s="5">
        <v>2403.6999999999998</v>
      </c>
      <c r="F182" s="5">
        <v>1697.7</v>
      </c>
      <c r="G182" s="5">
        <v>1204.0999999999999</v>
      </c>
      <c r="H182" s="5">
        <v>356.9</v>
      </c>
      <c r="I182" s="5">
        <v>90.4</v>
      </c>
      <c r="J182" s="5">
        <v>1122.3</v>
      </c>
      <c r="K182" s="5">
        <v>16663.599999999999</v>
      </c>
      <c r="L182" s="5">
        <v>11263.6</v>
      </c>
      <c r="M182" s="5">
        <v>11475.1</v>
      </c>
      <c r="N182" s="7">
        <v>1.01877</v>
      </c>
      <c r="O182" s="5">
        <v>17083.099999999999</v>
      </c>
      <c r="P182" s="11">
        <v>-0.57999999999999996</v>
      </c>
      <c r="Q182" s="5">
        <v>16245.4</v>
      </c>
      <c r="R182" s="5">
        <v>3138.5</v>
      </c>
      <c r="S182" s="48">
        <v>0</v>
      </c>
      <c r="T182" s="11">
        <v>-0.5</v>
      </c>
      <c r="U182" s="59">
        <v>-0.08</v>
      </c>
      <c r="V182" s="26"/>
      <c r="W182" s="5"/>
    </row>
    <row r="183" spans="1:23" x14ac:dyDescent="0.25">
      <c r="A183" t="s">
        <v>158</v>
      </c>
      <c r="B183" s="4">
        <v>41729</v>
      </c>
      <c r="C183" s="5">
        <v>586.70000000000005</v>
      </c>
      <c r="D183" s="5">
        <v>459.4</v>
      </c>
      <c r="E183" s="5">
        <v>2433.1</v>
      </c>
      <c r="F183" s="5">
        <v>1748.3</v>
      </c>
      <c r="G183" s="5">
        <v>1220.8</v>
      </c>
      <c r="H183" s="5">
        <v>394.7</v>
      </c>
      <c r="I183" s="5">
        <v>101.8</v>
      </c>
      <c r="J183" s="5">
        <v>1147.4000000000001</v>
      </c>
      <c r="K183" s="5">
        <v>16621.7</v>
      </c>
      <c r="L183" s="5">
        <v>11307.3</v>
      </c>
      <c r="M183" s="5">
        <v>11573.9</v>
      </c>
      <c r="N183" s="7">
        <v>1.0235799999999999</v>
      </c>
      <c r="O183" s="5">
        <v>17102.900000000001</v>
      </c>
      <c r="P183" s="11">
        <v>-0.26</v>
      </c>
      <c r="Q183" s="5">
        <v>16306.7</v>
      </c>
      <c r="R183" s="5">
        <v>3139.1</v>
      </c>
      <c r="S183" s="48">
        <v>0</v>
      </c>
      <c r="T183" s="11">
        <v>0.03</v>
      </c>
      <c r="U183" s="59">
        <v>-0.28000000000000003</v>
      </c>
      <c r="V183" s="26"/>
      <c r="W183" s="5"/>
    </row>
    <row r="184" spans="1:23" x14ac:dyDescent="0.25">
      <c r="A184" t="s">
        <v>159</v>
      </c>
      <c r="B184" s="4">
        <v>41820</v>
      </c>
      <c r="C184" s="5">
        <v>594</v>
      </c>
      <c r="D184" s="5">
        <v>481.5</v>
      </c>
      <c r="E184" s="5">
        <v>2484.1</v>
      </c>
      <c r="F184" s="5">
        <v>1761</v>
      </c>
      <c r="G184" s="5">
        <v>1238.7</v>
      </c>
      <c r="H184" s="5">
        <v>415.1</v>
      </c>
      <c r="I184" s="5">
        <v>101.9</v>
      </c>
      <c r="J184" s="5">
        <v>1150.0999999999999</v>
      </c>
      <c r="K184" s="5">
        <v>16830.099999999999</v>
      </c>
      <c r="L184" s="5">
        <v>11428.7</v>
      </c>
      <c r="M184" s="5">
        <v>11756</v>
      </c>
      <c r="N184" s="7">
        <v>1.02864</v>
      </c>
      <c r="O184" s="5">
        <v>17425.8</v>
      </c>
      <c r="P184" s="11">
        <v>0</v>
      </c>
      <c r="Q184" s="5">
        <v>16369.3</v>
      </c>
      <c r="R184" s="5">
        <v>3150.9</v>
      </c>
      <c r="S184" s="48">
        <v>0</v>
      </c>
      <c r="T184" s="11">
        <v>-0.27</v>
      </c>
      <c r="U184" s="59">
        <v>0.26</v>
      </c>
      <c r="V184" s="26"/>
      <c r="W184" s="5"/>
    </row>
    <row r="185" spans="1:23" x14ac:dyDescent="0.25">
      <c r="A185" t="s">
        <v>350</v>
      </c>
      <c r="B185" s="4">
        <v>41912</v>
      </c>
      <c r="C185" s="5">
        <v>602.29999999999995</v>
      </c>
      <c r="D185" s="5">
        <v>507.3</v>
      </c>
      <c r="E185" s="5">
        <v>2523.6</v>
      </c>
      <c r="F185" s="5">
        <v>1798.1</v>
      </c>
      <c r="G185" s="5">
        <v>1248.4000000000001</v>
      </c>
      <c r="H185" s="5">
        <v>385.6</v>
      </c>
      <c r="I185" s="5">
        <v>92.6</v>
      </c>
      <c r="J185" s="5">
        <v>1160.8</v>
      </c>
      <c r="K185" s="5">
        <v>17033.599999999999</v>
      </c>
      <c r="L185" s="5">
        <v>11554.2</v>
      </c>
      <c r="M185" s="5">
        <v>11920.7</v>
      </c>
      <c r="N185" s="7">
        <v>1.03172</v>
      </c>
      <c r="O185" s="5">
        <v>17719.8</v>
      </c>
      <c r="P185" s="11">
        <v>0.51</v>
      </c>
      <c r="Q185" s="5">
        <v>16433.099999999999</v>
      </c>
      <c r="R185" s="5">
        <v>3189.9</v>
      </c>
      <c r="S185" s="48">
        <v>0</v>
      </c>
      <c r="T185" s="11">
        <v>0.33</v>
      </c>
      <c r="U185" s="59">
        <v>0.18</v>
      </c>
      <c r="V185" s="26"/>
      <c r="W185" s="5"/>
    </row>
    <row r="186" spans="1:23" x14ac:dyDescent="0.25">
      <c r="A186" t="s">
        <v>352</v>
      </c>
      <c r="B186" s="4">
        <v>42004</v>
      </c>
      <c r="C186" s="5">
        <v>611.5</v>
      </c>
      <c r="D186" s="5">
        <v>515.5</v>
      </c>
      <c r="E186" s="5">
        <v>2548</v>
      </c>
      <c r="F186" s="5">
        <v>1834.4</v>
      </c>
      <c r="G186" s="5">
        <v>1255.7</v>
      </c>
      <c r="H186" s="5">
        <v>389.5</v>
      </c>
      <c r="I186" s="5">
        <v>91.4</v>
      </c>
      <c r="J186" s="5">
        <v>1177.9000000000001</v>
      </c>
      <c r="K186" s="5">
        <v>17113.900000000001</v>
      </c>
      <c r="L186" s="5">
        <v>11687.1</v>
      </c>
      <c r="M186" s="5">
        <v>12045.5</v>
      </c>
      <c r="N186" s="7">
        <v>1.0306600000000001</v>
      </c>
      <c r="O186" s="5">
        <v>17838.5</v>
      </c>
      <c r="P186" s="11">
        <v>-7.0000000000000007E-2</v>
      </c>
      <c r="Q186" s="5">
        <v>16498.400000000001</v>
      </c>
      <c r="R186" s="5">
        <v>3188.2</v>
      </c>
      <c r="S186" s="48">
        <v>0</v>
      </c>
      <c r="T186" s="11">
        <v>-0.42</v>
      </c>
      <c r="U186" s="59">
        <v>0.35</v>
      </c>
      <c r="V186" s="26"/>
      <c r="W186" s="5"/>
    </row>
    <row r="187" spans="1:23" x14ac:dyDescent="0.25">
      <c r="A187" t="s">
        <v>353</v>
      </c>
      <c r="B187" s="4">
        <v>42094</v>
      </c>
      <c r="C187" s="5">
        <v>621.5</v>
      </c>
      <c r="D187" s="5">
        <v>523.70000000000005</v>
      </c>
      <c r="E187" s="5">
        <v>2596.4</v>
      </c>
      <c r="F187" s="5">
        <v>1900.1</v>
      </c>
      <c r="G187" s="5">
        <v>1257.2</v>
      </c>
      <c r="H187" s="5">
        <v>406.6</v>
      </c>
      <c r="I187" s="5">
        <v>86.4</v>
      </c>
      <c r="J187" s="5">
        <v>1193.0999999999999</v>
      </c>
      <c r="K187" s="5">
        <v>17254.7</v>
      </c>
      <c r="L187" s="5">
        <v>11788.4</v>
      </c>
      <c r="M187" s="5">
        <v>12095.6</v>
      </c>
      <c r="N187" s="7">
        <v>1.02606</v>
      </c>
      <c r="O187" s="5">
        <v>17970.400000000001</v>
      </c>
      <c r="P187" s="11">
        <v>0.4</v>
      </c>
      <c r="Q187" s="5">
        <v>16565.900000000001</v>
      </c>
      <c r="R187" s="5">
        <v>3188.5</v>
      </c>
      <c r="S187" s="48">
        <v>0</v>
      </c>
      <c r="T187" s="11">
        <v>0.15</v>
      </c>
      <c r="U187" s="59">
        <v>0.26</v>
      </c>
      <c r="V187" s="26"/>
      <c r="W187" s="5"/>
    </row>
    <row r="188" spans="1:23" x14ac:dyDescent="0.25">
      <c r="A188" t="s">
        <v>357</v>
      </c>
      <c r="B188" s="4">
        <v>42185</v>
      </c>
      <c r="C188" s="5">
        <v>630.6</v>
      </c>
      <c r="D188" s="5">
        <v>538</v>
      </c>
      <c r="E188" s="5">
        <v>2631.7</v>
      </c>
      <c r="F188" s="5">
        <v>1940</v>
      </c>
      <c r="G188" s="5">
        <v>1267.7</v>
      </c>
      <c r="H188" s="5">
        <v>410.6</v>
      </c>
      <c r="I188" s="5">
        <v>91.5</v>
      </c>
      <c r="J188" s="5">
        <v>1206.7</v>
      </c>
      <c r="K188" s="5">
        <v>17397</v>
      </c>
      <c r="L188" s="5">
        <v>11887.5</v>
      </c>
      <c r="M188" s="5">
        <v>12256.7</v>
      </c>
      <c r="N188" s="7">
        <v>1.0310599999999999</v>
      </c>
      <c r="O188" s="5">
        <v>18221.3</v>
      </c>
      <c r="P188" s="11">
        <v>0.7</v>
      </c>
      <c r="Q188" s="5">
        <v>16636.099999999999</v>
      </c>
      <c r="R188" s="5">
        <v>3237.6</v>
      </c>
      <c r="S188" s="48">
        <v>0</v>
      </c>
      <c r="T188" s="11">
        <v>7.0000000000000007E-2</v>
      </c>
      <c r="U188" s="59">
        <v>0.63</v>
      </c>
      <c r="V188" s="26"/>
      <c r="W188" s="5"/>
    </row>
    <row r="189" spans="1:23" x14ac:dyDescent="0.25">
      <c r="A189" t="s">
        <v>362</v>
      </c>
      <c r="B189" s="4">
        <v>42277</v>
      </c>
      <c r="C189" s="5">
        <v>638.5</v>
      </c>
      <c r="D189" s="5">
        <v>540.5</v>
      </c>
      <c r="E189" s="5">
        <v>2644.8</v>
      </c>
      <c r="F189" s="5">
        <v>1943.7</v>
      </c>
      <c r="G189" s="5">
        <v>1271.4000000000001</v>
      </c>
      <c r="H189" s="5">
        <v>379.8</v>
      </c>
      <c r="I189" s="5">
        <v>94.2</v>
      </c>
      <c r="J189" s="5">
        <v>1217.0999999999999</v>
      </c>
      <c r="K189" s="5">
        <v>17438.8</v>
      </c>
      <c r="L189" s="5">
        <v>11972</v>
      </c>
      <c r="M189" s="5">
        <v>12380.7</v>
      </c>
      <c r="N189" s="7">
        <v>1.0341500000000001</v>
      </c>
      <c r="O189" s="5">
        <v>18331.099999999999</v>
      </c>
      <c r="P189" s="11">
        <v>0.33</v>
      </c>
      <c r="Q189" s="5">
        <v>16707.3</v>
      </c>
      <c r="R189" s="5">
        <v>3257</v>
      </c>
      <c r="S189" s="48">
        <v>0</v>
      </c>
      <c r="T189" s="11">
        <v>-0.04</v>
      </c>
      <c r="U189" s="59">
        <v>0.37</v>
      </c>
      <c r="V189" s="26"/>
      <c r="W189" s="5"/>
    </row>
    <row r="190" spans="1:23" x14ac:dyDescent="0.25">
      <c r="A190" t="s">
        <v>363</v>
      </c>
      <c r="B190" s="4">
        <v>42369</v>
      </c>
      <c r="C190" s="5">
        <v>645.29999999999995</v>
      </c>
      <c r="D190" s="5">
        <v>541.70000000000005</v>
      </c>
      <c r="E190" s="5">
        <v>2656.9</v>
      </c>
      <c r="F190" s="5">
        <v>1957.1</v>
      </c>
      <c r="G190" s="5">
        <v>1283.2</v>
      </c>
      <c r="H190" s="5">
        <v>346.5</v>
      </c>
      <c r="I190" s="5">
        <v>169.8</v>
      </c>
      <c r="J190" s="5">
        <v>1225.5</v>
      </c>
      <c r="K190" s="5">
        <v>17456.2</v>
      </c>
      <c r="L190" s="5">
        <v>12039.7</v>
      </c>
      <c r="M190" s="5">
        <v>12445.1</v>
      </c>
      <c r="N190" s="7">
        <v>1.0336799999999999</v>
      </c>
      <c r="O190" s="5">
        <v>18354.400000000001</v>
      </c>
      <c r="P190" s="11">
        <v>0.12</v>
      </c>
      <c r="Q190" s="5">
        <v>16778.900000000001</v>
      </c>
      <c r="R190" s="5">
        <v>3253.8</v>
      </c>
      <c r="S190" s="48">
        <v>0</v>
      </c>
      <c r="T190" s="11">
        <v>0.16</v>
      </c>
      <c r="U190" s="59">
        <v>-0.03</v>
      </c>
      <c r="V190" s="26"/>
      <c r="W190" s="5"/>
    </row>
    <row r="191" spans="1:23" x14ac:dyDescent="0.25">
      <c r="A191" t="s">
        <v>389</v>
      </c>
      <c r="B191" s="4">
        <v>42460</v>
      </c>
      <c r="C191" s="5">
        <v>651.29999999999995</v>
      </c>
      <c r="D191" s="5">
        <v>550.20000000000005</v>
      </c>
      <c r="E191" s="5">
        <v>2687.4</v>
      </c>
      <c r="F191" s="5">
        <v>1919.9</v>
      </c>
      <c r="G191" s="5">
        <v>1288.9000000000001</v>
      </c>
      <c r="H191" s="5">
        <v>373.4</v>
      </c>
      <c r="I191" s="5">
        <v>101</v>
      </c>
      <c r="J191" s="5">
        <v>1231.0999999999999</v>
      </c>
      <c r="K191" s="5">
        <v>17523.400000000001</v>
      </c>
      <c r="L191" s="5">
        <v>12111.8</v>
      </c>
      <c r="M191" s="5">
        <v>12526.5</v>
      </c>
      <c r="N191" s="7">
        <v>1.03424</v>
      </c>
      <c r="O191" s="5">
        <v>18409.099999999999</v>
      </c>
      <c r="P191" s="11">
        <v>0.6</v>
      </c>
      <c r="Q191" s="5">
        <v>16850.099999999999</v>
      </c>
      <c r="R191" s="5">
        <v>3262.7</v>
      </c>
      <c r="S191" s="48">
        <v>0</v>
      </c>
      <c r="T191" s="11">
        <v>0.02</v>
      </c>
      <c r="U191" s="59">
        <v>0.57999999999999996</v>
      </c>
      <c r="V191" s="26"/>
      <c r="W191" s="5"/>
    </row>
    <row r="192" spans="1:23" x14ac:dyDescent="0.25">
      <c r="A192" t="s">
        <v>390</v>
      </c>
      <c r="B192" s="4">
        <v>42551</v>
      </c>
      <c r="C192" s="5">
        <v>657.9</v>
      </c>
      <c r="D192" s="5">
        <v>558.6</v>
      </c>
      <c r="E192" s="5">
        <v>2708.3</v>
      </c>
      <c r="F192" s="5">
        <v>1944.2</v>
      </c>
      <c r="G192" s="5">
        <v>1294.5999999999999</v>
      </c>
      <c r="H192" s="5">
        <v>373.9</v>
      </c>
      <c r="I192" s="5">
        <v>101</v>
      </c>
      <c r="J192" s="5">
        <v>1237.5</v>
      </c>
      <c r="K192" s="5">
        <v>17622.5</v>
      </c>
      <c r="L192" s="5">
        <v>12214.1</v>
      </c>
      <c r="M192" s="5">
        <v>12706.5</v>
      </c>
      <c r="N192" s="7">
        <v>1.0403100000000001</v>
      </c>
      <c r="O192" s="5">
        <v>18640.7</v>
      </c>
      <c r="P192" s="11">
        <v>-0.15</v>
      </c>
      <c r="Q192" s="5">
        <v>16918.3</v>
      </c>
      <c r="R192" s="5">
        <v>3278.2</v>
      </c>
      <c r="S192" s="48">
        <v>0</v>
      </c>
      <c r="T192" s="11">
        <v>-0.1</v>
      </c>
      <c r="U192" s="59">
        <v>-0.04</v>
      </c>
      <c r="V192" s="26"/>
      <c r="W192" s="5"/>
    </row>
    <row r="193" spans="1:23" x14ac:dyDescent="0.25">
      <c r="A193" t="s">
        <v>391</v>
      </c>
      <c r="B193" s="4">
        <v>42643</v>
      </c>
      <c r="C193" s="5">
        <v>665.5</v>
      </c>
      <c r="D193" s="5">
        <v>566.5</v>
      </c>
      <c r="E193" s="5">
        <v>2726.8</v>
      </c>
      <c r="F193" s="5">
        <v>1968.7</v>
      </c>
      <c r="G193" s="5">
        <v>1310.8</v>
      </c>
      <c r="H193" s="5">
        <v>400.5</v>
      </c>
      <c r="I193" s="5">
        <v>90.8</v>
      </c>
      <c r="J193" s="5">
        <v>1248.7</v>
      </c>
      <c r="K193" s="5">
        <v>17706.7</v>
      </c>
      <c r="L193" s="5">
        <v>12294.3</v>
      </c>
      <c r="M193" s="5">
        <v>12845.2</v>
      </c>
      <c r="N193" s="7">
        <v>1.04481</v>
      </c>
      <c r="O193" s="5">
        <v>18799.599999999999</v>
      </c>
      <c r="P193" s="11">
        <v>0.17</v>
      </c>
      <c r="Q193" s="5">
        <v>16986.2</v>
      </c>
      <c r="R193" s="5">
        <v>3300.5</v>
      </c>
      <c r="S193" s="48">
        <v>0</v>
      </c>
      <c r="T193" s="11">
        <v>0.11</v>
      </c>
      <c r="U193" s="59">
        <v>7.0000000000000007E-2</v>
      </c>
      <c r="V193" s="26"/>
      <c r="W193" s="5"/>
    </row>
    <row r="194" spans="1:23" x14ac:dyDescent="0.25">
      <c r="A194" t="s">
        <v>392</v>
      </c>
      <c r="B194" s="4">
        <v>42735</v>
      </c>
      <c r="C194" s="5">
        <v>673.9</v>
      </c>
      <c r="D194" s="5">
        <v>575.79999999999995</v>
      </c>
      <c r="E194" s="5">
        <v>2747.1</v>
      </c>
      <c r="F194" s="5">
        <v>1984.3</v>
      </c>
      <c r="G194" s="5">
        <v>1320.7</v>
      </c>
      <c r="H194" s="5">
        <v>376.1</v>
      </c>
      <c r="I194" s="5">
        <v>73.099999999999994</v>
      </c>
      <c r="J194" s="5">
        <v>1262.7</v>
      </c>
      <c r="K194" s="5">
        <v>17784.2</v>
      </c>
      <c r="L194" s="5">
        <v>12372.7</v>
      </c>
      <c r="M194" s="5">
        <v>12989.4</v>
      </c>
      <c r="N194" s="7">
        <v>1.0498399999999999</v>
      </c>
      <c r="O194" s="5">
        <v>18979.2</v>
      </c>
      <c r="P194" s="11">
        <v>0.03</v>
      </c>
      <c r="Q194" s="5">
        <v>17054.099999999999</v>
      </c>
      <c r="R194" s="5">
        <v>3322.4</v>
      </c>
      <c r="S194" s="48">
        <v>0</v>
      </c>
      <c r="T194" s="11">
        <v>0.03</v>
      </c>
      <c r="U194" s="59">
        <v>0</v>
      </c>
      <c r="V194" s="26"/>
      <c r="W194" s="5"/>
    </row>
    <row r="195" spans="1:23" x14ac:dyDescent="0.25">
      <c r="A195" t="s">
        <v>400</v>
      </c>
      <c r="B195" s="4">
        <v>42825</v>
      </c>
      <c r="C195" s="5">
        <v>683.1</v>
      </c>
      <c r="D195" s="5">
        <v>573.6</v>
      </c>
      <c r="E195" s="5">
        <v>2777.4</v>
      </c>
      <c r="F195" s="5">
        <v>2004.9</v>
      </c>
      <c r="G195" s="5">
        <v>1326.1</v>
      </c>
      <c r="H195" s="5">
        <v>336.2</v>
      </c>
      <c r="I195" s="5">
        <v>92.4</v>
      </c>
      <c r="J195" s="5">
        <v>1285.7</v>
      </c>
      <c r="K195" s="5">
        <v>17863</v>
      </c>
      <c r="L195" s="5">
        <v>12427.6</v>
      </c>
      <c r="M195" s="5">
        <v>13114.1</v>
      </c>
      <c r="N195" s="7">
        <v>1.05524</v>
      </c>
      <c r="O195" s="5">
        <v>19162.599999999999</v>
      </c>
      <c r="P195" s="11">
        <v>-0.13</v>
      </c>
      <c r="Q195" s="5">
        <v>17121</v>
      </c>
      <c r="R195" s="5">
        <v>3346.4</v>
      </c>
      <c r="S195" s="48">
        <v>0</v>
      </c>
      <c r="T195" s="11">
        <v>0</v>
      </c>
      <c r="U195" s="59">
        <v>-0.13</v>
      </c>
      <c r="V195" s="26"/>
      <c r="W195" s="5"/>
    </row>
    <row r="196" spans="1:23" x14ac:dyDescent="0.25">
      <c r="A196" t="s">
        <v>582</v>
      </c>
      <c r="B196" s="4">
        <v>42916</v>
      </c>
      <c r="C196" s="5">
        <v>691.7</v>
      </c>
      <c r="D196" s="5">
        <v>569.29999999999995</v>
      </c>
      <c r="E196" s="5">
        <v>2786.6</v>
      </c>
      <c r="F196" s="5">
        <v>2014.2</v>
      </c>
      <c r="G196" s="5">
        <v>1338.9</v>
      </c>
      <c r="H196" s="5">
        <v>343.7</v>
      </c>
      <c r="I196" s="5">
        <v>88.6</v>
      </c>
      <c r="J196" s="5">
        <v>1295.8</v>
      </c>
      <c r="K196" s="5">
        <v>17995.2</v>
      </c>
      <c r="L196" s="5">
        <v>12515.9</v>
      </c>
      <c r="M196" s="5">
        <v>13233.2</v>
      </c>
      <c r="N196" s="7">
        <v>1.05731</v>
      </c>
      <c r="O196" s="5">
        <v>19359.099999999999</v>
      </c>
      <c r="P196" s="11">
        <v>0.01</v>
      </c>
      <c r="Q196" s="5">
        <v>17189.400000000001</v>
      </c>
      <c r="R196" s="5">
        <v>3360</v>
      </c>
      <c r="S196" s="48">
        <v>0</v>
      </c>
      <c r="T196" s="11">
        <v>0.16</v>
      </c>
      <c r="U196" s="59">
        <v>-0.15</v>
      </c>
      <c r="V196" s="26"/>
      <c r="W196" s="5"/>
    </row>
    <row r="197" spans="1:23" x14ac:dyDescent="0.25">
      <c r="A197" t="s">
        <v>587</v>
      </c>
      <c r="B197" s="4">
        <v>43008</v>
      </c>
      <c r="C197" s="5">
        <v>699.6</v>
      </c>
      <c r="D197" s="5">
        <v>583.6</v>
      </c>
      <c r="E197" s="5">
        <v>2820.5</v>
      </c>
      <c r="F197" s="5">
        <v>2048.5</v>
      </c>
      <c r="G197" s="5">
        <v>1353.7</v>
      </c>
      <c r="H197" s="5">
        <v>349.9</v>
      </c>
      <c r="I197" s="5">
        <v>76.5</v>
      </c>
      <c r="J197" s="5">
        <v>1311.1</v>
      </c>
      <c r="K197" s="5">
        <v>18120.8</v>
      </c>
      <c r="L197" s="5">
        <v>12584.9</v>
      </c>
      <c r="M197" s="5">
        <v>13359.1</v>
      </c>
      <c r="N197" s="7">
        <v>1.06152</v>
      </c>
      <c r="O197" s="5">
        <v>19588.099999999999</v>
      </c>
      <c r="P197" s="11">
        <v>-0.18</v>
      </c>
      <c r="Q197" s="5">
        <v>17259.8</v>
      </c>
      <c r="R197" s="5">
        <v>3372.3</v>
      </c>
      <c r="S197" s="48">
        <v>0</v>
      </c>
      <c r="T197" s="11">
        <v>-0.08</v>
      </c>
      <c r="U197" s="59">
        <v>-0.1</v>
      </c>
      <c r="V197" s="26"/>
      <c r="W197" s="5"/>
    </row>
    <row r="198" spans="1:23" x14ac:dyDescent="0.25">
      <c r="A198" t="s">
        <v>593</v>
      </c>
      <c r="B198" s="4">
        <v>43100</v>
      </c>
      <c r="C198" s="5">
        <v>706.6</v>
      </c>
      <c r="D198" s="5">
        <v>583.20000000000005</v>
      </c>
      <c r="E198" s="5">
        <v>2831.5</v>
      </c>
      <c r="F198" s="5">
        <v>2070.9</v>
      </c>
      <c r="G198" s="5">
        <v>1370</v>
      </c>
      <c r="H198" s="5">
        <v>320.39999999999998</v>
      </c>
      <c r="I198" s="5">
        <v>76.5</v>
      </c>
      <c r="J198" s="5">
        <v>1322.5</v>
      </c>
      <c r="K198" s="5">
        <v>18223.8</v>
      </c>
      <c r="L198" s="5">
        <v>12706.4</v>
      </c>
      <c r="M198" s="5">
        <v>13579.2</v>
      </c>
      <c r="N198" s="7">
        <v>1.0686899999999999</v>
      </c>
      <c r="O198" s="5">
        <v>19831.8</v>
      </c>
      <c r="P198" s="11">
        <v>0.41</v>
      </c>
      <c r="Q198" s="5">
        <v>17333</v>
      </c>
      <c r="R198" s="5">
        <v>3419.1</v>
      </c>
      <c r="S198" s="48">
        <v>0</v>
      </c>
      <c r="T198" s="11">
        <v>0.26</v>
      </c>
      <c r="U198" s="59">
        <v>0.15</v>
      </c>
      <c r="V198" s="26"/>
      <c r="W198" s="5"/>
    </row>
    <row r="199" spans="1:23" x14ac:dyDescent="0.25">
      <c r="A199" t="s">
        <v>602</v>
      </c>
      <c r="B199" s="4">
        <v>43190</v>
      </c>
      <c r="C199" s="5">
        <v>713.7</v>
      </c>
      <c r="D199" s="5">
        <v>590.29999999999995</v>
      </c>
      <c r="E199" s="5">
        <v>2875.7</v>
      </c>
      <c r="F199" s="5">
        <v>2030</v>
      </c>
      <c r="G199" s="5">
        <v>1397.9</v>
      </c>
      <c r="H199" s="5">
        <v>198.7</v>
      </c>
      <c r="I199" s="5">
        <v>89.8</v>
      </c>
      <c r="J199" s="5">
        <v>1348.9</v>
      </c>
      <c r="K199" s="5">
        <v>18324</v>
      </c>
      <c r="L199" s="5">
        <v>12722.8</v>
      </c>
      <c r="M199" s="5">
        <v>13679.6</v>
      </c>
      <c r="N199" s="7">
        <v>1.0751999999999999</v>
      </c>
      <c r="O199" s="5">
        <v>20041</v>
      </c>
      <c r="P199" s="11">
        <v>0.27</v>
      </c>
      <c r="Q199" s="5">
        <v>17412.2</v>
      </c>
      <c r="R199" s="5">
        <v>3456.8</v>
      </c>
      <c r="S199" s="48">
        <v>0</v>
      </c>
      <c r="T199" s="11">
        <v>0.17</v>
      </c>
      <c r="U199" s="59">
        <v>0.1</v>
      </c>
      <c r="V199" s="26"/>
      <c r="W199" s="5"/>
    </row>
    <row r="200" spans="1:23" x14ac:dyDescent="0.25">
      <c r="A200" t="s">
        <v>611</v>
      </c>
      <c r="B200" s="4">
        <v>43281</v>
      </c>
      <c r="C200" s="5">
        <v>724.5</v>
      </c>
      <c r="D200" s="5">
        <v>602.6</v>
      </c>
      <c r="E200" s="5">
        <v>2905.4</v>
      </c>
      <c r="F200" s="5">
        <v>2041.7</v>
      </c>
      <c r="G200" s="5">
        <v>1413.4</v>
      </c>
      <c r="H200" s="5">
        <v>221.6</v>
      </c>
      <c r="I200" s="5" t="e">
        <v>#N/A</v>
      </c>
      <c r="J200" s="5">
        <v>1362.5</v>
      </c>
      <c r="K200" s="5">
        <v>18511.599999999999</v>
      </c>
      <c r="L200" s="5">
        <v>12842</v>
      </c>
      <c r="M200" s="5">
        <v>13875.6</v>
      </c>
      <c r="N200" s="7">
        <v>1.0804900000000002</v>
      </c>
      <c r="O200" s="5">
        <v>20411.900000000001</v>
      </c>
      <c r="P200" s="11">
        <v>0.43</v>
      </c>
      <c r="Q200" s="5">
        <v>17495.8</v>
      </c>
      <c r="R200" s="5">
        <v>3506.6</v>
      </c>
      <c r="S200" s="48">
        <v>0</v>
      </c>
      <c r="T200" s="11">
        <v>0.24</v>
      </c>
      <c r="U200" s="59">
        <v>0.2</v>
      </c>
      <c r="V200" s="26"/>
      <c r="W200" s="5"/>
    </row>
    <row r="201" spans="1:23" x14ac:dyDescent="0.25">
      <c r="E201" s="5"/>
      <c r="F201" s="5"/>
      <c r="G201" s="5"/>
      <c r="U201" s="58"/>
      <c r="V201" s="26"/>
      <c r="W201" s="5"/>
    </row>
    <row r="202" spans="1:23" x14ac:dyDescent="0.25">
      <c r="G202" s="5"/>
      <c r="U202" s="58"/>
      <c r="V202" s="26"/>
      <c r="W202" s="5"/>
    </row>
    <row r="203" spans="1:23" x14ac:dyDescent="0.25">
      <c r="G203" s="5"/>
      <c r="U203" s="58"/>
      <c r="V203" s="26"/>
      <c r="W203" s="5"/>
    </row>
    <row r="204" spans="1:23" x14ac:dyDescent="0.25">
      <c r="U204" s="58"/>
      <c r="V204" s="26"/>
      <c r="W204" s="5"/>
    </row>
    <row r="205" spans="1:23" x14ac:dyDescent="0.25">
      <c r="U205" s="58"/>
      <c r="V205" s="26"/>
      <c r="W205" s="5"/>
    </row>
    <row r="206" spans="1:23" x14ac:dyDescent="0.25">
      <c r="U206" s="58"/>
      <c r="V206" s="26"/>
      <c r="W206" s="5"/>
    </row>
    <row r="207" spans="1:23" x14ac:dyDescent="0.25">
      <c r="U207" s="58"/>
      <c r="V207" s="26"/>
      <c r="W207" s="5"/>
    </row>
    <row r="208" spans="1:23" x14ac:dyDescent="0.25">
      <c r="U208" s="58"/>
      <c r="V208" s="26"/>
      <c r="W208" s="5"/>
    </row>
    <row r="209" spans="21:23" x14ac:dyDescent="0.25">
      <c r="U209" s="58"/>
      <c r="V209" s="26"/>
      <c r="W209" s="5"/>
    </row>
    <row r="210" spans="21:23" x14ac:dyDescent="0.25">
      <c r="U210" s="58"/>
      <c r="V210" s="26"/>
      <c r="W210" s="5"/>
    </row>
    <row r="211" spans="21:23" x14ac:dyDescent="0.25">
      <c r="U211" s="58"/>
      <c r="V211" s="26"/>
      <c r="W211" s="5"/>
    </row>
    <row r="212" spans="21:23" x14ac:dyDescent="0.25">
      <c r="U212" s="58"/>
      <c r="V212" s="26"/>
      <c r="W212" s="5"/>
    </row>
    <row r="213" spans="21:23" x14ac:dyDescent="0.25">
      <c r="U213" s="58"/>
      <c r="V213" s="26"/>
      <c r="W213" s="5"/>
    </row>
    <row r="214" spans="21:23" x14ac:dyDescent="0.25">
      <c r="U214" s="58"/>
      <c r="V214" s="26"/>
      <c r="W214" s="5"/>
    </row>
    <row r="215" spans="21:23" x14ac:dyDescent="0.25">
      <c r="U215" s="58"/>
      <c r="V215" s="26"/>
      <c r="W215" s="5"/>
    </row>
    <row r="216" spans="21:23" x14ac:dyDescent="0.25">
      <c r="U216" s="58"/>
      <c r="V216" s="26"/>
      <c r="W216" s="5"/>
    </row>
    <row r="217" spans="21:23" x14ac:dyDescent="0.25">
      <c r="U217" s="58"/>
      <c r="V217" s="26"/>
      <c r="W217" s="5"/>
    </row>
    <row r="218" spans="21:23" x14ac:dyDescent="0.25">
      <c r="U218" s="58"/>
      <c r="V218" s="26"/>
      <c r="W218" s="5"/>
    </row>
    <row r="219" spans="21:23" x14ac:dyDescent="0.25">
      <c r="U219" s="58"/>
      <c r="V219" s="26"/>
      <c r="W219" s="5"/>
    </row>
    <row r="220" spans="21:23" x14ac:dyDescent="0.25">
      <c r="U220" s="58"/>
      <c r="V220" s="26"/>
      <c r="W220" s="5"/>
    </row>
    <row r="221" spans="21:23" x14ac:dyDescent="0.25">
      <c r="U221" s="58"/>
      <c r="V221" s="26"/>
      <c r="W221" s="5"/>
    </row>
    <row r="222" spans="21:23" x14ac:dyDescent="0.25">
      <c r="U222" s="58"/>
      <c r="V222" s="26"/>
      <c r="W222" s="5"/>
    </row>
    <row r="223" spans="21:23" x14ac:dyDescent="0.25">
      <c r="U223" s="58"/>
      <c r="V223" s="26"/>
      <c r="W223" s="5"/>
    </row>
    <row r="224" spans="21:23" x14ac:dyDescent="0.25">
      <c r="U224" s="58"/>
      <c r="V224" s="26"/>
      <c r="W224" s="5"/>
    </row>
    <row r="225" spans="21:23" x14ac:dyDescent="0.25">
      <c r="U225" s="58"/>
      <c r="V225" s="26"/>
      <c r="W225" s="5"/>
    </row>
    <row r="226" spans="21:23" x14ac:dyDescent="0.25">
      <c r="U226" s="58"/>
      <c r="V226" s="26"/>
      <c r="W226" s="5"/>
    </row>
    <row r="227" spans="21:23" x14ac:dyDescent="0.25">
      <c r="U227" s="58"/>
      <c r="V227" s="26"/>
      <c r="W227" s="5"/>
    </row>
    <row r="228" spans="21:23" x14ac:dyDescent="0.25">
      <c r="U228" s="58"/>
      <c r="V228" s="26"/>
      <c r="W228" s="5"/>
    </row>
    <row r="229" spans="21:23" x14ac:dyDescent="0.25">
      <c r="U229" s="58"/>
      <c r="V229" s="26"/>
      <c r="W229" s="5"/>
    </row>
    <row r="230" spans="21:23" x14ac:dyDescent="0.25">
      <c r="U230" s="58"/>
      <c r="V230" s="26"/>
      <c r="W230" s="5"/>
    </row>
    <row r="231" spans="21:23" x14ac:dyDescent="0.25">
      <c r="U231" s="58"/>
      <c r="V231" s="26"/>
      <c r="W231" s="5"/>
    </row>
    <row r="232" spans="21:23" x14ac:dyDescent="0.25">
      <c r="U232" s="58"/>
      <c r="V232" s="26"/>
      <c r="W232" s="5"/>
    </row>
    <row r="233" spans="21:23" x14ac:dyDescent="0.25">
      <c r="U233" s="58"/>
      <c r="V233" s="26"/>
      <c r="W233" s="5"/>
    </row>
    <row r="234" spans="21:23" x14ac:dyDescent="0.25">
      <c r="U234" s="58"/>
      <c r="V234" s="26"/>
      <c r="W234" s="5"/>
    </row>
    <row r="235" spans="21:23" x14ac:dyDescent="0.25">
      <c r="U235" s="58"/>
      <c r="V235" s="26"/>
      <c r="W235" s="5"/>
    </row>
    <row r="236" spans="21:23" x14ac:dyDescent="0.25">
      <c r="U236" s="58"/>
      <c r="V236" s="26"/>
      <c r="W236" s="5"/>
    </row>
    <row r="237" spans="21:23" x14ac:dyDescent="0.25">
      <c r="U237" s="58"/>
      <c r="V237" s="26"/>
      <c r="W237" s="5"/>
    </row>
    <row r="238" spans="21:23" x14ac:dyDescent="0.25">
      <c r="U238" s="58"/>
      <c r="V238" s="26"/>
      <c r="W238" s="5"/>
    </row>
    <row r="239" spans="21:23" x14ac:dyDescent="0.25">
      <c r="U239" s="58"/>
      <c r="V239" s="26"/>
      <c r="W239" s="5"/>
    </row>
    <row r="240" spans="21:23" x14ac:dyDescent="0.25">
      <c r="U240" s="58"/>
      <c r="V240" s="26"/>
      <c r="W240" s="5"/>
    </row>
    <row r="241" spans="21:23" x14ac:dyDescent="0.25">
      <c r="U241" s="58"/>
      <c r="V241" s="26"/>
      <c r="W241" s="5"/>
    </row>
    <row r="242" spans="21:23" x14ac:dyDescent="0.25">
      <c r="U242" s="58"/>
      <c r="V242" s="26"/>
      <c r="W242" s="5"/>
    </row>
    <row r="243" spans="21:23" x14ac:dyDescent="0.25">
      <c r="U243" s="58"/>
      <c r="V243" s="26"/>
      <c r="W243" s="5"/>
    </row>
    <row r="244" spans="21:23" x14ac:dyDescent="0.25">
      <c r="U244" s="58"/>
      <c r="V244" s="26"/>
      <c r="W244" s="5"/>
    </row>
    <row r="245" spans="21:23" x14ac:dyDescent="0.25">
      <c r="U245" s="58"/>
      <c r="V245" s="26"/>
      <c r="W245" s="5"/>
    </row>
    <row r="246" spans="21:23" x14ac:dyDescent="0.25">
      <c r="U246" s="58"/>
      <c r="V246" s="26"/>
      <c r="W246" s="5"/>
    </row>
    <row r="247" spans="21:23" x14ac:dyDescent="0.25">
      <c r="U247" s="58"/>
      <c r="V247" s="26"/>
      <c r="W247" s="5"/>
    </row>
    <row r="248" spans="21:23" x14ac:dyDescent="0.25">
      <c r="U248" s="58"/>
      <c r="V248" s="26"/>
      <c r="W248" s="5"/>
    </row>
    <row r="249" spans="21:23" x14ac:dyDescent="0.25">
      <c r="U249" s="58"/>
      <c r="V249" s="26"/>
      <c r="W249" s="5"/>
    </row>
    <row r="250" spans="21:23" x14ac:dyDescent="0.25">
      <c r="U250" s="58"/>
      <c r="V250" s="26"/>
      <c r="W250" s="5"/>
    </row>
    <row r="251" spans="21:23" x14ac:dyDescent="0.25">
      <c r="U251" s="58"/>
      <c r="V251" s="26"/>
      <c r="W251" s="5"/>
    </row>
    <row r="252" spans="21:23" x14ac:dyDescent="0.25">
      <c r="U252" s="58"/>
      <c r="V252" s="26"/>
      <c r="W252" s="5"/>
    </row>
    <row r="253" spans="21:23" x14ac:dyDescent="0.25">
      <c r="U253" s="58"/>
      <c r="V253" s="26"/>
      <c r="W253" s="5"/>
    </row>
    <row r="254" spans="21:23" x14ac:dyDescent="0.25">
      <c r="U254" s="58"/>
      <c r="V254" s="26"/>
      <c r="W254" s="5"/>
    </row>
    <row r="255" spans="21:23" x14ac:dyDescent="0.25">
      <c r="U255" s="58"/>
      <c r="V255" s="26"/>
      <c r="W255" s="5"/>
    </row>
    <row r="256" spans="21:23" x14ac:dyDescent="0.25">
      <c r="U256" s="58"/>
      <c r="V256" s="26"/>
      <c r="W256" s="5"/>
    </row>
    <row r="257" spans="21:23" x14ac:dyDescent="0.25">
      <c r="U257" s="58"/>
      <c r="V257" s="26"/>
      <c r="W257" s="5"/>
    </row>
    <row r="258" spans="21:23" x14ac:dyDescent="0.25">
      <c r="U258" s="58"/>
      <c r="V258" s="26"/>
      <c r="W258" s="5"/>
    </row>
    <row r="259" spans="21:23" x14ac:dyDescent="0.25">
      <c r="U259" s="58"/>
      <c r="V259" s="26"/>
      <c r="W259" s="5"/>
    </row>
    <row r="260" spans="21:23" x14ac:dyDescent="0.25">
      <c r="U260" s="58"/>
      <c r="V260" s="26"/>
      <c r="W260" s="5"/>
    </row>
    <row r="261" spans="21:23" x14ac:dyDescent="0.25">
      <c r="U261" s="58"/>
      <c r="V261" s="26"/>
      <c r="W261" s="5"/>
    </row>
    <row r="262" spans="21:23" x14ac:dyDescent="0.25">
      <c r="U262" s="58"/>
      <c r="V262" s="26"/>
      <c r="W262" s="5"/>
    </row>
    <row r="263" spans="21:23" x14ac:dyDescent="0.25">
      <c r="U263" s="58"/>
      <c r="V263" s="26"/>
      <c r="W263" s="5"/>
    </row>
    <row r="264" spans="21:23" x14ac:dyDescent="0.25">
      <c r="U264" s="58"/>
      <c r="V264" s="26"/>
      <c r="W264" s="5"/>
    </row>
    <row r="265" spans="21:23" x14ac:dyDescent="0.25">
      <c r="U265" s="58"/>
      <c r="V265" s="26"/>
      <c r="W265" s="5"/>
    </row>
    <row r="266" spans="21:23" x14ac:dyDescent="0.25">
      <c r="U266" s="58"/>
      <c r="V266" s="26"/>
    </row>
    <row r="267" spans="21:23" x14ac:dyDescent="0.25">
      <c r="U267" s="58"/>
      <c r="V267" s="26"/>
    </row>
    <row r="268" spans="21:23" x14ac:dyDescent="0.25">
      <c r="U268" s="58"/>
      <c r="V268" s="26"/>
    </row>
    <row r="269" spans="21:23" x14ac:dyDescent="0.25">
      <c r="U269" s="58"/>
      <c r="V269" s="26"/>
    </row>
    <row r="270" spans="21:23" x14ac:dyDescent="0.25">
      <c r="U270" s="58"/>
      <c r="V270" s="26"/>
    </row>
    <row r="271" spans="21:23" x14ac:dyDescent="0.25">
      <c r="U271" s="58"/>
      <c r="V271" s="26"/>
    </row>
    <row r="272" spans="21:23" x14ac:dyDescent="0.25">
      <c r="U272" s="58"/>
      <c r="V272" s="26"/>
    </row>
    <row r="273" spans="21:22" x14ac:dyDescent="0.25">
      <c r="U273" s="58"/>
      <c r="V273" s="26"/>
    </row>
    <row r="274" spans="21:22" x14ac:dyDescent="0.25">
      <c r="U274" s="58"/>
      <c r="V274" s="26"/>
    </row>
    <row r="275" spans="21:22" x14ac:dyDescent="0.25">
      <c r="U275" s="58"/>
      <c r="V275" s="26"/>
    </row>
    <row r="276" spans="21:22" x14ac:dyDescent="0.25">
      <c r="U276" s="58"/>
      <c r="V276" s="26"/>
    </row>
    <row r="277" spans="21:22" x14ac:dyDescent="0.25">
      <c r="U277" s="58"/>
      <c r="V277" s="26"/>
    </row>
    <row r="278" spans="21:22" x14ac:dyDescent="0.25">
      <c r="U278" s="58"/>
      <c r="V278" s="26"/>
    </row>
    <row r="279" spans="21:22" x14ac:dyDescent="0.25">
      <c r="U279" s="58"/>
      <c r="V279" s="26"/>
    </row>
    <row r="280" spans="21:22" x14ac:dyDescent="0.25">
      <c r="U280" s="58"/>
      <c r="V280" s="26"/>
    </row>
    <row r="281" spans="21:22" x14ac:dyDescent="0.25">
      <c r="U281" s="58"/>
      <c r="V281" s="26"/>
    </row>
    <row r="282" spans="21:22" x14ac:dyDescent="0.25">
      <c r="U282" s="58"/>
      <c r="V282" s="26"/>
    </row>
    <row r="283" spans="21:22" x14ac:dyDescent="0.25">
      <c r="U283" s="58"/>
      <c r="V283" s="26"/>
    </row>
    <row r="284" spans="21:22" x14ac:dyDescent="0.25">
      <c r="U284" s="58"/>
      <c r="V284" s="26"/>
    </row>
    <row r="285" spans="21:22" x14ac:dyDescent="0.25">
      <c r="U285" s="58"/>
      <c r="V285" s="26"/>
    </row>
    <row r="286" spans="21:22" x14ac:dyDescent="0.25">
      <c r="U286" s="58"/>
      <c r="V286" s="26"/>
    </row>
    <row r="287" spans="21:22" x14ac:dyDescent="0.25">
      <c r="U287" s="58"/>
      <c r="V287" s="26"/>
    </row>
    <row r="288" spans="21:22" x14ac:dyDescent="0.25">
      <c r="U288" s="58"/>
      <c r="V288" s="26"/>
    </row>
    <row r="289" spans="21:22" x14ac:dyDescent="0.25">
      <c r="U289" s="58"/>
      <c r="V289" s="26"/>
    </row>
    <row r="290" spans="21:22" x14ac:dyDescent="0.25">
      <c r="U290" s="58"/>
      <c r="V290" s="26"/>
    </row>
    <row r="291" spans="21:22" x14ac:dyDescent="0.25">
      <c r="U291" s="58"/>
      <c r="V291" s="26"/>
    </row>
    <row r="292" spans="21:22" x14ac:dyDescent="0.25">
      <c r="U292" s="58"/>
      <c r="V292" s="26"/>
    </row>
    <row r="293" spans="21:22" x14ac:dyDescent="0.25">
      <c r="U293" s="58"/>
      <c r="V293" s="26"/>
    </row>
    <row r="294" spans="21:22" x14ac:dyDescent="0.25">
      <c r="U294" s="58"/>
      <c r="V294" s="26"/>
    </row>
    <row r="295" spans="21:22" x14ac:dyDescent="0.25">
      <c r="U295" s="58"/>
      <c r="V295" s="26"/>
    </row>
    <row r="296" spans="21:22" x14ac:dyDescent="0.25">
      <c r="U296" s="58"/>
      <c r="V296" s="26"/>
    </row>
    <row r="297" spans="21:22" x14ac:dyDescent="0.25">
      <c r="U297" s="58"/>
      <c r="V297" s="26"/>
    </row>
    <row r="298" spans="21:22" x14ac:dyDescent="0.25">
      <c r="U298" s="58"/>
      <c r="V298" s="26"/>
    </row>
    <row r="299" spans="21:22" x14ac:dyDescent="0.25">
      <c r="U299" s="58"/>
      <c r="V299" s="26"/>
    </row>
    <row r="300" spans="21:22" x14ac:dyDescent="0.25">
      <c r="U300" s="58"/>
      <c r="V300" s="26"/>
    </row>
    <row r="301" spans="21:22" x14ac:dyDescent="0.25">
      <c r="U301" s="58"/>
      <c r="V301" s="26"/>
    </row>
    <row r="302" spans="21:22" x14ac:dyDescent="0.25">
      <c r="U302" s="58"/>
      <c r="V302" s="26"/>
    </row>
    <row r="303" spans="21:22" x14ac:dyDescent="0.25">
      <c r="U303" s="60"/>
      <c r="V303" s="27"/>
    </row>
    <row r="304" spans="21:22" x14ac:dyDescent="0.25">
      <c r="U304" s="60"/>
      <c r="V304" s="27"/>
    </row>
    <row r="305" spans="21:22" x14ac:dyDescent="0.25">
      <c r="U305" s="60"/>
      <c r="V305" s="27"/>
    </row>
    <row r="306" spans="21:22" x14ac:dyDescent="0.25">
      <c r="U306" s="60"/>
      <c r="V306" s="27"/>
    </row>
    <row r="307" spans="21:22" x14ac:dyDescent="0.25">
      <c r="U307" s="61"/>
      <c r="V307" s="28"/>
    </row>
  </sheetData>
  <hyperlinks>
    <hyperlink ref="N2" r:id="rId1"/>
    <hyperlink ref="L2" r:id="rId2"/>
    <hyperlink ref="M2" r:id="rId3"/>
    <hyperlink ref="O2" r:id="rId4"/>
    <hyperlink ref="K2" r:id="rId5"/>
    <hyperlink ref="H2" r:id="rId6"/>
    <hyperlink ref="G2" r:id="rId7"/>
    <hyperlink ref="C2" r:id="rId8"/>
    <hyperlink ref="D2" r:id="rId9"/>
    <hyperlink ref="E2" r:id="rId10"/>
    <hyperlink ref="P2" r:id="rId11"/>
    <hyperlink ref="J2" r:id="rId12"/>
    <hyperlink ref="Q2" r:id="rId13"/>
    <hyperlink ref="R2" r:id="rId14"/>
    <hyperlink ref="I2" r:id="rId15"/>
    <hyperlink ref="S2" r:id="rId16"/>
    <hyperlink ref="T2" r:id="rId17"/>
    <hyperlink ref="U2" r:id="rId18"/>
  </hyperlinks>
  <pageMargins left="0.7" right="0.7" top="0.75" bottom="0.75" header="0.3" footer="0.3"/>
  <pageSetup orientation="portrait" horizontalDpi="1200" verticalDpi="1200" r:id="rId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X119"/>
  <sheetViews>
    <sheetView zoomScale="85" zoomScaleNormal="85" workbookViewId="0">
      <pane xSplit="2" ySplit="10" topLeftCell="C51" activePane="bottomRight" state="frozen"/>
      <selection pane="topRight" activeCell="C1" sqref="C1"/>
      <selection pane="bottomLeft" activeCell="A11" sqref="A11"/>
      <selection pane="bottomRight" activeCell="A83" sqref="A83:XFD83"/>
    </sheetView>
  </sheetViews>
  <sheetFormatPr defaultRowHeight="15" x14ac:dyDescent="0.25"/>
  <cols>
    <col min="1" max="1" width="55.85546875" style="8" customWidth="1"/>
    <col min="2" max="2" width="48.28515625" bestFit="1" customWidth="1"/>
    <col min="3" max="120" width="13.28515625" customWidth="1"/>
    <col min="121" max="134" width="14.140625" customWidth="1"/>
    <col min="135" max="206" width="11" customWidth="1"/>
  </cols>
  <sheetData>
    <row r="1" spans="1:206" x14ac:dyDescent="0.25">
      <c r="A1" s="17"/>
      <c r="B1" s="29"/>
      <c r="C1" s="22" t="s">
        <v>165</v>
      </c>
      <c r="D1" s="22" t="s">
        <v>164</v>
      </c>
      <c r="E1" s="22" t="s">
        <v>163</v>
      </c>
      <c r="F1" s="23" t="s">
        <v>162</v>
      </c>
    </row>
    <row r="2" spans="1:206" x14ac:dyDescent="0.25">
      <c r="A2" s="37" t="s">
        <v>237</v>
      </c>
      <c r="B2" s="18" t="s">
        <v>238</v>
      </c>
      <c r="C2" s="38"/>
      <c r="D2" s="38"/>
      <c r="E2" s="38"/>
      <c r="F2" s="39"/>
    </row>
    <row r="3" spans="1:206" x14ac:dyDescent="0.25">
      <c r="A3" s="24" t="s">
        <v>27</v>
      </c>
      <c r="B3" s="18" t="s">
        <v>214</v>
      </c>
      <c r="C3" s="18">
        <v>0.9</v>
      </c>
      <c r="D3" s="18"/>
      <c r="E3" s="18"/>
      <c r="F3" s="19"/>
    </row>
    <row r="4" spans="1:206" x14ac:dyDescent="0.25">
      <c r="A4" s="24" t="s">
        <v>26</v>
      </c>
      <c r="B4" s="18" t="s">
        <v>214</v>
      </c>
      <c r="C4" s="18">
        <v>0.9</v>
      </c>
      <c r="D4" s="18"/>
      <c r="E4" s="18"/>
      <c r="F4" s="19"/>
    </row>
    <row r="5" spans="1:206" x14ac:dyDescent="0.25">
      <c r="A5" s="24" t="s">
        <v>28</v>
      </c>
      <c r="B5" s="18" t="s">
        <v>215</v>
      </c>
      <c r="C5" s="18">
        <v>-0.6</v>
      </c>
      <c r="D5" s="18">
        <v>0.2</v>
      </c>
      <c r="E5" s="18">
        <v>0.2</v>
      </c>
      <c r="F5" s="19">
        <v>0.6</v>
      </c>
    </row>
    <row r="6" spans="1:206" ht="15.75" thickBot="1" x14ac:dyDescent="0.3">
      <c r="A6" s="25" t="s">
        <v>223</v>
      </c>
      <c r="B6" s="20" t="s">
        <v>222</v>
      </c>
      <c r="C6" s="20">
        <v>-0.4</v>
      </c>
      <c r="D6" s="20"/>
      <c r="E6" s="20"/>
      <c r="F6" s="21"/>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v>41912</v>
      </c>
      <c r="FZ9" s="4">
        <v>42004</v>
      </c>
      <c r="GA9" s="4">
        <v>42094</v>
      </c>
      <c r="GB9" s="4">
        <v>42185</v>
      </c>
      <c r="GC9" s="4">
        <v>42277</v>
      </c>
      <c r="GD9" s="4">
        <v>42369</v>
      </c>
      <c r="GE9" s="4">
        <v>42460</v>
      </c>
      <c r="GF9" s="4">
        <v>42551</v>
      </c>
      <c r="GG9" s="4">
        <v>42643</v>
      </c>
      <c r="GH9" s="4">
        <v>42735</v>
      </c>
      <c r="GI9" s="4">
        <v>42825</v>
      </c>
      <c r="GJ9" s="4">
        <v>42916</v>
      </c>
      <c r="GK9" s="4">
        <v>43008</v>
      </c>
      <c r="GL9" s="4">
        <v>43100</v>
      </c>
      <c r="GM9" s="4">
        <v>43190</v>
      </c>
      <c r="GN9" s="4">
        <v>43281</v>
      </c>
      <c r="GO9" s="4">
        <v>43373</v>
      </c>
      <c r="GP9" s="4">
        <v>43465</v>
      </c>
      <c r="GQ9" s="4">
        <v>43555</v>
      </c>
      <c r="GR9" s="4">
        <v>43646</v>
      </c>
      <c r="GS9" s="4">
        <v>43738</v>
      </c>
      <c r="GT9" s="4">
        <v>43830</v>
      </c>
      <c r="GU9" s="4">
        <v>43921</v>
      </c>
      <c r="GV9" s="4">
        <v>44012</v>
      </c>
      <c r="GW9" s="4"/>
      <c r="GX9" s="4"/>
    </row>
    <row r="10" spans="1:206" s="3" customFormat="1" x14ac:dyDescent="0.25">
      <c r="A10" s="12" t="s">
        <v>245</v>
      </c>
      <c r="B10" s="3" t="s">
        <v>343</v>
      </c>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row>
    <row r="11" spans="1:206" x14ac:dyDescent="0.25">
      <c r="A11" s="8" t="s">
        <v>177</v>
      </c>
      <c r="B11" s="9" t="s">
        <v>13</v>
      </c>
      <c r="C11">
        <f>INDEX(HaverPull!$B:$XZ,MATCH(Calculations!C$9,HaverPull!$B:$B,0),MATCH(Calculations!$B11,HaverPull!$B$1:$XZ$1,0))</f>
        <v>7</v>
      </c>
      <c r="D11">
        <f>INDEX(HaverPull!$B:$XZ,MATCH(Calculations!D$9,HaverPull!$B:$B,0),MATCH(Calculations!$B11,HaverPull!$B$1:$XZ$1,0))</f>
        <v>7.2</v>
      </c>
      <c r="E11">
        <f>INDEX(HaverPull!$B:$XZ,MATCH(Calculations!E$9,HaverPull!$B:$B,0),MATCH(Calculations!$B11,HaverPull!$B$1:$XZ$1,0))</f>
        <v>7.3</v>
      </c>
      <c r="F11">
        <f>INDEX(HaverPull!$B:$XZ,MATCH(Calculations!F$9,HaverPull!$B:$B,0),MATCH(Calculations!$B11,HaverPull!$B$1:$XZ$1,0))</f>
        <v>7.5</v>
      </c>
      <c r="G11">
        <f>INDEX(HaverPull!$B:$XZ,MATCH(Calculations!G$9,HaverPull!$B:$B,0),MATCH(Calculations!$B11,HaverPull!$B$1:$XZ$1,0))</f>
        <v>7.8</v>
      </c>
      <c r="H11">
        <f>INDEX(HaverPull!$B:$XZ,MATCH(Calculations!H$9,HaverPull!$B:$B,0),MATCH(Calculations!$B11,HaverPull!$B$1:$XZ$1,0))</f>
        <v>8</v>
      </c>
      <c r="I11">
        <f>INDEX(HaverPull!$B:$XZ,MATCH(Calculations!I$9,HaverPull!$B:$B,0),MATCH(Calculations!$B11,HaverPull!$B$1:$XZ$1,0))</f>
        <v>8.1</v>
      </c>
      <c r="J11">
        <f>INDEX(HaverPull!$B:$XZ,MATCH(Calculations!J$9,HaverPull!$B:$B,0),MATCH(Calculations!$B11,HaverPull!$B$1:$XZ$1,0))</f>
        <v>8.3000000000000007</v>
      </c>
      <c r="K11">
        <f>INDEX(HaverPull!$B:$XZ,MATCH(Calculations!K$9,HaverPull!$B:$B,0),MATCH(Calculations!$B11,HaverPull!$B$1:$XZ$1,0))</f>
        <v>8.5</v>
      </c>
      <c r="L11">
        <f>INDEX(HaverPull!$B:$XZ,MATCH(Calculations!L$9,HaverPull!$B:$B,0),MATCH(Calculations!$B11,HaverPull!$B$1:$XZ$1,0))</f>
        <v>8.6999999999999993</v>
      </c>
      <c r="M11">
        <f>INDEX(HaverPull!$B:$XZ,MATCH(Calculations!M$9,HaverPull!$B:$B,0),MATCH(Calculations!$B11,HaverPull!$B$1:$XZ$1,0))</f>
        <v>8.9</v>
      </c>
      <c r="N11">
        <f>INDEX(HaverPull!$B:$XZ,MATCH(Calculations!N$9,HaverPull!$B:$B,0),MATCH(Calculations!$B11,HaverPull!$B$1:$XZ$1,0))</f>
        <v>9.1999999999999993</v>
      </c>
      <c r="O11">
        <f>INDEX(HaverPull!$B:$XZ,MATCH(Calculations!O$9,HaverPull!$B:$B,0),MATCH(Calculations!$B11,HaverPull!$B$1:$XZ$1,0))</f>
        <v>9.5</v>
      </c>
      <c r="P11">
        <f>INDEX(HaverPull!$B:$XZ,MATCH(Calculations!P$9,HaverPull!$B:$B,0),MATCH(Calculations!$B11,HaverPull!$B$1:$XZ$1,0))</f>
        <v>10</v>
      </c>
      <c r="Q11">
        <f>INDEX(HaverPull!$B:$XZ,MATCH(Calculations!Q$9,HaverPull!$B:$B,0),MATCH(Calculations!$B11,HaverPull!$B$1:$XZ$1,0))</f>
        <v>10.5</v>
      </c>
      <c r="R11">
        <f>INDEX(HaverPull!$B:$XZ,MATCH(Calculations!R$9,HaverPull!$B:$B,0),MATCH(Calculations!$B11,HaverPull!$B$1:$XZ$1,0))</f>
        <v>11</v>
      </c>
      <c r="S11">
        <f>INDEX(HaverPull!$B:$XZ,MATCH(Calculations!S$9,HaverPull!$B:$B,0),MATCH(Calculations!$B11,HaverPull!$B$1:$XZ$1,0))</f>
        <v>11.7</v>
      </c>
      <c r="T11">
        <f>INDEX(HaverPull!$B:$XZ,MATCH(Calculations!T$9,HaverPull!$B:$B,0),MATCH(Calculations!$B11,HaverPull!$B$1:$XZ$1,0))</f>
        <v>12.4</v>
      </c>
      <c r="U11">
        <f>INDEX(HaverPull!$B:$XZ,MATCH(Calculations!U$9,HaverPull!$B:$B,0),MATCH(Calculations!$B11,HaverPull!$B$1:$XZ$1,0))</f>
        <v>13.1</v>
      </c>
      <c r="V11">
        <f>INDEX(HaverPull!$B:$XZ,MATCH(Calculations!V$9,HaverPull!$B:$B,0),MATCH(Calculations!$B11,HaverPull!$B$1:$XZ$1,0))</f>
        <v>13.8</v>
      </c>
      <c r="W11">
        <f>INDEX(HaverPull!$B:$XZ,MATCH(Calculations!W$9,HaverPull!$B:$B,0),MATCH(Calculations!$B11,HaverPull!$B$1:$XZ$1,0))</f>
        <v>14.5</v>
      </c>
      <c r="X11">
        <f>INDEX(HaverPull!$B:$XZ,MATCH(Calculations!X$9,HaverPull!$B:$B,0),MATCH(Calculations!$B11,HaverPull!$B$1:$XZ$1,0))</f>
        <v>15.2</v>
      </c>
      <c r="Y11">
        <f>INDEX(HaverPull!$B:$XZ,MATCH(Calculations!Y$9,HaverPull!$B:$B,0),MATCH(Calculations!$B11,HaverPull!$B$1:$XZ$1,0))</f>
        <v>16</v>
      </c>
      <c r="Z11">
        <f>INDEX(HaverPull!$B:$XZ,MATCH(Calculations!Z$9,HaverPull!$B:$B,0),MATCH(Calculations!$B11,HaverPull!$B$1:$XZ$1,0))</f>
        <v>16.8</v>
      </c>
      <c r="AA11">
        <f>INDEX(HaverPull!$B:$XZ,MATCH(Calculations!AA$9,HaverPull!$B:$B,0),MATCH(Calculations!$B11,HaverPull!$B$1:$XZ$1,0))</f>
        <v>17.600000000000001</v>
      </c>
      <c r="AB11">
        <f>INDEX(HaverPull!$B:$XZ,MATCH(Calculations!AB$9,HaverPull!$B:$B,0),MATCH(Calculations!$B11,HaverPull!$B$1:$XZ$1,0))</f>
        <v>18.399999999999999</v>
      </c>
      <c r="AC11">
        <f>INDEX(HaverPull!$B:$XZ,MATCH(Calculations!AC$9,HaverPull!$B:$B,0),MATCH(Calculations!$B11,HaverPull!$B$1:$XZ$1,0))</f>
        <v>19.2</v>
      </c>
      <c r="AD11">
        <f>INDEX(HaverPull!$B:$XZ,MATCH(Calculations!AD$9,HaverPull!$B:$B,0),MATCH(Calculations!$B11,HaverPull!$B$1:$XZ$1,0))</f>
        <v>20</v>
      </c>
      <c r="AE11">
        <f>INDEX(HaverPull!$B:$XZ,MATCH(Calculations!AE$9,HaverPull!$B:$B,0),MATCH(Calculations!$B11,HaverPull!$B$1:$XZ$1,0))</f>
        <v>20.9</v>
      </c>
      <c r="AF11">
        <f>INDEX(HaverPull!$B:$XZ,MATCH(Calculations!AF$9,HaverPull!$B:$B,0),MATCH(Calculations!$B11,HaverPull!$B$1:$XZ$1,0))</f>
        <v>21.7</v>
      </c>
      <c r="AG11">
        <f>INDEX(HaverPull!$B:$XZ,MATCH(Calculations!AG$9,HaverPull!$B:$B,0),MATCH(Calculations!$B11,HaverPull!$B$1:$XZ$1,0))</f>
        <v>22.5</v>
      </c>
      <c r="AH11">
        <f>INDEX(HaverPull!$B:$XZ,MATCH(Calculations!AH$9,HaverPull!$B:$B,0),MATCH(Calculations!$B11,HaverPull!$B$1:$XZ$1,0))</f>
        <v>23.3</v>
      </c>
      <c r="AI11">
        <f>INDEX(HaverPull!$B:$XZ,MATCH(Calculations!AI$9,HaverPull!$B:$B,0),MATCH(Calculations!$B11,HaverPull!$B$1:$XZ$1,0))</f>
        <v>24.2</v>
      </c>
      <c r="AJ11">
        <f>INDEX(HaverPull!$B:$XZ,MATCH(Calculations!AJ$9,HaverPull!$B:$B,0),MATCH(Calculations!$B11,HaverPull!$B$1:$XZ$1,0))</f>
        <v>25</v>
      </c>
      <c r="AK11">
        <f>INDEX(HaverPull!$B:$XZ,MATCH(Calculations!AK$9,HaverPull!$B:$B,0),MATCH(Calculations!$B11,HaverPull!$B$1:$XZ$1,0))</f>
        <v>26</v>
      </c>
      <c r="AL11">
        <f>INDEX(HaverPull!$B:$XZ,MATCH(Calculations!AL$9,HaverPull!$B:$B,0),MATCH(Calculations!$B11,HaverPull!$B$1:$XZ$1,0))</f>
        <v>27</v>
      </c>
      <c r="AM11">
        <f>INDEX(HaverPull!$B:$XZ,MATCH(Calculations!AM$9,HaverPull!$B:$B,0),MATCH(Calculations!$B11,HaverPull!$B$1:$XZ$1,0))</f>
        <v>28</v>
      </c>
      <c r="AN11">
        <f>INDEX(HaverPull!$B:$XZ,MATCH(Calculations!AN$9,HaverPull!$B:$B,0),MATCH(Calculations!$B11,HaverPull!$B$1:$XZ$1,0))</f>
        <v>29.2</v>
      </c>
      <c r="AO11">
        <f>INDEX(HaverPull!$B:$XZ,MATCH(Calculations!AO$9,HaverPull!$B:$B,0),MATCH(Calculations!$B11,HaverPull!$B$1:$XZ$1,0))</f>
        <v>30.5</v>
      </c>
      <c r="AP11">
        <f>INDEX(HaverPull!$B:$XZ,MATCH(Calculations!AP$9,HaverPull!$B:$B,0),MATCH(Calculations!$B11,HaverPull!$B$1:$XZ$1,0))</f>
        <v>32</v>
      </c>
      <c r="AQ11">
        <f>INDEX(HaverPull!$B:$XZ,MATCH(Calculations!AQ$9,HaverPull!$B:$B,0),MATCH(Calculations!$B11,HaverPull!$B$1:$XZ$1,0))</f>
        <v>33.6</v>
      </c>
      <c r="AR11">
        <f>INDEX(HaverPull!$B:$XZ,MATCH(Calculations!AR$9,HaverPull!$B:$B,0),MATCH(Calculations!$B11,HaverPull!$B$1:$XZ$1,0))</f>
        <v>35.299999999999997</v>
      </c>
      <c r="AS11">
        <f>INDEX(HaverPull!$B:$XZ,MATCH(Calculations!AS$9,HaverPull!$B:$B,0),MATCH(Calculations!$B11,HaverPull!$B$1:$XZ$1,0))</f>
        <v>37</v>
      </c>
      <c r="AT11">
        <f>INDEX(HaverPull!$B:$XZ,MATCH(Calculations!AT$9,HaverPull!$B:$B,0),MATCH(Calculations!$B11,HaverPull!$B$1:$XZ$1,0))</f>
        <v>38.799999999999997</v>
      </c>
      <c r="AU11">
        <f>INDEX(HaverPull!$B:$XZ,MATCH(Calculations!AU$9,HaverPull!$B:$B,0),MATCH(Calculations!$B11,HaverPull!$B$1:$XZ$1,0))</f>
        <v>40.700000000000003</v>
      </c>
      <c r="AV11">
        <f>INDEX(HaverPull!$B:$XZ,MATCH(Calculations!AV$9,HaverPull!$B:$B,0),MATCH(Calculations!$B11,HaverPull!$B$1:$XZ$1,0))</f>
        <v>42.6</v>
      </c>
      <c r="AW11">
        <f>INDEX(HaverPull!$B:$XZ,MATCH(Calculations!AW$9,HaverPull!$B:$B,0),MATCH(Calculations!$B11,HaverPull!$B$1:$XZ$1,0))</f>
        <v>44.4</v>
      </c>
      <c r="AX11">
        <f>INDEX(HaverPull!$B:$XZ,MATCH(Calculations!AX$9,HaverPull!$B:$B,0),MATCH(Calculations!$B11,HaverPull!$B$1:$XZ$1,0))</f>
        <v>46.3</v>
      </c>
      <c r="AY11">
        <f>INDEX(HaverPull!$B:$XZ,MATCH(Calculations!AY$9,HaverPull!$B:$B,0),MATCH(Calculations!$B11,HaverPull!$B$1:$XZ$1,0))</f>
        <v>48.2</v>
      </c>
      <c r="AZ11">
        <f>INDEX(HaverPull!$B:$XZ,MATCH(Calculations!AZ$9,HaverPull!$B:$B,0),MATCH(Calculations!$B11,HaverPull!$B$1:$XZ$1,0))</f>
        <v>50.1</v>
      </c>
      <c r="BA11">
        <f>INDEX(HaverPull!$B:$XZ,MATCH(Calculations!BA$9,HaverPull!$B:$B,0),MATCH(Calculations!$B11,HaverPull!$B$1:$XZ$1,0))</f>
        <v>51.8</v>
      </c>
      <c r="BB11">
        <f>INDEX(HaverPull!$B:$XZ,MATCH(Calculations!BB$9,HaverPull!$B:$B,0),MATCH(Calculations!$B11,HaverPull!$B$1:$XZ$1,0))</f>
        <v>53.6</v>
      </c>
      <c r="BC11">
        <f>INDEX(HaverPull!$B:$XZ,MATCH(Calculations!BC$9,HaverPull!$B:$B,0),MATCH(Calculations!$B11,HaverPull!$B$1:$XZ$1,0))</f>
        <v>55.2</v>
      </c>
      <c r="BD11">
        <f>INDEX(HaverPull!$B:$XZ,MATCH(Calculations!BD$9,HaverPull!$B:$B,0),MATCH(Calculations!$B11,HaverPull!$B$1:$XZ$1,0))</f>
        <v>56.9</v>
      </c>
      <c r="BE11">
        <f>INDEX(HaverPull!$B:$XZ,MATCH(Calculations!BE$9,HaverPull!$B:$B,0),MATCH(Calculations!$B11,HaverPull!$B$1:$XZ$1,0))</f>
        <v>58.7</v>
      </c>
      <c r="BF11">
        <f>INDEX(HaverPull!$B:$XZ,MATCH(Calculations!BF$9,HaverPull!$B:$B,0),MATCH(Calculations!$B11,HaverPull!$B$1:$XZ$1,0))</f>
        <v>60.4</v>
      </c>
      <c r="BG11">
        <f>INDEX(HaverPull!$B:$XZ,MATCH(Calculations!BG$9,HaverPull!$B:$B,0),MATCH(Calculations!$B11,HaverPull!$B$1:$XZ$1,0))</f>
        <v>62.5</v>
      </c>
      <c r="BH11">
        <f>INDEX(HaverPull!$B:$XZ,MATCH(Calculations!BH$9,HaverPull!$B:$B,0),MATCH(Calculations!$B11,HaverPull!$B$1:$XZ$1,0))</f>
        <v>64.099999999999994</v>
      </c>
      <c r="BI11">
        <f>INDEX(HaverPull!$B:$XZ,MATCH(Calculations!BI$9,HaverPull!$B:$B,0),MATCH(Calculations!$B11,HaverPull!$B$1:$XZ$1,0))</f>
        <v>65.599999999999994</v>
      </c>
      <c r="BJ11">
        <f>INDEX(HaverPull!$B:$XZ,MATCH(Calculations!BJ$9,HaverPull!$B:$B,0),MATCH(Calculations!$B11,HaverPull!$B$1:$XZ$1,0))</f>
        <v>66.900000000000006</v>
      </c>
      <c r="BK11">
        <f>INDEX(HaverPull!$B:$XZ,MATCH(Calculations!BK$9,HaverPull!$B:$B,0),MATCH(Calculations!$B11,HaverPull!$B$1:$XZ$1,0))</f>
        <v>67.900000000000006</v>
      </c>
      <c r="BL11">
        <f>INDEX(HaverPull!$B:$XZ,MATCH(Calculations!BL$9,HaverPull!$B:$B,0),MATCH(Calculations!$B11,HaverPull!$B$1:$XZ$1,0))</f>
        <v>69.099999999999994</v>
      </c>
      <c r="BM11">
        <f>INDEX(HaverPull!$B:$XZ,MATCH(Calculations!BM$9,HaverPull!$B:$B,0),MATCH(Calculations!$B11,HaverPull!$B$1:$XZ$1,0))</f>
        <v>70.3</v>
      </c>
      <c r="BN11">
        <f>INDEX(HaverPull!$B:$XZ,MATCH(Calculations!BN$9,HaverPull!$B:$B,0),MATCH(Calculations!$B11,HaverPull!$B$1:$XZ$1,0))</f>
        <v>71.599999999999994</v>
      </c>
      <c r="BO11">
        <f>INDEX(HaverPull!$B:$XZ,MATCH(Calculations!BO$9,HaverPull!$B:$B,0),MATCH(Calculations!$B11,HaverPull!$B$1:$XZ$1,0))</f>
        <v>73</v>
      </c>
      <c r="BP11">
        <f>INDEX(HaverPull!$B:$XZ,MATCH(Calculations!BP$9,HaverPull!$B:$B,0),MATCH(Calculations!$B11,HaverPull!$B$1:$XZ$1,0))</f>
        <v>74.5</v>
      </c>
      <c r="BQ11">
        <f>INDEX(HaverPull!$B:$XZ,MATCH(Calculations!BQ$9,HaverPull!$B:$B,0),MATCH(Calculations!$B11,HaverPull!$B$1:$XZ$1,0))</f>
        <v>76</v>
      </c>
      <c r="BR11">
        <f>INDEX(HaverPull!$B:$XZ,MATCH(Calculations!BR$9,HaverPull!$B:$B,0),MATCH(Calculations!$B11,HaverPull!$B$1:$XZ$1,0))</f>
        <v>77.599999999999994</v>
      </c>
      <c r="BS11">
        <f>INDEX(HaverPull!$B:$XZ,MATCH(Calculations!BS$9,HaverPull!$B:$B,0),MATCH(Calculations!$B11,HaverPull!$B$1:$XZ$1,0))</f>
        <v>79.599999999999994</v>
      </c>
      <c r="BT11">
        <f>INDEX(HaverPull!$B:$XZ,MATCH(Calculations!BT$9,HaverPull!$B:$B,0),MATCH(Calculations!$B11,HaverPull!$B$1:$XZ$1,0))</f>
        <v>81.099999999999994</v>
      </c>
      <c r="BU11">
        <f>INDEX(HaverPull!$B:$XZ,MATCH(Calculations!BU$9,HaverPull!$B:$B,0),MATCH(Calculations!$B11,HaverPull!$B$1:$XZ$1,0))</f>
        <v>82.3</v>
      </c>
      <c r="BV11">
        <f>INDEX(HaverPull!$B:$XZ,MATCH(Calculations!BV$9,HaverPull!$B:$B,0),MATCH(Calculations!$B11,HaverPull!$B$1:$XZ$1,0))</f>
        <v>83.3</v>
      </c>
      <c r="BW11">
        <f>INDEX(HaverPull!$B:$XZ,MATCH(Calculations!BW$9,HaverPull!$B:$B,0),MATCH(Calculations!$B11,HaverPull!$B$1:$XZ$1,0))</f>
        <v>83.4</v>
      </c>
      <c r="BX11">
        <f>INDEX(HaverPull!$B:$XZ,MATCH(Calculations!BX$9,HaverPull!$B:$B,0),MATCH(Calculations!$B11,HaverPull!$B$1:$XZ$1,0))</f>
        <v>85</v>
      </c>
      <c r="BY11">
        <f>INDEX(HaverPull!$B:$XZ,MATCH(Calculations!BY$9,HaverPull!$B:$B,0),MATCH(Calculations!$B11,HaverPull!$B$1:$XZ$1,0))</f>
        <v>87</v>
      </c>
      <c r="BZ11">
        <f>INDEX(HaverPull!$B:$XZ,MATCH(Calculations!BZ$9,HaverPull!$B:$B,0),MATCH(Calculations!$B11,HaverPull!$B$1:$XZ$1,0))</f>
        <v>89.7</v>
      </c>
      <c r="CA11">
        <f>INDEX(HaverPull!$B:$XZ,MATCH(Calculations!CA$9,HaverPull!$B:$B,0),MATCH(Calculations!$B11,HaverPull!$B$1:$XZ$1,0))</f>
        <v>93.8</v>
      </c>
      <c r="CB11">
        <f>INDEX(HaverPull!$B:$XZ,MATCH(Calculations!CB$9,HaverPull!$B:$B,0),MATCH(Calculations!$B11,HaverPull!$B$1:$XZ$1,0))</f>
        <v>96.9</v>
      </c>
      <c r="CC11">
        <f>INDEX(HaverPull!$B:$XZ,MATCH(Calculations!CC$9,HaverPull!$B:$B,0),MATCH(Calculations!$B11,HaverPull!$B$1:$XZ$1,0))</f>
        <v>99.7</v>
      </c>
      <c r="CD11">
        <f>INDEX(HaverPull!$B:$XZ,MATCH(Calculations!CD$9,HaverPull!$B:$B,0),MATCH(Calculations!$B11,HaverPull!$B$1:$XZ$1,0))</f>
        <v>102.3</v>
      </c>
      <c r="CE11">
        <f>INDEX(HaverPull!$B:$XZ,MATCH(Calculations!CE$9,HaverPull!$B:$B,0),MATCH(Calculations!$B11,HaverPull!$B$1:$XZ$1,0))</f>
        <v>104.3</v>
      </c>
      <c r="CF11">
        <f>INDEX(HaverPull!$B:$XZ,MATCH(Calculations!CF$9,HaverPull!$B:$B,0),MATCH(Calculations!$B11,HaverPull!$B$1:$XZ$1,0))</f>
        <v>106.5</v>
      </c>
      <c r="CG11">
        <f>INDEX(HaverPull!$B:$XZ,MATCH(Calculations!CG$9,HaverPull!$B:$B,0),MATCH(Calculations!$B11,HaverPull!$B$1:$XZ$1,0))</f>
        <v>108.7</v>
      </c>
      <c r="CH11">
        <f>INDEX(HaverPull!$B:$XZ,MATCH(Calculations!CH$9,HaverPull!$B:$B,0),MATCH(Calculations!$B11,HaverPull!$B$1:$XZ$1,0))</f>
        <v>111</v>
      </c>
      <c r="CI11">
        <f>INDEX(HaverPull!$B:$XZ,MATCH(Calculations!CI$9,HaverPull!$B:$B,0),MATCH(Calculations!$B11,HaverPull!$B$1:$XZ$1,0))</f>
        <v>112.9</v>
      </c>
      <c r="CJ11">
        <f>INDEX(HaverPull!$B:$XZ,MATCH(Calculations!CJ$9,HaverPull!$B:$B,0),MATCH(Calculations!$B11,HaverPull!$B$1:$XZ$1,0))</f>
        <v>115.7</v>
      </c>
      <c r="CK11">
        <f>INDEX(HaverPull!$B:$XZ,MATCH(Calculations!CK$9,HaverPull!$B:$B,0),MATCH(Calculations!$B11,HaverPull!$B$1:$XZ$1,0))</f>
        <v>118.9</v>
      </c>
      <c r="CL11">
        <f>INDEX(HaverPull!$B:$XZ,MATCH(Calculations!CL$9,HaverPull!$B:$B,0),MATCH(Calculations!$B11,HaverPull!$B$1:$XZ$1,0))</f>
        <v>122.5</v>
      </c>
      <c r="CM11">
        <f>INDEX(HaverPull!$B:$XZ,MATCH(Calculations!CM$9,HaverPull!$B:$B,0),MATCH(Calculations!$B11,HaverPull!$B$1:$XZ$1,0))</f>
        <v>127.2</v>
      </c>
      <c r="CN11">
        <f>INDEX(HaverPull!$B:$XZ,MATCH(Calculations!CN$9,HaverPull!$B:$B,0),MATCH(Calculations!$B11,HaverPull!$B$1:$XZ$1,0))</f>
        <v>131</v>
      </c>
      <c r="CO11">
        <f>INDEX(HaverPull!$B:$XZ,MATCH(Calculations!CO$9,HaverPull!$B:$B,0),MATCH(Calculations!$B11,HaverPull!$B$1:$XZ$1,0))</f>
        <v>134.5</v>
      </c>
      <c r="CP11">
        <f>INDEX(HaverPull!$B:$XZ,MATCH(Calculations!CP$9,HaverPull!$B:$B,0),MATCH(Calculations!$B11,HaverPull!$B$1:$XZ$1,0))</f>
        <v>137.69999999999999</v>
      </c>
      <c r="CQ11">
        <f>INDEX(HaverPull!$B:$XZ,MATCH(Calculations!CQ$9,HaverPull!$B:$B,0),MATCH(Calculations!$B11,HaverPull!$B$1:$XZ$1,0))</f>
        <v>143.4</v>
      </c>
      <c r="CR11">
        <f>INDEX(HaverPull!$B:$XZ,MATCH(Calculations!CR$9,HaverPull!$B:$B,0),MATCH(Calculations!$B11,HaverPull!$B$1:$XZ$1,0))</f>
        <v>144.69999999999999</v>
      </c>
      <c r="CS11">
        <f>INDEX(HaverPull!$B:$XZ,MATCH(Calculations!CS$9,HaverPull!$B:$B,0),MATCH(Calculations!$B11,HaverPull!$B$1:$XZ$1,0))</f>
        <v>147.5</v>
      </c>
      <c r="CT11">
        <f>INDEX(HaverPull!$B:$XZ,MATCH(Calculations!CT$9,HaverPull!$B:$B,0),MATCH(Calculations!$B11,HaverPull!$B$1:$XZ$1,0))</f>
        <v>151.6</v>
      </c>
      <c r="CU11">
        <f>INDEX(HaverPull!$B:$XZ,MATCH(Calculations!CU$9,HaverPull!$B:$B,0),MATCH(Calculations!$B11,HaverPull!$B$1:$XZ$1,0))</f>
        <v>156.9</v>
      </c>
      <c r="CV11">
        <f>INDEX(HaverPull!$B:$XZ,MATCH(Calculations!CV$9,HaverPull!$B:$B,0),MATCH(Calculations!$B11,HaverPull!$B$1:$XZ$1,0))</f>
        <v>162.19999999999999</v>
      </c>
      <c r="CW11">
        <f>INDEX(HaverPull!$B:$XZ,MATCH(Calculations!CW$9,HaverPull!$B:$B,0),MATCH(Calculations!$B11,HaverPull!$B$1:$XZ$1,0))</f>
        <v>167.1</v>
      </c>
      <c r="CX11">
        <f>INDEX(HaverPull!$B:$XZ,MATCH(Calculations!CX$9,HaverPull!$B:$B,0),MATCH(Calculations!$B11,HaverPull!$B$1:$XZ$1,0))</f>
        <v>171.6</v>
      </c>
      <c r="CY11">
        <f>INDEX(HaverPull!$B:$XZ,MATCH(Calculations!CY$9,HaverPull!$B:$B,0),MATCH(Calculations!$B11,HaverPull!$B$1:$XZ$1,0))</f>
        <v>175.7</v>
      </c>
      <c r="CZ11">
        <f>INDEX(HaverPull!$B:$XZ,MATCH(Calculations!CZ$9,HaverPull!$B:$B,0),MATCH(Calculations!$B11,HaverPull!$B$1:$XZ$1,0))</f>
        <v>179.6</v>
      </c>
      <c r="DA11">
        <f>INDEX(HaverPull!$B:$XZ,MATCH(Calculations!DA$9,HaverPull!$B:$B,0),MATCH(Calculations!$B11,HaverPull!$B$1:$XZ$1,0))</f>
        <v>183.2</v>
      </c>
      <c r="DB11">
        <f>INDEX(HaverPull!$B:$XZ,MATCH(Calculations!DB$9,HaverPull!$B:$B,0),MATCH(Calculations!$B11,HaverPull!$B$1:$XZ$1,0))</f>
        <v>186.5</v>
      </c>
      <c r="DC11">
        <f>INDEX(HaverPull!$B:$XZ,MATCH(Calculations!DC$9,HaverPull!$B:$B,0),MATCH(Calculations!$B11,HaverPull!$B$1:$XZ$1,0))</f>
        <v>189.6</v>
      </c>
      <c r="DD11">
        <f>INDEX(HaverPull!$B:$XZ,MATCH(Calculations!DD$9,HaverPull!$B:$B,0),MATCH(Calculations!$B11,HaverPull!$B$1:$XZ$1,0))</f>
        <v>192.9</v>
      </c>
      <c r="DE11">
        <f>INDEX(HaverPull!$B:$XZ,MATCH(Calculations!DE$9,HaverPull!$B:$B,0),MATCH(Calculations!$B11,HaverPull!$B$1:$XZ$1,0))</f>
        <v>196.5</v>
      </c>
      <c r="DF11">
        <f>INDEX(HaverPull!$B:$XZ,MATCH(Calculations!DF$9,HaverPull!$B:$B,0),MATCH(Calculations!$B11,HaverPull!$B$1:$XZ$1,0))</f>
        <v>200.4</v>
      </c>
      <c r="DG11">
        <f>INDEX(HaverPull!$B:$XZ,MATCH(Calculations!DG$9,HaverPull!$B:$B,0),MATCH(Calculations!$B11,HaverPull!$B$1:$XZ$1,0))</f>
        <v>204.4</v>
      </c>
      <c r="DH11">
        <f>INDEX(HaverPull!$B:$XZ,MATCH(Calculations!DH$9,HaverPull!$B:$B,0),MATCH(Calculations!$B11,HaverPull!$B$1:$XZ$1,0))</f>
        <v>207.1</v>
      </c>
      <c r="DI11">
        <f>INDEX(HaverPull!$B:$XZ,MATCH(Calculations!DI$9,HaverPull!$B:$B,0),MATCH(Calculations!$B11,HaverPull!$B$1:$XZ$1,0))</f>
        <v>208.3</v>
      </c>
      <c r="DJ11">
        <f>INDEX(HaverPull!$B:$XZ,MATCH(Calculations!DJ$9,HaverPull!$B:$B,0),MATCH(Calculations!$B11,HaverPull!$B$1:$XZ$1,0))</f>
        <v>207.9</v>
      </c>
      <c r="DK11">
        <f>INDEX(HaverPull!$B:$XZ,MATCH(Calculations!DK$9,HaverPull!$B:$B,0),MATCH(Calculations!$B11,HaverPull!$B$1:$XZ$1,0))</f>
        <v>206.4</v>
      </c>
      <c r="DL11">
        <f>INDEX(HaverPull!$B:$XZ,MATCH(Calculations!DL$9,HaverPull!$B:$B,0),MATCH(Calculations!$B11,HaverPull!$B$1:$XZ$1,0))</f>
        <v>205.3</v>
      </c>
      <c r="DM11">
        <f>INDEX(HaverPull!$B:$XZ,MATCH(Calculations!DM$9,HaverPull!$B:$B,0),MATCH(Calculations!$B11,HaverPull!$B$1:$XZ$1,0))</f>
        <v>205</v>
      </c>
      <c r="DN11">
        <f>INDEX(HaverPull!$B:$XZ,MATCH(Calculations!DN$9,HaverPull!$B:$B,0),MATCH(Calculations!$B11,HaverPull!$B$1:$XZ$1,0))</f>
        <v>205.5</v>
      </c>
      <c r="DO11">
        <f>INDEX(HaverPull!$B:$XZ,MATCH(Calculations!DO$9,HaverPull!$B:$B,0),MATCH(Calculations!$B11,HaverPull!$B$1:$XZ$1,0))</f>
        <v>206.6</v>
      </c>
      <c r="DP11">
        <f>INDEX(HaverPull!$B:$XZ,MATCH(Calculations!DP$9,HaverPull!$B:$B,0),MATCH(Calculations!$B11,HaverPull!$B$1:$XZ$1,0))</f>
        <v>207.9</v>
      </c>
      <c r="DQ11">
        <f>INDEX(HaverPull!$B:$XZ,MATCH(Calculations!DQ$9,HaverPull!$B:$B,0),MATCH(Calculations!$B11,HaverPull!$B$1:$XZ$1,0))</f>
        <v>209.4</v>
      </c>
      <c r="DR11">
        <f>INDEX(HaverPull!$B:$XZ,MATCH(Calculations!DR$9,HaverPull!$B:$B,0),MATCH(Calculations!$B11,HaverPull!$B$1:$XZ$1,0))</f>
        <v>211</v>
      </c>
      <c r="DS11">
        <f>INDEX(HaverPull!$B:$XZ,MATCH(Calculations!DS$9,HaverPull!$B:$B,0),MATCH(Calculations!$B11,HaverPull!$B$1:$XZ$1,0))</f>
        <v>213</v>
      </c>
      <c r="DT11">
        <f>INDEX(HaverPull!$B:$XZ,MATCH(Calculations!DT$9,HaverPull!$B:$B,0),MATCH(Calculations!$B11,HaverPull!$B$1:$XZ$1,0))</f>
        <v>216.1</v>
      </c>
      <c r="DU11">
        <f>INDEX(HaverPull!$B:$XZ,MATCH(Calculations!DU$9,HaverPull!$B:$B,0),MATCH(Calculations!$B11,HaverPull!$B$1:$XZ$1,0))</f>
        <v>220.7</v>
      </c>
      <c r="DV11">
        <f>INDEX(HaverPull!$B:$XZ,MATCH(Calculations!DV$9,HaverPull!$B:$B,0),MATCH(Calculations!$B11,HaverPull!$B$1:$XZ$1,0))</f>
        <v>226.7</v>
      </c>
      <c r="DW11">
        <f>INDEX(HaverPull!$B:$XZ,MATCH(Calculations!DW$9,HaverPull!$B:$B,0),MATCH(Calculations!$B11,HaverPull!$B$1:$XZ$1,0))</f>
        <v>233.8</v>
      </c>
      <c r="DX11">
        <f>INDEX(HaverPull!$B:$XZ,MATCH(Calculations!DX$9,HaverPull!$B:$B,0),MATCH(Calculations!$B11,HaverPull!$B$1:$XZ$1,0))</f>
        <v>240.4</v>
      </c>
      <c r="DY11">
        <f>INDEX(HaverPull!$B:$XZ,MATCH(Calculations!DY$9,HaverPull!$B:$B,0),MATCH(Calculations!$B11,HaverPull!$B$1:$XZ$1,0))</f>
        <v>245.8</v>
      </c>
      <c r="DZ11">
        <f>INDEX(HaverPull!$B:$XZ,MATCH(Calculations!DZ$9,HaverPull!$B:$B,0),MATCH(Calculations!$B11,HaverPull!$B$1:$XZ$1,0))</f>
        <v>250.3</v>
      </c>
      <c r="EA11">
        <f>INDEX(HaverPull!$B:$XZ,MATCH(Calculations!EA$9,HaverPull!$B:$B,0),MATCH(Calculations!$B11,HaverPull!$B$1:$XZ$1,0))</f>
        <v>254.1</v>
      </c>
      <c r="EB11">
        <f>INDEX(HaverPull!$B:$XZ,MATCH(Calculations!EB$9,HaverPull!$B:$B,0),MATCH(Calculations!$B11,HaverPull!$B$1:$XZ$1,0))</f>
        <v>257.89999999999998</v>
      </c>
      <c r="EC11">
        <f>INDEX(HaverPull!$B:$XZ,MATCH(Calculations!EC$9,HaverPull!$B:$B,0),MATCH(Calculations!$B11,HaverPull!$B$1:$XZ$1,0))</f>
        <v>261.60000000000002</v>
      </c>
      <c r="ED11">
        <f>INDEX(HaverPull!$B:$XZ,MATCH(Calculations!ED$9,HaverPull!$B:$B,0),MATCH(Calculations!$B11,HaverPull!$B$1:$XZ$1,0))</f>
        <v>265.2</v>
      </c>
      <c r="EE11">
        <f>INDEX(HaverPull!$B:$XZ,MATCH(Calculations!EE$9,HaverPull!$B:$B,0),MATCH(Calculations!$B11,HaverPull!$B$1:$XZ$1,0))</f>
        <v>268.89999999999998</v>
      </c>
      <c r="EF11">
        <f>INDEX(HaverPull!$B:$XZ,MATCH(Calculations!EF$9,HaverPull!$B:$B,0),MATCH(Calculations!$B11,HaverPull!$B$1:$XZ$1,0))</f>
        <v>273.39999999999998</v>
      </c>
      <c r="EG11">
        <f>INDEX(HaverPull!$B:$XZ,MATCH(Calculations!EG$9,HaverPull!$B:$B,0),MATCH(Calculations!$B11,HaverPull!$B$1:$XZ$1,0))</f>
        <v>279</v>
      </c>
      <c r="EH11">
        <f>INDEX(HaverPull!$B:$XZ,MATCH(Calculations!EH$9,HaverPull!$B:$B,0),MATCH(Calculations!$B11,HaverPull!$B$1:$XZ$1,0))</f>
        <v>285.5</v>
      </c>
      <c r="EI11">
        <f>INDEX(HaverPull!$B:$XZ,MATCH(Calculations!EI$9,HaverPull!$B:$B,0),MATCH(Calculations!$B11,HaverPull!$B$1:$XZ$1,0))</f>
        <v>293</v>
      </c>
      <c r="EJ11">
        <f>INDEX(HaverPull!$B:$XZ,MATCH(Calculations!EJ$9,HaverPull!$B:$B,0),MATCH(Calculations!$B11,HaverPull!$B$1:$XZ$1,0))</f>
        <v>300.39999999999998</v>
      </c>
      <c r="EK11">
        <f>INDEX(HaverPull!$B:$XZ,MATCH(Calculations!EK$9,HaverPull!$B:$B,0),MATCH(Calculations!$B11,HaverPull!$B$1:$XZ$1,0))</f>
        <v>308.60000000000002</v>
      </c>
      <c r="EL11">
        <f>INDEX(HaverPull!$B:$XZ,MATCH(Calculations!EL$9,HaverPull!$B:$B,0),MATCH(Calculations!$B11,HaverPull!$B$1:$XZ$1,0))</f>
        <v>315.39999999999998</v>
      </c>
      <c r="EM11">
        <f>INDEX(HaverPull!$B:$XZ,MATCH(Calculations!EM$9,HaverPull!$B:$B,0),MATCH(Calculations!$B11,HaverPull!$B$1:$XZ$1,0))</f>
        <v>323.2</v>
      </c>
      <c r="EN11">
        <f>INDEX(HaverPull!$B:$XZ,MATCH(Calculations!EN$9,HaverPull!$B:$B,0),MATCH(Calculations!$B11,HaverPull!$B$1:$XZ$1,0))</f>
        <v>329.2</v>
      </c>
      <c r="EO11">
        <f>INDEX(HaverPull!$B:$XZ,MATCH(Calculations!EO$9,HaverPull!$B:$B,0),MATCH(Calculations!$B11,HaverPull!$B$1:$XZ$1,0))</f>
        <v>335.1</v>
      </c>
      <c r="EP11">
        <f>INDEX(HaverPull!$B:$XZ,MATCH(Calculations!EP$9,HaverPull!$B:$B,0),MATCH(Calculations!$B11,HaverPull!$B$1:$XZ$1,0))</f>
        <v>341</v>
      </c>
      <c r="EQ11">
        <f>INDEX(HaverPull!$B:$XZ,MATCH(Calculations!EQ$9,HaverPull!$B:$B,0),MATCH(Calculations!$B11,HaverPull!$B$1:$XZ$1,0))</f>
        <v>389.6</v>
      </c>
      <c r="ER11">
        <f>INDEX(HaverPull!$B:$XZ,MATCH(Calculations!ER$9,HaverPull!$B:$B,0),MATCH(Calculations!$B11,HaverPull!$B$1:$XZ$1,0))</f>
        <v>395.6</v>
      </c>
      <c r="ES11">
        <f>INDEX(HaverPull!$B:$XZ,MATCH(Calculations!ES$9,HaverPull!$B:$B,0),MATCH(Calculations!$B11,HaverPull!$B$1:$XZ$1,0))</f>
        <v>402.1</v>
      </c>
      <c r="ET11">
        <f>INDEX(HaverPull!$B:$XZ,MATCH(Calculations!ET$9,HaverPull!$B:$B,0),MATCH(Calculations!$B11,HaverPull!$B$1:$XZ$1,0))</f>
        <v>409.1</v>
      </c>
      <c r="EU11">
        <f>INDEX(HaverPull!$B:$XZ,MATCH(Calculations!EU$9,HaverPull!$B:$B,0),MATCH(Calculations!$B11,HaverPull!$B$1:$XZ$1,0))</f>
        <v>416.4</v>
      </c>
      <c r="EV11">
        <f>INDEX(HaverPull!$B:$XZ,MATCH(Calculations!EV$9,HaverPull!$B:$B,0),MATCH(Calculations!$B11,HaverPull!$B$1:$XZ$1,0))</f>
        <v>424.1</v>
      </c>
      <c r="EW11">
        <f>INDEX(HaverPull!$B:$XZ,MATCH(Calculations!EW$9,HaverPull!$B:$B,0),MATCH(Calculations!$B11,HaverPull!$B$1:$XZ$1,0))</f>
        <v>432</v>
      </c>
      <c r="EX11">
        <f>INDEX(HaverPull!$B:$XZ,MATCH(Calculations!EX$9,HaverPull!$B:$B,0),MATCH(Calculations!$B11,HaverPull!$B$1:$XZ$1,0))</f>
        <v>440.3</v>
      </c>
      <c r="EY11">
        <f>INDEX(HaverPull!$B:$XZ,MATCH(Calculations!EY$9,HaverPull!$B:$B,0),MATCH(Calculations!$B11,HaverPull!$B$1:$XZ$1,0))</f>
        <v>448.8</v>
      </c>
      <c r="EZ11">
        <f>INDEX(HaverPull!$B:$XZ,MATCH(Calculations!EZ$9,HaverPull!$B:$B,0),MATCH(Calculations!$B11,HaverPull!$B$1:$XZ$1,0))</f>
        <v>457.3</v>
      </c>
      <c r="FA11">
        <f>INDEX(HaverPull!$B:$XZ,MATCH(Calculations!FA$9,HaverPull!$B:$B,0),MATCH(Calculations!$B11,HaverPull!$B$1:$XZ$1,0))</f>
        <v>465.9</v>
      </c>
      <c r="FB11">
        <f>INDEX(HaverPull!$B:$XZ,MATCH(Calculations!FB$9,HaverPull!$B:$B,0),MATCH(Calculations!$B11,HaverPull!$B$1:$XZ$1,0))</f>
        <v>474.5</v>
      </c>
      <c r="FC11">
        <f>INDEX(HaverPull!$B:$XZ,MATCH(Calculations!FC$9,HaverPull!$B:$B,0),MATCH(Calculations!$B11,HaverPull!$B$1:$XZ$1,0))</f>
        <v>482.9</v>
      </c>
      <c r="FD11">
        <f>INDEX(HaverPull!$B:$XZ,MATCH(Calculations!FD$9,HaverPull!$B:$B,0),MATCH(Calculations!$B11,HaverPull!$B$1:$XZ$1,0))</f>
        <v>490.4</v>
      </c>
      <c r="FE11">
        <f>INDEX(HaverPull!$B:$XZ,MATCH(Calculations!FE$9,HaverPull!$B:$B,0),MATCH(Calculations!$B11,HaverPull!$B$1:$XZ$1,0))</f>
        <v>496.7</v>
      </c>
      <c r="FF11">
        <f>INDEX(HaverPull!$B:$XZ,MATCH(Calculations!FF$9,HaverPull!$B:$B,0),MATCH(Calculations!$B11,HaverPull!$B$1:$XZ$1,0))</f>
        <v>501.8</v>
      </c>
      <c r="FG11">
        <f>INDEX(HaverPull!$B:$XZ,MATCH(Calculations!FG$9,HaverPull!$B:$B,0),MATCH(Calculations!$B11,HaverPull!$B$1:$XZ$1,0))</f>
        <v>506</v>
      </c>
      <c r="FH11">
        <f>INDEX(HaverPull!$B:$XZ,MATCH(Calculations!FH$9,HaverPull!$B:$B,0),MATCH(Calculations!$B11,HaverPull!$B$1:$XZ$1,0))</f>
        <v>510.5</v>
      </c>
      <c r="FI11">
        <f>INDEX(HaverPull!$B:$XZ,MATCH(Calculations!FI$9,HaverPull!$B:$B,0),MATCH(Calculations!$B11,HaverPull!$B$1:$XZ$1,0))</f>
        <v>515.70000000000005</v>
      </c>
      <c r="FJ11">
        <f>INDEX(HaverPull!$B:$XZ,MATCH(Calculations!FJ$9,HaverPull!$B:$B,0),MATCH(Calculations!$B11,HaverPull!$B$1:$XZ$1,0))</f>
        <v>521.4</v>
      </c>
      <c r="FK11">
        <f>INDEX(HaverPull!$B:$XZ,MATCH(Calculations!FK$9,HaverPull!$B:$B,0),MATCH(Calculations!$B11,HaverPull!$B$1:$XZ$1,0))</f>
        <v>527.6</v>
      </c>
      <c r="FL11">
        <f>INDEX(HaverPull!$B:$XZ,MATCH(Calculations!FL$9,HaverPull!$B:$B,0),MATCH(Calculations!$B11,HaverPull!$B$1:$XZ$1,0))</f>
        <v>533.4</v>
      </c>
      <c r="FM11">
        <f>INDEX(HaverPull!$B:$XZ,MATCH(Calculations!FM$9,HaverPull!$B:$B,0),MATCH(Calculations!$B11,HaverPull!$B$1:$XZ$1,0))</f>
        <v>538.5</v>
      </c>
      <c r="FN11">
        <f>INDEX(HaverPull!$B:$XZ,MATCH(Calculations!FN$9,HaverPull!$B:$B,0),MATCH(Calculations!$B11,HaverPull!$B$1:$XZ$1,0))</f>
        <v>542.9</v>
      </c>
      <c r="FO11">
        <f>INDEX(HaverPull!$B:$XZ,MATCH(Calculations!FO$9,HaverPull!$B:$B,0),MATCH(Calculations!$B11,HaverPull!$B$1:$XZ$1,0))</f>
        <v>547</v>
      </c>
      <c r="FP11">
        <f>INDEX(HaverPull!$B:$XZ,MATCH(Calculations!FP$9,HaverPull!$B:$B,0),MATCH(Calculations!$B11,HaverPull!$B$1:$XZ$1,0))</f>
        <v>551.6</v>
      </c>
      <c r="FQ11">
        <f>INDEX(HaverPull!$B:$XZ,MATCH(Calculations!FQ$9,HaverPull!$B:$B,0),MATCH(Calculations!$B11,HaverPull!$B$1:$XZ$1,0))</f>
        <v>557.1</v>
      </c>
      <c r="FR11">
        <f>INDEX(HaverPull!$B:$XZ,MATCH(Calculations!FR$9,HaverPull!$B:$B,0),MATCH(Calculations!$B11,HaverPull!$B$1:$XZ$1,0))</f>
        <v>563.4</v>
      </c>
      <c r="FS11">
        <f>INDEX(HaverPull!$B:$XZ,MATCH(Calculations!FS$9,HaverPull!$B:$B,0),MATCH(Calculations!$B11,HaverPull!$B$1:$XZ$1,0))</f>
        <v>570.29999999999995</v>
      </c>
      <c r="FT11">
        <f>INDEX(HaverPull!$B:$XZ,MATCH(Calculations!FT$9,HaverPull!$B:$B,0),MATCH(Calculations!$B11,HaverPull!$B$1:$XZ$1,0))</f>
        <v>567.1</v>
      </c>
      <c r="FU11">
        <f>INDEX(HaverPull!$B:$XZ,MATCH(Calculations!FU$9,HaverPull!$B:$B,0),MATCH(Calculations!$B11,HaverPull!$B$1:$XZ$1,0))</f>
        <v>573.70000000000005</v>
      </c>
      <c r="FV11">
        <f>INDEX(HaverPull!$B:$XZ,MATCH(Calculations!FV$9,HaverPull!$B:$B,0),MATCH(Calculations!$B11,HaverPull!$B$1:$XZ$1,0))</f>
        <v>580.20000000000005</v>
      </c>
      <c r="FW11">
        <f>INDEX(HaverPull!$B:$XZ,MATCH(Calculations!FW$9,HaverPull!$B:$B,0),MATCH(Calculations!$B11,HaverPull!$B$1:$XZ$1,0))</f>
        <v>586.70000000000005</v>
      </c>
      <c r="FX11">
        <f>INDEX(HaverPull!$B:$XZ,MATCH(Calculations!FX$9,HaverPull!$B:$B,0),MATCH(Calculations!$B11,HaverPull!$B$1:$XZ$1,0))</f>
        <v>594</v>
      </c>
      <c r="FY11">
        <f>INDEX(HaverPull!$B:$XZ,MATCH(Calculations!FY$9,HaverPull!$B:$B,0),MATCH(Calculations!$B11,HaverPull!$B$1:$XZ$1,0))</f>
        <v>602.29999999999995</v>
      </c>
      <c r="FZ11">
        <f>INDEX(HaverPull!$B:$XZ,MATCH(Calculations!FZ$9,HaverPull!$B:$B,0),MATCH(Calculations!$B11,HaverPull!$B$1:$XZ$1,0))</f>
        <v>611.5</v>
      </c>
      <c r="GA11">
        <f>INDEX(HaverPull!$B:$XZ,MATCH(Calculations!GA$9,HaverPull!$B:$B,0),MATCH(Calculations!$B11,HaverPull!$B$1:$XZ$1,0))</f>
        <v>621.5</v>
      </c>
      <c r="GB11">
        <f>INDEX(HaverPull!$B:$XZ,MATCH(Calculations!GB$9,HaverPull!$B:$B,0),MATCH(Calculations!$B11,HaverPull!$B$1:$XZ$1,0))</f>
        <v>630.6</v>
      </c>
      <c r="GC11">
        <f>INDEX(HaverPull!$B:$XZ,MATCH(Calculations!GC$9,HaverPull!$B:$B,0),MATCH(Calculations!$B11,HaverPull!$B$1:$XZ$1,0))</f>
        <v>638.5</v>
      </c>
      <c r="GD11">
        <f>INDEX(HaverPull!$B:$XZ,MATCH(Calculations!GD$9,HaverPull!$B:$B,0),MATCH(Calculations!$B11,HaverPull!$B$1:$XZ$1,0))</f>
        <v>645.29999999999995</v>
      </c>
      <c r="GE11">
        <f>INDEX(HaverPull!$B:$XZ,MATCH(Calculations!GE$9,HaverPull!$B:$B,0),MATCH(Calculations!$B11,HaverPull!$B$1:$XZ$1,0))</f>
        <v>651.29999999999995</v>
      </c>
      <c r="GF11">
        <f>INDEX(HaverPull!$B:$XZ,MATCH(Calculations!GF$9,HaverPull!$B:$B,0),MATCH(Calculations!$B11,HaverPull!$B$1:$XZ$1,0))</f>
        <v>657.9</v>
      </c>
      <c r="GG11">
        <f>INDEX(HaverPull!$B:$XZ,MATCH(Calculations!GG$9,HaverPull!$B:$B,0),MATCH(Calculations!$B11,HaverPull!$B$1:$XZ$1,0))</f>
        <v>665.5</v>
      </c>
      <c r="GH11">
        <f>INDEX(HaverPull!$B:$XZ,MATCH(Calculations!GH$9,HaverPull!$B:$B,0),MATCH(Calculations!$B11,HaverPull!$B$1:$XZ$1,0))</f>
        <v>673.9</v>
      </c>
      <c r="GI11">
        <f>INDEX(HaverPull!$B:$XZ,MATCH(Calculations!GI$9,HaverPull!$B:$B,0),MATCH(Calculations!$B11,HaverPull!$B$1:$XZ$1,0))</f>
        <v>683.1</v>
      </c>
      <c r="GJ11">
        <f>INDEX(HaverPull!$B:$XZ,MATCH(Calculations!GJ$9,HaverPull!$B:$B,0),MATCH(Calculations!$B11,HaverPull!$B$1:$XZ$1,0))</f>
        <v>691.7</v>
      </c>
      <c r="GK11">
        <f>INDEX(HaverPull!$B:$XZ,MATCH(Calculations!GK$9,HaverPull!$B:$B,0),MATCH(Calculations!$B11,HaverPull!$B$1:$XZ$1,0))</f>
        <v>699.6</v>
      </c>
      <c r="GL11">
        <f>INDEX(HaverPull!$B:$XZ,MATCH(Calculations!GL$9,HaverPull!$B:$B,0),MATCH(Calculations!$B11,HaverPull!$B$1:$XZ$1,0))</f>
        <v>706.6</v>
      </c>
      <c r="GM11">
        <f>INDEX(HaverPull!$B:$XZ,MATCH(Calculations!GM$9,HaverPull!$B:$B,0),MATCH(Calculations!$B11,HaverPull!$B$1:$XZ$1,0))</f>
        <v>713.7</v>
      </c>
      <c r="GN11">
        <f>INDEX(HaverPull!$B:$XZ,MATCH(Calculations!GN$9,HaverPull!$B:$B,0),MATCH(Calculations!$B11,HaverPull!$B$1:$XZ$1,0))</f>
        <v>724.5</v>
      </c>
      <c r="GO11" t="e">
        <f>INDEX(HaverPull!$B:$XZ,MATCH(Calculations!GO$9,HaverPull!$B:$B,0),MATCH(Calculations!$B11,HaverPull!$B$1:$XZ$1,0))</f>
        <v>#N/A</v>
      </c>
      <c r="GP11" t="e">
        <f>INDEX(HaverPull!$B:$XZ,MATCH(Calculations!GP$9,HaverPull!$B:$B,0),MATCH(Calculations!$B11,HaverPull!$B$1:$XZ$1,0))</f>
        <v>#N/A</v>
      </c>
      <c r="GQ11" t="e">
        <f>INDEX(HaverPull!$B:$XZ,MATCH(Calculations!GQ$9,HaverPull!$B:$B,0),MATCH(Calculations!$B11,HaverPull!$B$1:$XZ$1,0))</f>
        <v>#N/A</v>
      </c>
      <c r="GR11" t="e">
        <f>INDEX(HaverPull!$B:$XZ,MATCH(Calculations!GR$9,HaverPull!$B:$B,0),MATCH(Calculations!$B11,HaverPull!$B$1:$XZ$1,0))</f>
        <v>#N/A</v>
      </c>
      <c r="GS11" t="e">
        <f>INDEX(HaverPull!$B:$XZ,MATCH(Calculations!GS$9,HaverPull!$B:$B,0),MATCH(Calculations!$B11,HaverPull!$B$1:$XZ$1,0))</f>
        <v>#N/A</v>
      </c>
      <c r="GT11" t="e">
        <f>INDEX(HaverPull!$B:$XZ,MATCH(Calculations!GT$9,HaverPull!$B:$B,0),MATCH(Calculations!$B11,HaverPull!$B$1:$XZ$1,0))</f>
        <v>#N/A</v>
      </c>
      <c r="GU11" t="e">
        <f>INDEX(HaverPull!$B:$XZ,MATCH(Calculations!GU$9,HaverPull!$B:$B,0),MATCH(Calculations!$B11,HaverPull!$B$1:$XZ$1,0))</f>
        <v>#N/A</v>
      </c>
      <c r="GV11" t="e">
        <f>INDEX(HaverPull!$B:$XZ,MATCH(Calculations!GV$9,HaverPull!$B:$B,0),MATCH(Calculations!$B11,HaverPull!$B$1:$XZ$1,0))</f>
        <v>#N/A</v>
      </c>
    </row>
    <row r="12" spans="1:206" x14ac:dyDescent="0.25">
      <c r="A12" s="8" t="s">
        <v>178</v>
      </c>
      <c r="B12" s="9" t="s">
        <v>14</v>
      </c>
      <c r="C12">
        <f>INDEX(HaverPull!$B:$XZ,MATCH(Calculations!C$9,HaverPull!$B:$B,0),MATCH(Calculations!$B12,HaverPull!$B$1:$XZ$1,0))</f>
        <v>5</v>
      </c>
      <c r="D12">
        <f>INDEX(HaverPull!$B:$XZ,MATCH(Calculations!D$9,HaverPull!$B:$B,0),MATCH(Calculations!$B12,HaverPull!$B$1:$XZ$1,0))</f>
        <v>5.3</v>
      </c>
      <c r="E12">
        <f>INDEX(HaverPull!$B:$XZ,MATCH(Calculations!E$9,HaverPull!$B:$B,0),MATCH(Calculations!$B12,HaverPull!$B$1:$XZ$1,0))</f>
        <v>5.6</v>
      </c>
      <c r="F12">
        <f>INDEX(HaverPull!$B:$XZ,MATCH(Calculations!F$9,HaverPull!$B:$B,0),MATCH(Calculations!$B12,HaverPull!$B$1:$XZ$1,0))</f>
        <v>5.9</v>
      </c>
      <c r="G12">
        <f>INDEX(HaverPull!$B:$XZ,MATCH(Calculations!G$9,HaverPull!$B:$B,0),MATCH(Calculations!$B12,HaverPull!$B$1:$XZ$1,0))</f>
        <v>6.2</v>
      </c>
      <c r="H12">
        <f>INDEX(HaverPull!$B:$XZ,MATCH(Calculations!H$9,HaverPull!$B:$B,0),MATCH(Calculations!$B12,HaverPull!$B$1:$XZ$1,0))</f>
        <v>6.6</v>
      </c>
      <c r="I12">
        <f>INDEX(HaverPull!$B:$XZ,MATCH(Calculations!I$9,HaverPull!$B:$B,0),MATCH(Calculations!$B12,HaverPull!$B$1:$XZ$1,0))</f>
        <v>6.9</v>
      </c>
      <c r="J12">
        <f>INDEX(HaverPull!$B:$XZ,MATCH(Calculations!J$9,HaverPull!$B:$B,0),MATCH(Calculations!$B12,HaverPull!$B$1:$XZ$1,0))</f>
        <v>7.3</v>
      </c>
      <c r="K12">
        <f>INDEX(HaverPull!$B:$XZ,MATCH(Calculations!K$9,HaverPull!$B:$B,0),MATCH(Calculations!$B12,HaverPull!$B$1:$XZ$1,0))</f>
        <v>7.8</v>
      </c>
      <c r="L12">
        <f>INDEX(HaverPull!$B:$XZ,MATCH(Calculations!L$9,HaverPull!$B:$B,0),MATCH(Calculations!$B12,HaverPull!$B$1:$XZ$1,0))</f>
        <v>8</v>
      </c>
      <c r="M12">
        <f>INDEX(HaverPull!$B:$XZ,MATCH(Calculations!M$9,HaverPull!$B:$B,0),MATCH(Calculations!$B12,HaverPull!$B$1:$XZ$1,0))</f>
        <v>8.6</v>
      </c>
      <c r="N12">
        <f>INDEX(HaverPull!$B:$XZ,MATCH(Calculations!N$9,HaverPull!$B:$B,0),MATCH(Calculations!$B12,HaverPull!$B$1:$XZ$1,0))</f>
        <v>8.5</v>
      </c>
      <c r="O12">
        <f>INDEX(HaverPull!$B:$XZ,MATCH(Calculations!O$9,HaverPull!$B:$B,0),MATCH(Calculations!$B12,HaverPull!$B$1:$XZ$1,0))</f>
        <v>9</v>
      </c>
      <c r="P12">
        <f>INDEX(HaverPull!$B:$XZ,MATCH(Calculations!P$9,HaverPull!$B:$B,0),MATCH(Calculations!$B12,HaverPull!$B$1:$XZ$1,0))</f>
        <v>9.6</v>
      </c>
      <c r="Q12">
        <f>INDEX(HaverPull!$B:$XZ,MATCH(Calculations!Q$9,HaverPull!$B:$B,0),MATCH(Calculations!$B12,HaverPull!$B$1:$XZ$1,0))</f>
        <v>9.6999999999999993</v>
      </c>
      <c r="R12">
        <f>INDEX(HaverPull!$B:$XZ,MATCH(Calculations!R$9,HaverPull!$B:$B,0),MATCH(Calculations!$B12,HaverPull!$B$1:$XZ$1,0))</f>
        <v>10.1</v>
      </c>
      <c r="S12">
        <f>INDEX(HaverPull!$B:$XZ,MATCH(Calculations!S$9,HaverPull!$B:$B,0),MATCH(Calculations!$B12,HaverPull!$B$1:$XZ$1,0))</f>
        <v>10.199999999999999</v>
      </c>
      <c r="T12">
        <f>INDEX(HaverPull!$B:$XZ,MATCH(Calculations!T$9,HaverPull!$B:$B,0),MATCH(Calculations!$B12,HaverPull!$B$1:$XZ$1,0))</f>
        <v>11.1</v>
      </c>
      <c r="U12">
        <f>INDEX(HaverPull!$B:$XZ,MATCH(Calculations!U$9,HaverPull!$B:$B,0),MATCH(Calculations!$B12,HaverPull!$B$1:$XZ$1,0))</f>
        <v>11.4</v>
      </c>
      <c r="V12">
        <f>INDEX(HaverPull!$B:$XZ,MATCH(Calculations!V$9,HaverPull!$B:$B,0),MATCH(Calculations!$B12,HaverPull!$B$1:$XZ$1,0))</f>
        <v>12</v>
      </c>
      <c r="W12">
        <f>INDEX(HaverPull!$B:$XZ,MATCH(Calculations!W$9,HaverPull!$B:$B,0),MATCH(Calculations!$B12,HaverPull!$B$1:$XZ$1,0))</f>
        <v>13.3</v>
      </c>
      <c r="X12">
        <f>INDEX(HaverPull!$B:$XZ,MATCH(Calculations!X$9,HaverPull!$B:$B,0),MATCH(Calculations!$B12,HaverPull!$B$1:$XZ$1,0))</f>
        <v>13.8</v>
      </c>
      <c r="Y12">
        <f>INDEX(HaverPull!$B:$XZ,MATCH(Calculations!Y$9,HaverPull!$B:$B,0),MATCH(Calculations!$B12,HaverPull!$B$1:$XZ$1,0))</f>
        <v>13.8</v>
      </c>
      <c r="Z12">
        <f>INDEX(HaverPull!$B:$XZ,MATCH(Calculations!Z$9,HaverPull!$B:$B,0),MATCH(Calculations!$B12,HaverPull!$B$1:$XZ$1,0))</f>
        <v>14.6</v>
      </c>
      <c r="AA12">
        <f>INDEX(HaverPull!$B:$XZ,MATCH(Calculations!AA$9,HaverPull!$B:$B,0),MATCH(Calculations!$B12,HaverPull!$B$1:$XZ$1,0))</f>
        <v>15.2</v>
      </c>
      <c r="AB12">
        <f>INDEX(HaverPull!$B:$XZ,MATCH(Calculations!AB$9,HaverPull!$B:$B,0),MATCH(Calculations!$B12,HaverPull!$B$1:$XZ$1,0))</f>
        <v>14.9</v>
      </c>
      <c r="AC12">
        <f>INDEX(HaverPull!$B:$XZ,MATCH(Calculations!AC$9,HaverPull!$B:$B,0),MATCH(Calculations!$B12,HaverPull!$B$1:$XZ$1,0))</f>
        <v>15.9</v>
      </c>
      <c r="AD12">
        <f>INDEX(HaverPull!$B:$XZ,MATCH(Calculations!AD$9,HaverPull!$B:$B,0),MATCH(Calculations!$B12,HaverPull!$B$1:$XZ$1,0))</f>
        <v>15.9</v>
      </c>
      <c r="AE12">
        <f>INDEX(HaverPull!$B:$XZ,MATCH(Calculations!AE$9,HaverPull!$B:$B,0),MATCH(Calculations!$B12,HaverPull!$B$1:$XZ$1,0))</f>
        <v>16.2</v>
      </c>
      <c r="AF12">
        <f>INDEX(HaverPull!$B:$XZ,MATCH(Calculations!AF$9,HaverPull!$B:$B,0),MATCH(Calculations!$B12,HaverPull!$B$1:$XZ$1,0))</f>
        <v>17.5</v>
      </c>
      <c r="AG12">
        <f>INDEX(HaverPull!$B:$XZ,MATCH(Calculations!AG$9,HaverPull!$B:$B,0),MATCH(Calculations!$B12,HaverPull!$B$1:$XZ$1,0))</f>
        <v>16.7</v>
      </c>
      <c r="AH12">
        <f>INDEX(HaverPull!$B:$XZ,MATCH(Calculations!AH$9,HaverPull!$B:$B,0),MATCH(Calculations!$B12,HaverPull!$B$1:$XZ$1,0))</f>
        <v>16.5</v>
      </c>
      <c r="AI12">
        <f>INDEX(HaverPull!$B:$XZ,MATCH(Calculations!AI$9,HaverPull!$B:$B,0),MATCH(Calculations!$B12,HaverPull!$B$1:$XZ$1,0))</f>
        <v>17.5</v>
      </c>
      <c r="AJ12">
        <f>INDEX(HaverPull!$B:$XZ,MATCH(Calculations!AJ$9,HaverPull!$B:$B,0),MATCH(Calculations!$B12,HaverPull!$B$1:$XZ$1,0))</f>
        <v>18.600000000000001</v>
      </c>
      <c r="AK12">
        <f>INDEX(HaverPull!$B:$XZ,MATCH(Calculations!AK$9,HaverPull!$B:$B,0),MATCH(Calculations!$B12,HaverPull!$B$1:$XZ$1,0))</f>
        <v>18.899999999999999</v>
      </c>
      <c r="AL12">
        <f>INDEX(HaverPull!$B:$XZ,MATCH(Calculations!AL$9,HaverPull!$B:$B,0),MATCH(Calculations!$B12,HaverPull!$B$1:$XZ$1,0))</f>
        <v>19.5</v>
      </c>
      <c r="AM12">
        <f>INDEX(HaverPull!$B:$XZ,MATCH(Calculations!AM$9,HaverPull!$B:$B,0),MATCH(Calculations!$B12,HaverPull!$B$1:$XZ$1,0))</f>
        <v>20</v>
      </c>
      <c r="AN12">
        <f>INDEX(HaverPull!$B:$XZ,MATCH(Calculations!AN$9,HaverPull!$B:$B,0),MATCH(Calculations!$B12,HaverPull!$B$1:$XZ$1,0))</f>
        <v>20.8</v>
      </c>
      <c r="AO12">
        <f>INDEX(HaverPull!$B:$XZ,MATCH(Calculations!AO$9,HaverPull!$B:$B,0),MATCH(Calculations!$B12,HaverPull!$B$1:$XZ$1,0))</f>
        <v>21.1</v>
      </c>
      <c r="AP12">
        <f>INDEX(HaverPull!$B:$XZ,MATCH(Calculations!AP$9,HaverPull!$B:$B,0),MATCH(Calculations!$B12,HaverPull!$B$1:$XZ$1,0))</f>
        <v>22.4</v>
      </c>
      <c r="AQ12">
        <f>INDEX(HaverPull!$B:$XZ,MATCH(Calculations!AQ$9,HaverPull!$B:$B,0),MATCH(Calculations!$B12,HaverPull!$B$1:$XZ$1,0))</f>
        <v>23.4</v>
      </c>
      <c r="AR12">
        <f>INDEX(HaverPull!$B:$XZ,MATCH(Calculations!AR$9,HaverPull!$B:$B,0),MATCH(Calculations!$B12,HaverPull!$B$1:$XZ$1,0))</f>
        <v>22.2</v>
      </c>
      <c r="AS12">
        <f>INDEX(HaverPull!$B:$XZ,MATCH(Calculations!AS$9,HaverPull!$B:$B,0),MATCH(Calculations!$B12,HaverPull!$B$1:$XZ$1,0))</f>
        <v>24.2</v>
      </c>
      <c r="AT12">
        <f>INDEX(HaverPull!$B:$XZ,MATCH(Calculations!AT$9,HaverPull!$B:$B,0),MATCH(Calculations!$B12,HaverPull!$B$1:$XZ$1,0))</f>
        <v>25.6</v>
      </c>
      <c r="AU12">
        <f>INDEX(HaverPull!$B:$XZ,MATCH(Calculations!AU$9,HaverPull!$B:$B,0),MATCH(Calculations!$B12,HaverPull!$B$1:$XZ$1,0))</f>
        <v>26.5</v>
      </c>
      <c r="AV12">
        <f>INDEX(HaverPull!$B:$XZ,MATCH(Calculations!AV$9,HaverPull!$B:$B,0),MATCH(Calculations!$B12,HaverPull!$B$1:$XZ$1,0))</f>
        <v>28.1</v>
      </c>
      <c r="AW12">
        <f>INDEX(HaverPull!$B:$XZ,MATCH(Calculations!AW$9,HaverPull!$B:$B,0),MATCH(Calculations!$B12,HaverPull!$B$1:$XZ$1,0))</f>
        <v>28.3</v>
      </c>
      <c r="AX12">
        <f>INDEX(HaverPull!$B:$XZ,MATCH(Calculations!AX$9,HaverPull!$B:$B,0),MATCH(Calculations!$B12,HaverPull!$B$1:$XZ$1,0))</f>
        <v>28</v>
      </c>
      <c r="AY12">
        <f>INDEX(HaverPull!$B:$XZ,MATCH(Calculations!AY$9,HaverPull!$B:$B,0),MATCH(Calculations!$B12,HaverPull!$B$1:$XZ$1,0))</f>
        <v>28.8</v>
      </c>
      <c r="AZ12">
        <f>INDEX(HaverPull!$B:$XZ,MATCH(Calculations!AZ$9,HaverPull!$B:$B,0),MATCH(Calculations!$B12,HaverPull!$B$1:$XZ$1,0))</f>
        <v>30.2</v>
      </c>
      <c r="BA12">
        <f>INDEX(HaverPull!$B:$XZ,MATCH(Calculations!BA$9,HaverPull!$B:$B,0),MATCH(Calculations!$B12,HaverPull!$B$1:$XZ$1,0))</f>
        <v>30.8</v>
      </c>
      <c r="BB12">
        <f>INDEX(HaverPull!$B:$XZ,MATCH(Calculations!BB$9,HaverPull!$B:$B,0),MATCH(Calculations!$B12,HaverPull!$B$1:$XZ$1,0))</f>
        <v>30.8</v>
      </c>
      <c r="BC12">
        <f>INDEX(HaverPull!$B:$XZ,MATCH(Calculations!BC$9,HaverPull!$B:$B,0),MATCH(Calculations!$B12,HaverPull!$B$1:$XZ$1,0))</f>
        <v>33.200000000000003</v>
      </c>
      <c r="BD12">
        <f>INDEX(HaverPull!$B:$XZ,MATCH(Calculations!BD$9,HaverPull!$B:$B,0),MATCH(Calculations!$B12,HaverPull!$B$1:$XZ$1,0))</f>
        <v>33.4</v>
      </c>
      <c r="BE12">
        <f>INDEX(HaverPull!$B:$XZ,MATCH(Calculations!BE$9,HaverPull!$B:$B,0),MATCH(Calculations!$B12,HaverPull!$B$1:$XZ$1,0))</f>
        <v>34</v>
      </c>
      <c r="BF12">
        <f>INDEX(HaverPull!$B:$XZ,MATCH(Calculations!BF$9,HaverPull!$B:$B,0),MATCH(Calculations!$B12,HaverPull!$B$1:$XZ$1,0))</f>
        <v>34.9</v>
      </c>
      <c r="BG12">
        <f>INDEX(HaverPull!$B:$XZ,MATCH(Calculations!BG$9,HaverPull!$B:$B,0),MATCH(Calculations!$B12,HaverPull!$B$1:$XZ$1,0))</f>
        <v>35.700000000000003</v>
      </c>
      <c r="BH12">
        <f>INDEX(HaverPull!$B:$XZ,MATCH(Calculations!BH$9,HaverPull!$B:$B,0),MATCH(Calculations!$B12,HaverPull!$B$1:$XZ$1,0))</f>
        <v>36.200000000000003</v>
      </c>
      <c r="BI12">
        <f>INDEX(HaverPull!$B:$XZ,MATCH(Calculations!BI$9,HaverPull!$B:$B,0),MATCH(Calculations!$B12,HaverPull!$B$1:$XZ$1,0))</f>
        <v>36.799999999999997</v>
      </c>
      <c r="BJ12">
        <f>INDEX(HaverPull!$B:$XZ,MATCH(Calculations!BJ$9,HaverPull!$B:$B,0),MATCH(Calculations!$B12,HaverPull!$B$1:$XZ$1,0))</f>
        <v>37.6</v>
      </c>
      <c r="BK12">
        <f>INDEX(HaverPull!$B:$XZ,MATCH(Calculations!BK$9,HaverPull!$B:$B,0),MATCH(Calculations!$B12,HaverPull!$B$1:$XZ$1,0))</f>
        <v>38.4</v>
      </c>
      <c r="BL12">
        <f>INDEX(HaverPull!$B:$XZ,MATCH(Calculations!BL$9,HaverPull!$B:$B,0),MATCH(Calculations!$B12,HaverPull!$B$1:$XZ$1,0))</f>
        <v>39.200000000000003</v>
      </c>
      <c r="BM12">
        <f>INDEX(HaverPull!$B:$XZ,MATCH(Calculations!BM$9,HaverPull!$B:$B,0),MATCH(Calculations!$B12,HaverPull!$B$1:$XZ$1,0))</f>
        <v>40.1</v>
      </c>
      <c r="BN12">
        <f>INDEX(HaverPull!$B:$XZ,MATCH(Calculations!BN$9,HaverPull!$B:$B,0),MATCH(Calculations!$B12,HaverPull!$B$1:$XZ$1,0))</f>
        <v>41.1</v>
      </c>
      <c r="BO12">
        <f>INDEX(HaverPull!$B:$XZ,MATCH(Calculations!BO$9,HaverPull!$B:$B,0),MATCH(Calculations!$B12,HaverPull!$B$1:$XZ$1,0))</f>
        <v>42.1</v>
      </c>
      <c r="BP12">
        <f>INDEX(HaverPull!$B:$XZ,MATCH(Calculations!BP$9,HaverPull!$B:$B,0),MATCH(Calculations!$B12,HaverPull!$B$1:$XZ$1,0))</f>
        <v>43.1</v>
      </c>
      <c r="BQ12">
        <f>INDEX(HaverPull!$B:$XZ,MATCH(Calculations!BQ$9,HaverPull!$B:$B,0),MATCH(Calculations!$B12,HaverPull!$B$1:$XZ$1,0))</f>
        <v>44.1</v>
      </c>
      <c r="BR12">
        <f>INDEX(HaverPull!$B:$XZ,MATCH(Calculations!BR$9,HaverPull!$B:$B,0),MATCH(Calculations!$B12,HaverPull!$B$1:$XZ$1,0))</f>
        <v>45.2</v>
      </c>
      <c r="BS12">
        <f>INDEX(HaverPull!$B:$XZ,MATCH(Calculations!BS$9,HaverPull!$B:$B,0),MATCH(Calculations!$B12,HaverPull!$B$1:$XZ$1,0))</f>
        <v>46.2</v>
      </c>
      <c r="BT12">
        <f>INDEX(HaverPull!$B:$XZ,MATCH(Calculations!BT$9,HaverPull!$B:$B,0),MATCH(Calculations!$B12,HaverPull!$B$1:$XZ$1,0))</f>
        <v>47.3</v>
      </c>
      <c r="BU12">
        <f>INDEX(HaverPull!$B:$XZ,MATCH(Calculations!BU$9,HaverPull!$B:$B,0),MATCH(Calculations!$B12,HaverPull!$B$1:$XZ$1,0))</f>
        <v>48.4</v>
      </c>
      <c r="BV12">
        <f>INDEX(HaverPull!$B:$XZ,MATCH(Calculations!BV$9,HaverPull!$B:$B,0),MATCH(Calculations!$B12,HaverPull!$B$1:$XZ$1,0))</f>
        <v>49.4</v>
      </c>
      <c r="BW12">
        <f>INDEX(HaverPull!$B:$XZ,MATCH(Calculations!BW$9,HaverPull!$B:$B,0),MATCH(Calculations!$B12,HaverPull!$B$1:$XZ$1,0))</f>
        <v>50.9</v>
      </c>
      <c r="BX12">
        <f>INDEX(HaverPull!$B:$XZ,MATCH(Calculations!BX$9,HaverPull!$B:$B,0),MATCH(Calculations!$B12,HaverPull!$B$1:$XZ$1,0))</f>
        <v>52.2</v>
      </c>
      <c r="BY12">
        <f>INDEX(HaverPull!$B:$XZ,MATCH(Calculations!BY$9,HaverPull!$B:$B,0),MATCH(Calculations!$B12,HaverPull!$B$1:$XZ$1,0))</f>
        <v>53.7</v>
      </c>
      <c r="BZ12">
        <f>INDEX(HaverPull!$B:$XZ,MATCH(Calculations!BZ$9,HaverPull!$B:$B,0),MATCH(Calculations!$B12,HaverPull!$B$1:$XZ$1,0))</f>
        <v>55.4</v>
      </c>
      <c r="CA12">
        <f>INDEX(HaverPull!$B:$XZ,MATCH(Calculations!CA$9,HaverPull!$B:$B,0),MATCH(Calculations!$B12,HaverPull!$B$1:$XZ$1,0))</f>
        <v>57.4</v>
      </c>
      <c r="CB12">
        <f>INDEX(HaverPull!$B:$XZ,MATCH(Calculations!CB$9,HaverPull!$B:$B,0),MATCH(Calculations!$B12,HaverPull!$B$1:$XZ$1,0))</f>
        <v>59.6</v>
      </c>
      <c r="CC12">
        <f>INDEX(HaverPull!$B:$XZ,MATCH(Calculations!CC$9,HaverPull!$B:$B,0),MATCH(Calculations!$B12,HaverPull!$B$1:$XZ$1,0))</f>
        <v>61.9</v>
      </c>
      <c r="CD12">
        <f>INDEX(HaverPull!$B:$XZ,MATCH(Calculations!CD$9,HaverPull!$B:$B,0),MATCH(Calculations!$B12,HaverPull!$B$1:$XZ$1,0))</f>
        <v>64.400000000000006</v>
      </c>
      <c r="CE12">
        <f>INDEX(HaverPull!$B:$XZ,MATCH(Calculations!CE$9,HaverPull!$B:$B,0),MATCH(Calculations!$B12,HaverPull!$B$1:$XZ$1,0))</f>
        <v>66.599999999999994</v>
      </c>
      <c r="CF12">
        <f>INDEX(HaverPull!$B:$XZ,MATCH(Calculations!CF$9,HaverPull!$B:$B,0),MATCH(Calculations!$B12,HaverPull!$B$1:$XZ$1,0))</f>
        <v>70.3</v>
      </c>
      <c r="CG12">
        <f>INDEX(HaverPull!$B:$XZ,MATCH(Calculations!CG$9,HaverPull!$B:$B,0),MATCH(Calculations!$B12,HaverPull!$B$1:$XZ$1,0))</f>
        <v>74.900000000000006</v>
      </c>
      <c r="CH12">
        <f>INDEX(HaverPull!$B:$XZ,MATCH(Calculations!CH$9,HaverPull!$B:$B,0),MATCH(Calculations!$B12,HaverPull!$B$1:$XZ$1,0))</f>
        <v>80.7</v>
      </c>
      <c r="CI12">
        <f>INDEX(HaverPull!$B:$XZ,MATCH(Calculations!CI$9,HaverPull!$B:$B,0),MATCH(Calculations!$B12,HaverPull!$B$1:$XZ$1,0))</f>
        <v>83.7</v>
      </c>
      <c r="CJ12">
        <f>INDEX(HaverPull!$B:$XZ,MATCH(Calculations!CJ$9,HaverPull!$B:$B,0),MATCH(Calculations!$B12,HaverPull!$B$1:$XZ$1,0))</f>
        <v>93.1</v>
      </c>
      <c r="CK12">
        <f>INDEX(HaverPull!$B:$XZ,MATCH(Calculations!CK$9,HaverPull!$B:$B,0),MATCH(Calculations!$B12,HaverPull!$B$1:$XZ$1,0))</f>
        <v>98.4</v>
      </c>
      <c r="CL12">
        <f>INDEX(HaverPull!$B:$XZ,MATCH(Calculations!CL$9,HaverPull!$B:$B,0),MATCH(Calculations!$B12,HaverPull!$B$1:$XZ$1,0))</f>
        <v>112.5</v>
      </c>
      <c r="CM12">
        <f>INDEX(HaverPull!$B:$XZ,MATCH(Calculations!CM$9,HaverPull!$B:$B,0),MATCH(Calculations!$B12,HaverPull!$B$1:$XZ$1,0))</f>
        <v>108.3</v>
      </c>
      <c r="CN12">
        <f>INDEX(HaverPull!$B:$XZ,MATCH(Calculations!CN$9,HaverPull!$B:$B,0),MATCH(Calculations!$B12,HaverPull!$B$1:$XZ$1,0))</f>
        <v>115.4</v>
      </c>
      <c r="CO12">
        <f>INDEX(HaverPull!$B:$XZ,MATCH(Calculations!CO$9,HaverPull!$B:$B,0),MATCH(Calculations!$B12,HaverPull!$B$1:$XZ$1,0))</f>
        <v>120.6</v>
      </c>
      <c r="CP12">
        <f>INDEX(HaverPull!$B:$XZ,MATCH(Calculations!CP$9,HaverPull!$B:$B,0),MATCH(Calculations!$B12,HaverPull!$B$1:$XZ$1,0))</f>
        <v>120.8</v>
      </c>
      <c r="CQ12">
        <f>INDEX(HaverPull!$B:$XZ,MATCH(Calculations!CQ$9,HaverPull!$B:$B,0),MATCH(Calculations!$B12,HaverPull!$B$1:$XZ$1,0))</f>
        <v>124.4</v>
      </c>
      <c r="CR12">
        <f>INDEX(HaverPull!$B:$XZ,MATCH(Calculations!CR$9,HaverPull!$B:$B,0),MATCH(Calculations!$B12,HaverPull!$B$1:$XZ$1,0))</f>
        <v>124.8</v>
      </c>
      <c r="CS12">
        <f>INDEX(HaverPull!$B:$XZ,MATCH(Calculations!CS$9,HaverPull!$B:$B,0),MATCH(Calculations!$B12,HaverPull!$B$1:$XZ$1,0))</f>
        <v>135.19999999999999</v>
      </c>
      <c r="CT12">
        <f>INDEX(HaverPull!$B:$XZ,MATCH(Calculations!CT$9,HaverPull!$B:$B,0),MATCH(Calculations!$B12,HaverPull!$B$1:$XZ$1,0))</f>
        <v>136</v>
      </c>
      <c r="CU12">
        <f>INDEX(HaverPull!$B:$XZ,MATCH(Calculations!CU$9,HaverPull!$B:$B,0),MATCH(Calculations!$B12,HaverPull!$B$1:$XZ$1,0))</f>
        <v>136.6</v>
      </c>
      <c r="CV12">
        <f>INDEX(HaverPull!$B:$XZ,MATCH(Calculations!CV$9,HaverPull!$B:$B,0),MATCH(Calculations!$B12,HaverPull!$B$1:$XZ$1,0))</f>
        <v>137.1</v>
      </c>
      <c r="CW12">
        <f>INDEX(HaverPull!$B:$XZ,MATCH(Calculations!CW$9,HaverPull!$B:$B,0),MATCH(Calculations!$B12,HaverPull!$B$1:$XZ$1,0))</f>
        <v>136.19999999999999</v>
      </c>
      <c r="CX12">
        <f>INDEX(HaverPull!$B:$XZ,MATCH(Calculations!CX$9,HaverPull!$B:$B,0),MATCH(Calculations!$B12,HaverPull!$B$1:$XZ$1,0))</f>
        <v>147.80000000000001</v>
      </c>
      <c r="CY12">
        <f>INDEX(HaverPull!$B:$XZ,MATCH(Calculations!CY$9,HaverPull!$B:$B,0),MATCH(Calculations!$B12,HaverPull!$B$1:$XZ$1,0))</f>
        <v>152.5</v>
      </c>
      <c r="CZ12">
        <f>INDEX(HaverPull!$B:$XZ,MATCH(Calculations!CZ$9,HaverPull!$B:$B,0),MATCH(Calculations!$B12,HaverPull!$B$1:$XZ$1,0))</f>
        <v>152.5</v>
      </c>
      <c r="DA12">
        <f>INDEX(HaverPull!$B:$XZ,MATCH(Calculations!DA$9,HaverPull!$B:$B,0),MATCH(Calculations!$B12,HaverPull!$B$1:$XZ$1,0))</f>
        <v>152.69999999999999</v>
      </c>
      <c r="DB12">
        <f>INDEX(HaverPull!$B:$XZ,MATCH(Calculations!DB$9,HaverPull!$B:$B,0),MATCH(Calculations!$B12,HaverPull!$B$1:$XZ$1,0))</f>
        <v>140.69999999999999</v>
      </c>
      <c r="DC12">
        <f>INDEX(HaverPull!$B:$XZ,MATCH(Calculations!DC$9,HaverPull!$B:$B,0),MATCH(Calculations!$B12,HaverPull!$B$1:$XZ$1,0))</f>
        <v>151.30000000000001</v>
      </c>
      <c r="DD12">
        <f>INDEX(HaverPull!$B:$XZ,MATCH(Calculations!DD$9,HaverPull!$B:$B,0),MATCH(Calculations!$B12,HaverPull!$B$1:$XZ$1,0))</f>
        <v>165.8</v>
      </c>
      <c r="DE12">
        <f>INDEX(HaverPull!$B:$XZ,MATCH(Calculations!DE$9,HaverPull!$B:$B,0),MATCH(Calculations!$B12,HaverPull!$B$1:$XZ$1,0))</f>
        <v>158.80000000000001</v>
      </c>
      <c r="DF12">
        <f>INDEX(HaverPull!$B:$XZ,MATCH(Calculations!DF$9,HaverPull!$B:$B,0),MATCH(Calculations!$B12,HaverPull!$B$1:$XZ$1,0))</f>
        <v>156.9</v>
      </c>
      <c r="DG12">
        <f>INDEX(HaverPull!$B:$XZ,MATCH(Calculations!DG$9,HaverPull!$B:$B,0),MATCH(Calculations!$B12,HaverPull!$B$1:$XZ$1,0))</f>
        <v>161.4</v>
      </c>
      <c r="DH12">
        <f>INDEX(HaverPull!$B:$XZ,MATCH(Calculations!DH$9,HaverPull!$B:$B,0),MATCH(Calculations!$B12,HaverPull!$B$1:$XZ$1,0))</f>
        <v>159.4</v>
      </c>
      <c r="DI12">
        <f>INDEX(HaverPull!$B:$XZ,MATCH(Calculations!DI$9,HaverPull!$B:$B,0),MATCH(Calculations!$B12,HaverPull!$B$1:$XZ$1,0))</f>
        <v>163.69999999999999</v>
      </c>
      <c r="DJ12">
        <f>INDEX(HaverPull!$B:$XZ,MATCH(Calculations!DJ$9,HaverPull!$B:$B,0),MATCH(Calculations!$B12,HaverPull!$B$1:$XZ$1,0))</f>
        <v>168</v>
      </c>
      <c r="DK12">
        <f>INDEX(HaverPull!$B:$XZ,MATCH(Calculations!DK$9,HaverPull!$B:$B,0),MATCH(Calculations!$B12,HaverPull!$B$1:$XZ$1,0))</f>
        <v>167.2</v>
      </c>
      <c r="DL12">
        <f>INDEX(HaverPull!$B:$XZ,MATCH(Calculations!DL$9,HaverPull!$B:$B,0),MATCH(Calculations!$B12,HaverPull!$B$1:$XZ$1,0))</f>
        <v>170</v>
      </c>
      <c r="DM12">
        <f>INDEX(HaverPull!$B:$XZ,MATCH(Calculations!DM$9,HaverPull!$B:$B,0),MATCH(Calculations!$B12,HaverPull!$B$1:$XZ$1,0))</f>
        <v>168.1</v>
      </c>
      <c r="DN12">
        <f>INDEX(HaverPull!$B:$XZ,MATCH(Calculations!DN$9,HaverPull!$B:$B,0),MATCH(Calculations!$B12,HaverPull!$B$1:$XZ$1,0))</f>
        <v>175.4</v>
      </c>
      <c r="DO12">
        <f>INDEX(HaverPull!$B:$XZ,MATCH(Calculations!DO$9,HaverPull!$B:$B,0),MATCH(Calculations!$B12,HaverPull!$B$1:$XZ$1,0))</f>
        <v>181.1</v>
      </c>
      <c r="DP12">
        <f>INDEX(HaverPull!$B:$XZ,MATCH(Calculations!DP$9,HaverPull!$B:$B,0),MATCH(Calculations!$B12,HaverPull!$B$1:$XZ$1,0))</f>
        <v>179.1</v>
      </c>
      <c r="DQ12">
        <f>INDEX(HaverPull!$B:$XZ,MATCH(Calculations!DQ$9,HaverPull!$B:$B,0),MATCH(Calculations!$B12,HaverPull!$B$1:$XZ$1,0))</f>
        <v>186.7</v>
      </c>
      <c r="DR12">
        <f>INDEX(HaverPull!$B:$XZ,MATCH(Calculations!DR$9,HaverPull!$B:$B,0),MATCH(Calculations!$B12,HaverPull!$B$1:$XZ$1,0))</f>
        <v>191.3</v>
      </c>
      <c r="DS12">
        <f>INDEX(HaverPull!$B:$XZ,MATCH(Calculations!DS$9,HaverPull!$B:$B,0),MATCH(Calculations!$B12,HaverPull!$B$1:$XZ$1,0))</f>
        <v>190.2</v>
      </c>
      <c r="DT12">
        <f>INDEX(HaverPull!$B:$XZ,MATCH(Calculations!DT$9,HaverPull!$B:$B,0),MATCH(Calculations!$B12,HaverPull!$B$1:$XZ$1,0))</f>
        <v>198.3</v>
      </c>
      <c r="DU12">
        <f>INDEX(HaverPull!$B:$XZ,MATCH(Calculations!DU$9,HaverPull!$B:$B,0),MATCH(Calculations!$B12,HaverPull!$B$1:$XZ$1,0))</f>
        <v>204.8</v>
      </c>
      <c r="DV12">
        <f>INDEX(HaverPull!$B:$XZ,MATCH(Calculations!DV$9,HaverPull!$B:$B,0),MATCH(Calculations!$B12,HaverPull!$B$1:$XZ$1,0))</f>
        <v>204.8</v>
      </c>
      <c r="DW12">
        <f>INDEX(HaverPull!$B:$XZ,MATCH(Calculations!DW$9,HaverPull!$B:$B,0),MATCH(Calculations!$B12,HaverPull!$B$1:$XZ$1,0))</f>
        <v>215</v>
      </c>
      <c r="DX12">
        <f>INDEX(HaverPull!$B:$XZ,MATCH(Calculations!DX$9,HaverPull!$B:$B,0),MATCH(Calculations!$B12,HaverPull!$B$1:$XZ$1,0))</f>
        <v>230.1</v>
      </c>
      <c r="DY12">
        <f>INDEX(HaverPull!$B:$XZ,MATCH(Calculations!DY$9,HaverPull!$B:$B,0),MATCH(Calculations!$B12,HaverPull!$B$1:$XZ$1,0))</f>
        <v>217.4</v>
      </c>
      <c r="DZ12">
        <f>INDEX(HaverPull!$B:$XZ,MATCH(Calculations!DZ$9,HaverPull!$B:$B,0),MATCH(Calculations!$B12,HaverPull!$B$1:$XZ$1,0))</f>
        <v>246.5</v>
      </c>
      <c r="EA12">
        <f>INDEX(HaverPull!$B:$XZ,MATCH(Calculations!EA$9,HaverPull!$B:$B,0),MATCH(Calculations!$B12,HaverPull!$B$1:$XZ$1,0))</f>
        <v>244.9</v>
      </c>
      <c r="EB12">
        <f>INDEX(HaverPull!$B:$XZ,MATCH(Calculations!EB$9,HaverPull!$B:$B,0),MATCH(Calculations!$B12,HaverPull!$B$1:$XZ$1,0))</f>
        <v>243.8</v>
      </c>
      <c r="EC12">
        <f>INDEX(HaverPull!$B:$XZ,MATCH(Calculations!EC$9,HaverPull!$B:$B,0),MATCH(Calculations!$B12,HaverPull!$B$1:$XZ$1,0))</f>
        <v>251.1</v>
      </c>
      <c r="ED12">
        <f>INDEX(HaverPull!$B:$XZ,MATCH(Calculations!ED$9,HaverPull!$B:$B,0),MATCH(Calculations!$B12,HaverPull!$B$1:$XZ$1,0))</f>
        <v>260.3</v>
      </c>
      <c r="EE12">
        <f>INDEX(HaverPull!$B:$XZ,MATCH(Calculations!EE$9,HaverPull!$B:$B,0),MATCH(Calculations!$B12,HaverPull!$B$1:$XZ$1,0))</f>
        <v>260.7</v>
      </c>
      <c r="EF12">
        <f>INDEX(HaverPull!$B:$XZ,MATCH(Calculations!EF$9,HaverPull!$B:$B,0),MATCH(Calculations!$B12,HaverPull!$B$1:$XZ$1,0))</f>
        <v>260.10000000000002</v>
      </c>
      <c r="EG12">
        <f>INDEX(HaverPull!$B:$XZ,MATCH(Calculations!EG$9,HaverPull!$B:$B,0),MATCH(Calculations!$B12,HaverPull!$B$1:$XZ$1,0))</f>
        <v>271.7</v>
      </c>
      <c r="EH12">
        <f>INDEX(HaverPull!$B:$XZ,MATCH(Calculations!EH$9,HaverPull!$B:$B,0),MATCH(Calculations!$B12,HaverPull!$B$1:$XZ$1,0))</f>
        <v>265.7</v>
      </c>
      <c r="EI12">
        <f>INDEX(HaverPull!$B:$XZ,MATCH(Calculations!EI$9,HaverPull!$B:$B,0),MATCH(Calculations!$B12,HaverPull!$B$1:$XZ$1,0))</f>
        <v>283.39999999999998</v>
      </c>
      <c r="EJ12">
        <f>INDEX(HaverPull!$B:$XZ,MATCH(Calculations!EJ$9,HaverPull!$B:$B,0),MATCH(Calculations!$B12,HaverPull!$B$1:$XZ$1,0))</f>
        <v>293</v>
      </c>
      <c r="EK12">
        <f>INDEX(HaverPull!$B:$XZ,MATCH(Calculations!EK$9,HaverPull!$B:$B,0),MATCH(Calculations!$B12,HaverPull!$B$1:$XZ$1,0))</f>
        <v>288.3</v>
      </c>
      <c r="EL12">
        <f>INDEX(HaverPull!$B:$XZ,MATCH(Calculations!EL$9,HaverPull!$B:$B,0),MATCH(Calculations!$B12,HaverPull!$B$1:$XZ$1,0))</f>
        <v>294.5</v>
      </c>
      <c r="EM12">
        <f>INDEX(HaverPull!$B:$XZ,MATCH(Calculations!EM$9,HaverPull!$B:$B,0),MATCH(Calculations!$B12,HaverPull!$B$1:$XZ$1,0))</f>
        <v>301.3</v>
      </c>
      <c r="EN12">
        <f>INDEX(HaverPull!$B:$XZ,MATCH(Calculations!EN$9,HaverPull!$B:$B,0),MATCH(Calculations!$B12,HaverPull!$B$1:$XZ$1,0))</f>
        <v>310.8</v>
      </c>
      <c r="EO12">
        <f>INDEX(HaverPull!$B:$XZ,MATCH(Calculations!EO$9,HaverPull!$B:$B,0),MATCH(Calculations!$B12,HaverPull!$B$1:$XZ$1,0))</f>
        <v>300.10000000000002</v>
      </c>
      <c r="EP12">
        <f>INDEX(HaverPull!$B:$XZ,MATCH(Calculations!EP$9,HaverPull!$B:$B,0),MATCH(Calculations!$B12,HaverPull!$B$1:$XZ$1,0))</f>
        <v>305.39999999999998</v>
      </c>
      <c r="EQ12">
        <f>INDEX(HaverPull!$B:$XZ,MATCH(Calculations!EQ$9,HaverPull!$B:$B,0),MATCH(Calculations!$B12,HaverPull!$B$1:$XZ$1,0))</f>
        <v>291.3</v>
      </c>
      <c r="ER12">
        <f>INDEX(HaverPull!$B:$XZ,MATCH(Calculations!ER$9,HaverPull!$B:$B,0),MATCH(Calculations!$B12,HaverPull!$B$1:$XZ$1,0))</f>
        <v>294.89999999999998</v>
      </c>
      <c r="ES12">
        <f>INDEX(HaverPull!$B:$XZ,MATCH(Calculations!ES$9,HaverPull!$B:$B,0),MATCH(Calculations!$B12,HaverPull!$B$1:$XZ$1,0))</f>
        <v>308.7</v>
      </c>
      <c r="ET12">
        <f>INDEX(HaverPull!$B:$XZ,MATCH(Calculations!ET$9,HaverPull!$B:$B,0),MATCH(Calculations!$B12,HaverPull!$B$1:$XZ$1,0))</f>
        <v>301.39999999999998</v>
      </c>
      <c r="EU12">
        <f>INDEX(HaverPull!$B:$XZ,MATCH(Calculations!EU$9,HaverPull!$B:$B,0),MATCH(Calculations!$B12,HaverPull!$B$1:$XZ$1,0))</f>
        <v>332.5</v>
      </c>
      <c r="EV12">
        <f>INDEX(HaverPull!$B:$XZ,MATCH(Calculations!EV$9,HaverPull!$B:$B,0),MATCH(Calculations!$B12,HaverPull!$B$1:$XZ$1,0))</f>
        <v>314.7</v>
      </c>
      <c r="EW12">
        <f>INDEX(HaverPull!$B:$XZ,MATCH(Calculations!EW$9,HaverPull!$B:$B,0),MATCH(Calculations!$B12,HaverPull!$B$1:$XZ$1,0))</f>
        <v>319.60000000000002</v>
      </c>
      <c r="EX12">
        <f>INDEX(HaverPull!$B:$XZ,MATCH(Calculations!EX$9,HaverPull!$B:$B,0),MATCH(Calculations!$B12,HaverPull!$B$1:$XZ$1,0))</f>
        <v>329.9</v>
      </c>
      <c r="EY12">
        <f>INDEX(HaverPull!$B:$XZ,MATCH(Calculations!EY$9,HaverPull!$B:$B,0),MATCH(Calculations!$B12,HaverPull!$B$1:$XZ$1,0))</f>
        <v>331.6</v>
      </c>
      <c r="EZ12">
        <f>INDEX(HaverPull!$B:$XZ,MATCH(Calculations!EZ$9,HaverPull!$B:$B,0),MATCH(Calculations!$B12,HaverPull!$B$1:$XZ$1,0))</f>
        <v>339.2</v>
      </c>
      <c r="FA12">
        <f>INDEX(HaverPull!$B:$XZ,MATCH(Calculations!FA$9,HaverPull!$B:$B,0),MATCH(Calculations!$B12,HaverPull!$B$1:$XZ$1,0))</f>
        <v>340.8</v>
      </c>
      <c r="FB12">
        <f>INDEX(HaverPull!$B:$XZ,MATCH(Calculations!FB$9,HaverPull!$B:$B,0),MATCH(Calculations!$B12,HaverPull!$B$1:$XZ$1,0))</f>
        <v>341.8</v>
      </c>
      <c r="FC12">
        <f>INDEX(HaverPull!$B:$XZ,MATCH(Calculations!FC$9,HaverPull!$B:$B,0),MATCH(Calculations!$B12,HaverPull!$B$1:$XZ$1,0))</f>
        <v>358.4</v>
      </c>
      <c r="FD12">
        <f>INDEX(HaverPull!$B:$XZ,MATCH(Calculations!FD$9,HaverPull!$B:$B,0),MATCH(Calculations!$B12,HaverPull!$B$1:$XZ$1,0))</f>
        <v>368.9</v>
      </c>
      <c r="FE12">
        <f>INDEX(HaverPull!$B:$XZ,MATCH(Calculations!FE$9,HaverPull!$B:$B,0),MATCH(Calculations!$B12,HaverPull!$B$1:$XZ$1,0))</f>
        <v>378.2</v>
      </c>
      <c r="FF12">
        <f>INDEX(HaverPull!$B:$XZ,MATCH(Calculations!FF$9,HaverPull!$B:$B,0),MATCH(Calculations!$B12,HaverPull!$B$1:$XZ$1,0))</f>
        <v>372.8</v>
      </c>
      <c r="FG12">
        <f>INDEX(HaverPull!$B:$XZ,MATCH(Calculations!FG$9,HaverPull!$B:$B,0),MATCH(Calculations!$B12,HaverPull!$B$1:$XZ$1,0))</f>
        <v>382.1</v>
      </c>
      <c r="FH12">
        <f>INDEX(HaverPull!$B:$XZ,MATCH(Calculations!FH$9,HaverPull!$B:$B,0),MATCH(Calculations!$B12,HaverPull!$B$1:$XZ$1,0))</f>
        <v>385.7</v>
      </c>
      <c r="FI12">
        <f>INDEX(HaverPull!$B:$XZ,MATCH(Calculations!FI$9,HaverPull!$B:$B,0),MATCH(Calculations!$B12,HaverPull!$B$1:$XZ$1,0))</f>
        <v>405.6</v>
      </c>
      <c r="FJ12">
        <f>INDEX(HaverPull!$B:$XZ,MATCH(Calculations!FJ$9,HaverPull!$B:$B,0),MATCH(Calculations!$B12,HaverPull!$B$1:$XZ$1,0))</f>
        <v>414.1</v>
      </c>
      <c r="FK12">
        <f>INDEX(HaverPull!$B:$XZ,MATCH(Calculations!FK$9,HaverPull!$B:$B,0),MATCH(Calculations!$B12,HaverPull!$B$1:$XZ$1,0))</f>
        <v>418.8</v>
      </c>
      <c r="FL12">
        <f>INDEX(HaverPull!$B:$XZ,MATCH(Calculations!FL$9,HaverPull!$B:$B,0),MATCH(Calculations!$B12,HaverPull!$B$1:$XZ$1,0))</f>
        <v>409.7</v>
      </c>
      <c r="FM12">
        <f>INDEX(HaverPull!$B:$XZ,MATCH(Calculations!FM$9,HaverPull!$B:$B,0),MATCH(Calculations!$B12,HaverPull!$B$1:$XZ$1,0))</f>
        <v>396.4</v>
      </c>
      <c r="FN12">
        <f>INDEX(HaverPull!$B:$XZ,MATCH(Calculations!FN$9,HaverPull!$B:$B,0),MATCH(Calculations!$B12,HaverPull!$B$1:$XZ$1,0))</f>
        <v>399.3</v>
      </c>
      <c r="FO12">
        <f>INDEX(HaverPull!$B:$XZ,MATCH(Calculations!FO$9,HaverPull!$B:$B,0),MATCH(Calculations!$B12,HaverPull!$B$1:$XZ$1,0))</f>
        <v>400.6</v>
      </c>
      <c r="FP12">
        <f>INDEX(HaverPull!$B:$XZ,MATCH(Calculations!FP$9,HaverPull!$B:$B,0),MATCH(Calculations!$B12,HaverPull!$B$1:$XZ$1,0))</f>
        <v>421.7</v>
      </c>
      <c r="FQ12">
        <f>INDEX(HaverPull!$B:$XZ,MATCH(Calculations!FQ$9,HaverPull!$B:$B,0),MATCH(Calculations!$B12,HaverPull!$B$1:$XZ$1,0))</f>
        <v>419</v>
      </c>
      <c r="FR12">
        <f>INDEX(HaverPull!$B:$XZ,MATCH(Calculations!FR$9,HaverPull!$B:$B,0),MATCH(Calculations!$B12,HaverPull!$B$1:$XZ$1,0))</f>
        <v>428.9</v>
      </c>
      <c r="FS12">
        <f>INDEX(HaverPull!$B:$XZ,MATCH(Calculations!FS$9,HaverPull!$B:$B,0),MATCH(Calculations!$B12,HaverPull!$B$1:$XZ$1,0))</f>
        <v>424.8</v>
      </c>
      <c r="FT12">
        <f>INDEX(HaverPull!$B:$XZ,MATCH(Calculations!FT$9,HaverPull!$B:$B,0),MATCH(Calculations!$B12,HaverPull!$B$1:$XZ$1,0))</f>
        <v>438.4</v>
      </c>
      <c r="FU12">
        <f>INDEX(HaverPull!$B:$XZ,MATCH(Calculations!FU$9,HaverPull!$B:$B,0),MATCH(Calculations!$B12,HaverPull!$B$1:$XZ$1,0))</f>
        <v>448.2</v>
      </c>
      <c r="FV12">
        <f>INDEX(HaverPull!$B:$XZ,MATCH(Calculations!FV$9,HaverPull!$B:$B,0),MATCH(Calculations!$B12,HaverPull!$B$1:$XZ$1,0))</f>
        <v>448.6</v>
      </c>
      <c r="FW12">
        <f>INDEX(HaverPull!$B:$XZ,MATCH(Calculations!FW$9,HaverPull!$B:$B,0),MATCH(Calculations!$B12,HaverPull!$B$1:$XZ$1,0))</f>
        <v>459.4</v>
      </c>
      <c r="FX12">
        <f>INDEX(HaverPull!$B:$XZ,MATCH(Calculations!FX$9,HaverPull!$B:$B,0),MATCH(Calculations!$B12,HaverPull!$B$1:$XZ$1,0))</f>
        <v>481.5</v>
      </c>
      <c r="FY12">
        <f>INDEX(HaverPull!$B:$XZ,MATCH(Calculations!FY$9,HaverPull!$B:$B,0),MATCH(Calculations!$B12,HaverPull!$B$1:$XZ$1,0))</f>
        <v>507.3</v>
      </c>
      <c r="FZ12">
        <f>INDEX(HaverPull!$B:$XZ,MATCH(Calculations!FZ$9,HaverPull!$B:$B,0),MATCH(Calculations!$B12,HaverPull!$B$1:$XZ$1,0))</f>
        <v>515.5</v>
      </c>
      <c r="GA12">
        <f>INDEX(HaverPull!$B:$XZ,MATCH(Calculations!GA$9,HaverPull!$B:$B,0),MATCH(Calculations!$B12,HaverPull!$B$1:$XZ$1,0))</f>
        <v>523.70000000000005</v>
      </c>
      <c r="GB12">
        <f>INDEX(HaverPull!$B:$XZ,MATCH(Calculations!GB$9,HaverPull!$B:$B,0),MATCH(Calculations!$B12,HaverPull!$B$1:$XZ$1,0))</f>
        <v>538</v>
      </c>
      <c r="GC12">
        <f>INDEX(HaverPull!$B:$XZ,MATCH(Calculations!GC$9,HaverPull!$B:$B,0),MATCH(Calculations!$B12,HaverPull!$B$1:$XZ$1,0))</f>
        <v>540.5</v>
      </c>
      <c r="GD12">
        <f>INDEX(HaverPull!$B:$XZ,MATCH(Calculations!GD$9,HaverPull!$B:$B,0),MATCH(Calculations!$B12,HaverPull!$B$1:$XZ$1,0))</f>
        <v>541.70000000000005</v>
      </c>
      <c r="GE12">
        <f>INDEX(HaverPull!$B:$XZ,MATCH(Calculations!GE$9,HaverPull!$B:$B,0),MATCH(Calculations!$B12,HaverPull!$B$1:$XZ$1,0))</f>
        <v>550.20000000000005</v>
      </c>
      <c r="GF12">
        <f>INDEX(HaverPull!$B:$XZ,MATCH(Calculations!GF$9,HaverPull!$B:$B,0),MATCH(Calculations!$B12,HaverPull!$B$1:$XZ$1,0))</f>
        <v>558.6</v>
      </c>
      <c r="GG12">
        <f>INDEX(HaverPull!$B:$XZ,MATCH(Calculations!GG$9,HaverPull!$B:$B,0),MATCH(Calculations!$B12,HaverPull!$B$1:$XZ$1,0))</f>
        <v>566.5</v>
      </c>
      <c r="GH12">
        <f>INDEX(HaverPull!$B:$XZ,MATCH(Calculations!GH$9,HaverPull!$B:$B,0),MATCH(Calculations!$B12,HaverPull!$B$1:$XZ$1,0))</f>
        <v>575.79999999999995</v>
      </c>
      <c r="GI12">
        <f>INDEX(HaverPull!$B:$XZ,MATCH(Calculations!GI$9,HaverPull!$B:$B,0),MATCH(Calculations!$B12,HaverPull!$B$1:$XZ$1,0))</f>
        <v>573.6</v>
      </c>
      <c r="GJ12">
        <f>INDEX(HaverPull!$B:$XZ,MATCH(Calculations!GJ$9,HaverPull!$B:$B,0),MATCH(Calculations!$B12,HaverPull!$B$1:$XZ$1,0))</f>
        <v>569.29999999999995</v>
      </c>
      <c r="GK12">
        <f>INDEX(HaverPull!$B:$XZ,MATCH(Calculations!GK$9,HaverPull!$B:$B,0),MATCH(Calculations!$B12,HaverPull!$B$1:$XZ$1,0))</f>
        <v>583.6</v>
      </c>
      <c r="GL12">
        <f>INDEX(HaverPull!$B:$XZ,MATCH(Calculations!GL$9,HaverPull!$B:$B,0),MATCH(Calculations!$B12,HaverPull!$B$1:$XZ$1,0))</f>
        <v>583.20000000000005</v>
      </c>
      <c r="GM12">
        <f>INDEX(HaverPull!$B:$XZ,MATCH(Calculations!GM$9,HaverPull!$B:$B,0),MATCH(Calculations!$B12,HaverPull!$B$1:$XZ$1,0))</f>
        <v>590.29999999999995</v>
      </c>
      <c r="GN12">
        <f>INDEX(HaverPull!$B:$XZ,MATCH(Calculations!GN$9,HaverPull!$B:$B,0),MATCH(Calculations!$B12,HaverPull!$B$1:$XZ$1,0))</f>
        <v>602.6</v>
      </c>
      <c r="GO12" t="e">
        <f>INDEX(HaverPull!$B:$XZ,MATCH(Calculations!GO$9,HaverPull!$B:$B,0),MATCH(Calculations!$B12,HaverPull!$B$1:$XZ$1,0))</f>
        <v>#N/A</v>
      </c>
      <c r="GP12" t="e">
        <f>INDEX(HaverPull!$B:$XZ,MATCH(Calculations!GP$9,HaverPull!$B:$B,0),MATCH(Calculations!$B12,HaverPull!$B$1:$XZ$1,0))</f>
        <v>#N/A</v>
      </c>
      <c r="GQ12" t="e">
        <f>INDEX(HaverPull!$B:$XZ,MATCH(Calculations!GQ$9,HaverPull!$B:$B,0),MATCH(Calculations!$B12,HaverPull!$B$1:$XZ$1,0))</f>
        <v>#N/A</v>
      </c>
      <c r="GR12" t="e">
        <f>INDEX(HaverPull!$B:$XZ,MATCH(Calculations!GR$9,HaverPull!$B:$B,0),MATCH(Calculations!$B12,HaverPull!$B$1:$XZ$1,0))</f>
        <v>#N/A</v>
      </c>
      <c r="GS12" t="e">
        <f>INDEX(HaverPull!$B:$XZ,MATCH(Calculations!GS$9,HaverPull!$B:$B,0),MATCH(Calculations!$B12,HaverPull!$B$1:$XZ$1,0))</f>
        <v>#N/A</v>
      </c>
      <c r="GT12" t="e">
        <f>INDEX(HaverPull!$B:$XZ,MATCH(Calculations!GT$9,HaverPull!$B:$B,0),MATCH(Calculations!$B12,HaverPull!$B$1:$XZ$1,0))</f>
        <v>#N/A</v>
      </c>
      <c r="GU12" t="e">
        <f>INDEX(HaverPull!$B:$XZ,MATCH(Calculations!GU$9,HaverPull!$B:$B,0),MATCH(Calculations!$B12,HaverPull!$B$1:$XZ$1,0))</f>
        <v>#N/A</v>
      </c>
      <c r="GV12" t="e">
        <f>INDEX(HaverPull!$B:$XZ,MATCH(Calculations!GV$9,HaverPull!$B:$B,0),MATCH(Calculations!$B12,HaverPull!$B$1:$XZ$1,0))</f>
        <v>#N/A</v>
      </c>
    </row>
    <row r="13" spans="1:206" x14ac:dyDescent="0.25">
      <c r="A13" s="8" t="s">
        <v>179</v>
      </c>
      <c r="B13" s="9" t="s">
        <v>18</v>
      </c>
      <c r="C13">
        <f>INDEX(HaverPull!$B:$XZ,MATCH(Calculations!C$9,HaverPull!$B:$B,0),MATCH(Calculations!$B13,HaverPull!$B$1:$XZ$1,0))</f>
        <v>63</v>
      </c>
      <c r="D13">
        <f>INDEX(HaverPull!$B:$XZ,MATCH(Calculations!D$9,HaverPull!$B:$B,0),MATCH(Calculations!$B13,HaverPull!$B$1:$XZ$1,0))</f>
        <v>73.099999999999994</v>
      </c>
      <c r="E13">
        <f>INDEX(HaverPull!$B:$XZ,MATCH(Calculations!E$9,HaverPull!$B:$B,0),MATCH(Calculations!$B13,HaverPull!$B$1:$XZ$1,0))</f>
        <v>73.5</v>
      </c>
      <c r="F13">
        <f>INDEX(HaverPull!$B:$XZ,MATCH(Calculations!F$9,HaverPull!$B:$B,0),MATCH(Calculations!$B13,HaverPull!$B$1:$XZ$1,0))</f>
        <v>77.400000000000006</v>
      </c>
      <c r="G13">
        <f>INDEX(HaverPull!$B:$XZ,MATCH(Calculations!G$9,HaverPull!$B:$B,0),MATCH(Calculations!$B13,HaverPull!$B$1:$XZ$1,0))</f>
        <v>79.3</v>
      </c>
      <c r="H13">
        <f>INDEX(HaverPull!$B:$XZ,MATCH(Calculations!H$9,HaverPull!$B:$B,0),MATCH(Calculations!$B13,HaverPull!$B$1:$XZ$1,0))</f>
        <v>86.9</v>
      </c>
      <c r="I13">
        <f>INDEX(HaverPull!$B:$XZ,MATCH(Calculations!I$9,HaverPull!$B:$B,0),MATCH(Calculations!$B13,HaverPull!$B$1:$XZ$1,0))</f>
        <v>86.9</v>
      </c>
      <c r="J13">
        <f>INDEX(HaverPull!$B:$XZ,MATCH(Calculations!J$9,HaverPull!$B:$B,0),MATCH(Calculations!$B13,HaverPull!$B$1:$XZ$1,0))</f>
        <v>88.5</v>
      </c>
      <c r="K13">
        <f>INDEX(HaverPull!$B:$XZ,MATCH(Calculations!K$9,HaverPull!$B:$B,0),MATCH(Calculations!$B13,HaverPull!$B$1:$XZ$1,0))</f>
        <v>91.4</v>
      </c>
      <c r="L13">
        <f>INDEX(HaverPull!$B:$XZ,MATCH(Calculations!L$9,HaverPull!$B:$B,0),MATCH(Calculations!$B13,HaverPull!$B$1:$XZ$1,0))</f>
        <v>91.9</v>
      </c>
      <c r="M13">
        <f>INDEX(HaverPull!$B:$XZ,MATCH(Calculations!M$9,HaverPull!$B:$B,0),MATCH(Calculations!$B13,HaverPull!$B$1:$XZ$1,0))</f>
        <v>92.9</v>
      </c>
      <c r="N13">
        <f>INDEX(HaverPull!$B:$XZ,MATCH(Calculations!N$9,HaverPull!$B:$B,0),MATCH(Calculations!$B13,HaverPull!$B$1:$XZ$1,0))</f>
        <v>103.1</v>
      </c>
      <c r="O13">
        <f>INDEX(HaverPull!$B:$XZ,MATCH(Calculations!O$9,HaverPull!$B:$B,0),MATCH(Calculations!$B13,HaverPull!$B$1:$XZ$1,0))</f>
        <v>105.4</v>
      </c>
      <c r="P13">
        <f>INDEX(HaverPull!$B:$XZ,MATCH(Calculations!P$9,HaverPull!$B:$B,0),MATCH(Calculations!$B13,HaverPull!$B$1:$XZ$1,0))</f>
        <v>107.6</v>
      </c>
      <c r="Q13">
        <f>INDEX(HaverPull!$B:$XZ,MATCH(Calculations!Q$9,HaverPull!$B:$B,0),MATCH(Calculations!$B13,HaverPull!$B$1:$XZ$1,0))</f>
        <v>109.2</v>
      </c>
      <c r="R13">
        <f>INDEX(HaverPull!$B:$XZ,MATCH(Calculations!R$9,HaverPull!$B:$B,0),MATCH(Calculations!$B13,HaverPull!$B$1:$XZ$1,0))</f>
        <v>112.3</v>
      </c>
      <c r="S13">
        <f>INDEX(HaverPull!$B:$XZ,MATCH(Calculations!S$9,HaverPull!$B:$B,0),MATCH(Calculations!$B13,HaverPull!$B$1:$XZ$1,0))</f>
        <v>117.5</v>
      </c>
      <c r="T13">
        <f>INDEX(HaverPull!$B:$XZ,MATCH(Calculations!T$9,HaverPull!$B:$B,0),MATCH(Calculations!$B13,HaverPull!$B$1:$XZ$1,0))</f>
        <v>125.4</v>
      </c>
      <c r="U13">
        <f>INDEX(HaverPull!$B:$XZ,MATCH(Calculations!U$9,HaverPull!$B:$B,0),MATCH(Calculations!$B13,HaverPull!$B$1:$XZ$1,0))</f>
        <v>132.19999999999999</v>
      </c>
      <c r="V13">
        <f>INDEX(HaverPull!$B:$XZ,MATCH(Calculations!V$9,HaverPull!$B:$B,0),MATCH(Calculations!$B13,HaverPull!$B$1:$XZ$1,0))</f>
        <v>139.1</v>
      </c>
      <c r="W13">
        <f>INDEX(HaverPull!$B:$XZ,MATCH(Calculations!W$9,HaverPull!$B:$B,0),MATCH(Calculations!$B13,HaverPull!$B$1:$XZ$1,0))</f>
        <v>149.80000000000001</v>
      </c>
      <c r="X13">
        <f>INDEX(HaverPull!$B:$XZ,MATCH(Calculations!X$9,HaverPull!$B:$B,0),MATCH(Calculations!$B13,HaverPull!$B$1:$XZ$1,0))</f>
        <v>164.6</v>
      </c>
      <c r="Y13">
        <f>INDEX(HaverPull!$B:$XZ,MATCH(Calculations!Y$9,HaverPull!$B:$B,0),MATCH(Calculations!$B13,HaverPull!$B$1:$XZ$1,0))</f>
        <v>167.7</v>
      </c>
      <c r="Z13">
        <f>INDEX(HaverPull!$B:$XZ,MATCH(Calculations!Z$9,HaverPull!$B:$B,0),MATCH(Calculations!$B13,HaverPull!$B$1:$XZ$1,0))</f>
        <v>170.4</v>
      </c>
      <c r="AA13">
        <f>INDEX(HaverPull!$B:$XZ,MATCH(Calculations!AA$9,HaverPull!$B:$B,0),MATCH(Calculations!$B13,HaverPull!$B$1:$XZ$1,0))</f>
        <v>174.7</v>
      </c>
      <c r="AB13">
        <f>INDEX(HaverPull!$B:$XZ,MATCH(Calculations!AB$9,HaverPull!$B:$B,0),MATCH(Calculations!$B13,HaverPull!$B$1:$XZ$1,0))</f>
        <v>173.1</v>
      </c>
      <c r="AC13">
        <f>INDEX(HaverPull!$B:$XZ,MATCH(Calculations!AC$9,HaverPull!$B:$B,0),MATCH(Calculations!$B13,HaverPull!$B$1:$XZ$1,0))</f>
        <v>180.1</v>
      </c>
      <c r="AD13">
        <f>INDEX(HaverPull!$B:$XZ,MATCH(Calculations!AD$9,HaverPull!$B:$B,0),MATCH(Calculations!$B13,HaverPull!$B$1:$XZ$1,0))</f>
        <v>182.7</v>
      </c>
      <c r="AE13">
        <f>INDEX(HaverPull!$B:$XZ,MATCH(Calculations!AE$9,HaverPull!$B:$B,0),MATCH(Calculations!$B13,HaverPull!$B$1:$XZ$1,0))</f>
        <v>185.5</v>
      </c>
      <c r="AF13">
        <f>INDEX(HaverPull!$B:$XZ,MATCH(Calculations!AF$9,HaverPull!$B:$B,0),MATCH(Calculations!$B13,HaverPull!$B$1:$XZ$1,0))</f>
        <v>186.4</v>
      </c>
      <c r="AG13">
        <f>INDEX(HaverPull!$B:$XZ,MATCH(Calculations!AG$9,HaverPull!$B:$B,0),MATCH(Calculations!$B13,HaverPull!$B$1:$XZ$1,0))</f>
        <v>191.7</v>
      </c>
      <c r="AH13">
        <f>INDEX(HaverPull!$B:$XZ,MATCH(Calculations!AH$9,HaverPull!$B:$B,0),MATCH(Calculations!$B13,HaverPull!$B$1:$XZ$1,0))</f>
        <v>194.3</v>
      </c>
      <c r="AI13">
        <f>INDEX(HaverPull!$B:$XZ,MATCH(Calculations!AI$9,HaverPull!$B:$B,0),MATCH(Calculations!$B13,HaverPull!$B$1:$XZ$1,0))</f>
        <v>197.7</v>
      </c>
      <c r="AJ13">
        <f>INDEX(HaverPull!$B:$XZ,MATCH(Calculations!AJ$9,HaverPull!$B:$B,0),MATCH(Calculations!$B13,HaverPull!$B$1:$XZ$1,0))</f>
        <v>199</v>
      </c>
      <c r="AK13">
        <f>INDEX(HaverPull!$B:$XZ,MATCH(Calculations!AK$9,HaverPull!$B:$B,0),MATCH(Calculations!$B13,HaverPull!$B$1:$XZ$1,0))</f>
        <v>207.1</v>
      </c>
      <c r="AL13">
        <f>INDEX(HaverPull!$B:$XZ,MATCH(Calculations!AL$9,HaverPull!$B:$B,0),MATCH(Calculations!$B13,HaverPull!$B$1:$XZ$1,0))</f>
        <v>209.9</v>
      </c>
      <c r="AM13">
        <f>INDEX(HaverPull!$B:$XZ,MATCH(Calculations!AM$9,HaverPull!$B:$B,0),MATCH(Calculations!$B13,HaverPull!$B$1:$XZ$1,0))</f>
        <v>214.9</v>
      </c>
      <c r="AN13">
        <f>INDEX(HaverPull!$B:$XZ,MATCH(Calculations!AN$9,HaverPull!$B:$B,0),MATCH(Calculations!$B13,HaverPull!$B$1:$XZ$1,0))</f>
        <v>219.2</v>
      </c>
      <c r="AO13">
        <f>INDEX(HaverPull!$B:$XZ,MATCH(Calculations!AO$9,HaverPull!$B:$B,0),MATCH(Calculations!$B13,HaverPull!$B$1:$XZ$1,0))</f>
        <v>234.6</v>
      </c>
      <c r="AP13">
        <f>INDEX(HaverPull!$B:$XZ,MATCH(Calculations!AP$9,HaverPull!$B:$B,0),MATCH(Calculations!$B13,HaverPull!$B$1:$XZ$1,0))</f>
        <v>240.7</v>
      </c>
      <c r="AQ13">
        <f>INDEX(HaverPull!$B:$XZ,MATCH(Calculations!AQ$9,HaverPull!$B:$B,0),MATCH(Calculations!$B13,HaverPull!$B$1:$XZ$1,0))</f>
        <v>251.2</v>
      </c>
      <c r="AR13">
        <f>INDEX(HaverPull!$B:$XZ,MATCH(Calculations!AR$9,HaverPull!$B:$B,0),MATCH(Calculations!$B13,HaverPull!$B$1:$XZ$1,0))</f>
        <v>256.2</v>
      </c>
      <c r="AS13">
        <f>INDEX(HaverPull!$B:$XZ,MATCH(Calculations!AS$9,HaverPull!$B:$B,0),MATCH(Calculations!$B13,HaverPull!$B$1:$XZ$1,0))</f>
        <v>287.89999999999998</v>
      </c>
      <c r="AT13">
        <f>INDEX(HaverPull!$B:$XZ,MATCH(Calculations!AT$9,HaverPull!$B:$B,0),MATCH(Calculations!$B13,HaverPull!$B$1:$XZ$1,0))</f>
        <v>290.7</v>
      </c>
      <c r="AU13">
        <f>INDEX(HaverPull!$B:$XZ,MATCH(Calculations!AU$9,HaverPull!$B:$B,0),MATCH(Calculations!$B13,HaverPull!$B$1:$XZ$1,0))</f>
        <v>296.10000000000002</v>
      </c>
      <c r="AV13">
        <f>INDEX(HaverPull!$B:$XZ,MATCH(Calculations!AV$9,HaverPull!$B:$B,0),MATCH(Calculations!$B13,HaverPull!$B$1:$XZ$1,0))</f>
        <v>299</v>
      </c>
      <c r="AW13">
        <f>INDEX(HaverPull!$B:$XZ,MATCH(Calculations!AW$9,HaverPull!$B:$B,0),MATCH(Calculations!$B13,HaverPull!$B$1:$XZ$1,0))</f>
        <v>317</v>
      </c>
      <c r="AX13">
        <f>INDEX(HaverPull!$B:$XZ,MATCH(Calculations!AX$9,HaverPull!$B:$B,0),MATCH(Calculations!$B13,HaverPull!$B$1:$XZ$1,0))</f>
        <v>319.2</v>
      </c>
      <c r="AY13">
        <f>INDEX(HaverPull!$B:$XZ,MATCH(Calculations!AY$9,HaverPull!$B:$B,0),MATCH(Calculations!$B13,HaverPull!$B$1:$XZ$1,0))</f>
        <v>324.3</v>
      </c>
      <c r="AZ13">
        <f>INDEX(HaverPull!$B:$XZ,MATCH(Calculations!AZ$9,HaverPull!$B:$B,0),MATCH(Calculations!$B13,HaverPull!$B$1:$XZ$1,0))</f>
        <v>333.2</v>
      </c>
      <c r="BA13">
        <f>INDEX(HaverPull!$B:$XZ,MATCH(Calculations!BA$9,HaverPull!$B:$B,0),MATCH(Calculations!$B13,HaverPull!$B$1:$XZ$1,0))</f>
        <v>349.7</v>
      </c>
      <c r="BB13">
        <f>INDEX(HaverPull!$B:$XZ,MATCH(Calculations!BB$9,HaverPull!$B:$B,0),MATCH(Calculations!$B13,HaverPull!$B$1:$XZ$1,0))</f>
        <v>365.2</v>
      </c>
      <c r="BC13">
        <f>INDEX(HaverPull!$B:$XZ,MATCH(Calculations!BC$9,HaverPull!$B:$B,0),MATCH(Calculations!$B13,HaverPull!$B$1:$XZ$1,0))</f>
        <v>368</v>
      </c>
      <c r="BD13">
        <f>INDEX(HaverPull!$B:$XZ,MATCH(Calculations!BD$9,HaverPull!$B:$B,0),MATCH(Calculations!$B13,HaverPull!$B$1:$XZ$1,0))</f>
        <v>373.7</v>
      </c>
      <c r="BE13">
        <f>INDEX(HaverPull!$B:$XZ,MATCH(Calculations!BE$9,HaverPull!$B:$B,0),MATCH(Calculations!$B13,HaverPull!$B$1:$XZ$1,0))</f>
        <v>368.5</v>
      </c>
      <c r="BF13">
        <f>INDEX(HaverPull!$B:$XZ,MATCH(Calculations!BF$9,HaverPull!$B:$B,0),MATCH(Calculations!$B13,HaverPull!$B$1:$XZ$1,0))</f>
        <v>371.8</v>
      </c>
      <c r="BG13">
        <f>INDEX(HaverPull!$B:$XZ,MATCH(Calculations!BG$9,HaverPull!$B:$B,0),MATCH(Calculations!$B13,HaverPull!$B$1:$XZ$1,0))</f>
        <v>376.3</v>
      </c>
      <c r="BH13">
        <f>INDEX(HaverPull!$B:$XZ,MATCH(Calculations!BH$9,HaverPull!$B:$B,0),MATCH(Calculations!$B13,HaverPull!$B$1:$XZ$1,0))</f>
        <v>379</v>
      </c>
      <c r="BI13">
        <f>INDEX(HaverPull!$B:$XZ,MATCH(Calculations!BI$9,HaverPull!$B:$B,0),MATCH(Calculations!$B13,HaverPull!$B$1:$XZ$1,0))</f>
        <v>380.4</v>
      </c>
      <c r="BJ13">
        <f>INDEX(HaverPull!$B:$XZ,MATCH(Calculations!BJ$9,HaverPull!$B:$B,0),MATCH(Calculations!$B13,HaverPull!$B$1:$XZ$1,0))</f>
        <v>387.9</v>
      </c>
      <c r="BK13">
        <f>INDEX(HaverPull!$B:$XZ,MATCH(Calculations!BK$9,HaverPull!$B:$B,0),MATCH(Calculations!$B13,HaverPull!$B$1:$XZ$1,0))</f>
        <v>398.1</v>
      </c>
      <c r="BL13">
        <f>INDEX(HaverPull!$B:$XZ,MATCH(Calculations!BL$9,HaverPull!$B:$B,0),MATCH(Calculations!$B13,HaverPull!$B$1:$XZ$1,0))</f>
        <v>400.5</v>
      </c>
      <c r="BM13">
        <f>INDEX(HaverPull!$B:$XZ,MATCH(Calculations!BM$9,HaverPull!$B:$B,0),MATCH(Calculations!$B13,HaverPull!$B$1:$XZ$1,0))</f>
        <v>405.6</v>
      </c>
      <c r="BN13">
        <f>INDEX(HaverPull!$B:$XZ,MATCH(Calculations!BN$9,HaverPull!$B:$B,0),MATCH(Calculations!$B13,HaverPull!$B$1:$XZ$1,0))</f>
        <v>408.3</v>
      </c>
      <c r="BO13">
        <f>INDEX(HaverPull!$B:$XZ,MATCH(Calculations!BO$9,HaverPull!$B:$B,0),MATCH(Calculations!$B13,HaverPull!$B$1:$XZ$1,0))</f>
        <v>419.9</v>
      </c>
      <c r="BP13">
        <f>INDEX(HaverPull!$B:$XZ,MATCH(Calculations!BP$9,HaverPull!$B:$B,0),MATCH(Calculations!$B13,HaverPull!$B$1:$XZ$1,0))</f>
        <v>425.6</v>
      </c>
      <c r="BQ13">
        <f>INDEX(HaverPull!$B:$XZ,MATCH(Calculations!BQ$9,HaverPull!$B:$B,0),MATCH(Calculations!$B13,HaverPull!$B$1:$XZ$1,0))</f>
        <v>433.1</v>
      </c>
      <c r="BR13">
        <f>INDEX(HaverPull!$B:$XZ,MATCH(Calculations!BR$9,HaverPull!$B:$B,0),MATCH(Calculations!$B13,HaverPull!$B$1:$XZ$1,0))</f>
        <v>435.8</v>
      </c>
      <c r="BS13">
        <f>INDEX(HaverPull!$B:$XZ,MATCH(Calculations!BS$9,HaverPull!$B:$B,0),MATCH(Calculations!$B13,HaverPull!$B$1:$XZ$1,0))</f>
        <v>441.9</v>
      </c>
      <c r="BT13">
        <f>INDEX(HaverPull!$B:$XZ,MATCH(Calculations!BT$9,HaverPull!$B:$B,0),MATCH(Calculations!$B13,HaverPull!$B$1:$XZ$1,0))</f>
        <v>447.5</v>
      </c>
      <c r="BU13">
        <f>INDEX(HaverPull!$B:$XZ,MATCH(Calculations!BU$9,HaverPull!$B:$B,0),MATCH(Calculations!$B13,HaverPull!$B$1:$XZ$1,0))</f>
        <v>449.4</v>
      </c>
      <c r="BV13">
        <f>INDEX(HaverPull!$B:$XZ,MATCH(Calculations!BV$9,HaverPull!$B:$B,0),MATCH(Calculations!$B13,HaverPull!$B$1:$XZ$1,0))</f>
        <v>452.8</v>
      </c>
      <c r="BW13">
        <f>INDEX(HaverPull!$B:$XZ,MATCH(Calculations!BW$9,HaverPull!$B:$B,0),MATCH(Calculations!$B13,HaverPull!$B$1:$XZ$1,0))</f>
        <v>470.3</v>
      </c>
      <c r="BX13">
        <f>INDEX(HaverPull!$B:$XZ,MATCH(Calculations!BX$9,HaverPull!$B:$B,0),MATCH(Calculations!$B13,HaverPull!$B$1:$XZ$1,0))</f>
        <v>473.4</v>
      </c>
      <c r="BY13">
        <f>INDEX(HaverPull!$B:$XZ,MATCH(Calculations!BY$9,HaverPull!$B:$B,0),MATCH(Calculations!$B13,HaverPull!$B$1:$XZ$1,0))</f>
        <v>478.8</v>
      </c>
      <c r="BZ13">
        <f>INDEX(HaverPull!$B:$XZ,MATCH(Calculations!BZ$9,HaverPull!$B:$B,0),MATCH(Calculations!$B13,HaverPull!$B$1:$XZ$1,0))</f>
        <v>484.9</v>
      </c>
      <c r="CA13">
        <f>INDEX(HaverPull!$B:$XZ,MATCH(Calculations!CA$9,HaverPull!$B:$B,0),MATCH(Calculations!$B13,HaverPull!$B$1:$XZ$1,0))</f>
        <v>508.2</v>
      </c>
      <c r="CB13">
        <f>INDEX(HaverPull!$B:$XZ,MATCH(Calculations!CB$9,HaverPull!$B:$B,0),MATCH(Calculations!$B13,HaverPull!$B$1:$XZ$1,0))</f>
        <v>515.70000000000005</v>
      </c>
      <c r="CC13">
        <f>INDEX(HaverPull!$B:$XZ,MATCH(Calculations!CC$9,HaverPull!$B:$B,0),MATCH(Calculations!$B13,HaverPull!$B$1:$XZ$1,0))</f>
        <v>524.70000000000005</v>
      </c>
      <c r="CD13">
        <f>INDEX(HaverPull!$B:$XZ,MATCH(Calculations!CD$9,HaverPull!$B:$B,0),MATCH(Calculations!$B13,HaverPull!$B$1:$XZ$1,0))</f>
        <v>535.79999999999995</v>
      </c>
      <c r="CE13">
        <f>INDEX(HaverPull!$B:$XZ,MATCH(Calculations!CE$9,HaverPull!$B:$B,0),MATCH(Calculations!$B13,HaverPull!$B$1:$XZ$1,0))</f>
        <v>556.20000000000005</v>
      </c>
      <c r="CF13">
        <f>INDEX(HaverPull!$B:$XZ,MATCH(Calculations!CF$9,HaverPull!$B:$B,0),MATCH(Calculations!$B13,HaverPull!$B$1:$XZ$1,0))</f>
        <v>567.5</v>
      </c>
      <c r="CG13">
        <f>INDEX(HaverPull!$B:$XZ,MATCH(Calculations!CG$9,HaverPull!$B:$B,0),MATCH(Calculations!$B13,HaverPull!$B$1:$XZ$1,0))</f>
        <v>578.1</v>
      </c>
      <c r="CH13">
        <f>INDEX(HaverPull!$B:$XZ,MATCH(Calculations!CH$9,HaverPull!$B:$B,0),MATCH(Calculations!$B13,HaverPull!$B$1:$XZ$1,0))</f>
        <v>596.79999999999995</v>
      </c>
      <c r="CI13">
        <f>INDEX(HaverPull!$B:$XZ,MATCH(Calculations!CI$9,HaverPull!$B:$B,0),MATCH(Calculations!$B13,HaverPull!$B$1:$XZ$1,0))</f>
        <v>622.5</v>
      </c>
      <c r="CJ13">
        <f>INDEX(HaverPull!$B:$XZ,MATCH(Calculations!CJ$9,HaverPull!$B:$B,0),MATCH(Calculations!$B13,HaverPull!$B$1:$XZ$1,0))</f>
        <v>643.5</v>
      </c>
      <c r="CK13">
        <f>INDEX(HaverPull!$B:$XZ,MATCH(Calculations!CK$9,HaverPull!$B:$B,0),MATCH(Calculations!$B13,HaverPull!$B$1:$XZ$1,0))</f>
        <v>653.79999999999995</v>
      </c>
      <c r="CL13">
        <f>INDEX(HaverPull!$B:$XZ,MATCH(Calculations!CL$9,HaverPull!$B:$B,0),MATCH(Calculations!$B13,HaverPull!$B$1:$XZ$1,0))</f>
        <v>682.3</v>
      </c>
      <c r="CM13">
        <f>INDEX(HaverPull!$B:$XZ,MATCH(Calculations!CM$9,HaverPull!$B:$B,0),MATCH(Calculations!$B13,HaverPull!$B$1:$XZ$1,0))</f>
        <v>710.5</v>
      </c>
      <c r="CN13">
        <f>INDEX(HaverPull!$B:$XZ,MATCH(Calculations!CN$9,HaverPull!$B:$B,0),MATCH(Calculations!$B13,HaverPull!$B$1:$XZ$1,0))</f>
        <v>729.1</v>
      </c>
      <c r="CO13">
        <f>INDEX(HaverPull!$B:$XZ,MATCH(Calculations!CO$9,HaverPull!$B:$B,0),MATCH(Calculations!$B13,HaverPull!$B$1:$XZ$1,0))</f>
        <v>741.3</v>
      </c>
      <c r="CP13">
        <f>INDEX(HaverPull!$B:$XZ,MATCH(Calculations!CP$9,HaverPull!$B:$B,0),MATCH(Calculations!$B13,HaverPull!$B$1:$XZ$1,0))</f>
        <v>746</v>
      </c>
      <c r="CQ13">
        <f>INDEX(HaverPull!$B:$XZ,MATCH(Calculations!CQ$9,HaverPull!$B:$B,0),MATCH(Calculations!$B13,HaverPull!$B$1:$XZ$1,0))</f>
        <v>766.5</v>
      </c>
      <c r="CR13">
        <f>INDEX(HaverPull!$B:$XZ,MATCH(Calculations!CR$9,HaverPull!$B:$B,0),MATCH(Calculations!$B13,HaverPull!$B$1:$XZ$1,0))</f>
        <v>771.7</v>
      </c>
      <c r="CS13">
        <f>INDEX(HaverPull!$B:$XZ,MATCH(Calculations!CS$9,HaverPull!$B:$B,0),MATCH(Calculations!$B13,HaverPull!$B$1:$XZ$1,0))</f>
        <v>786.3</v>
      </c>
      <c r="CT13">
        <f>INDEX(HaverPull!$B:$XZ,MATCH(Calculations!CT$9,HaverPull!$B:$B,0),MATCH(Calculations!$B13,HaverPull!$B$1:$XZ$1,0))</f>
        <v>791.3</v>
      </c>
      <c r="CU13">
        <f>INDEX(HaverPull!$B:$XZ,MATCH(Calculations!CU$9,HaverPull!$B:$B,0),MATCH(Calculations!$B13,HaverPull!$B$1:$XZ$1,0))</f>
        <v>805.3</v>
      </c>
      <c r="CV13">
        <f>INDEX(HaverPull!$B:$XZ,MATCH(Calculations!CV$9,HaverPull!$B:$B,0),MATCH(Calculations!$B13,HaverPull!$B$1:$XZ$1,0))</f>
        <v>810.1</v>
      </c>
      <c r="CW13">
        <f>INDEX(HaverPull!$B:$XZ,MATCH(Calculations!CW$9,HaverPull!$B:$B,0),MATCH(Calculations!$B13,HaverPull!$B$1:$XZ$1,0))</f>
        <v>813.6</v>
      </c>
      <c r="CX13">
        <f>INDEX(HaverPull!$B:$XZ,MATCH(Calculations!CX$9,HaverPull!$B:$B,0),MATCH(Calculations!$B13,HaverPull!$B$1:$XZ$1,0))</f>
        <v>833.8</v>
      </c>
      <c r="CY13">
        <f>INDEX(HaverPull!$B:$XZ,MATCH(Calculations!CY$9,HaverPull!$B:$B,0),MATCH(Calculations!$B13,HaverPull!$B$1:$XZ$1,0))</f>
        <v>857.9</v>
      </c>
      <c r="CZ13">
        <f>INDEX(HaverPull!$B:$XZ,MATCH(Calculations!CZ$9,HaverPull!$B:$B,0),MATCH(Calculations!$B13,HaverPull!$B$1:$XZ$1,0))</f>
        <v>865.6</v>
      </c>
      <c r="DA13">
        <f>INDEX(HaverPull!$B:$XZ,MATCH(Calculations!DA$9,HaverPull!$B:$B,0),MATCH(Calculations!$B13,HaverPull!$B$1:$XZ$1,0))</f>
        <v>870.7</v>
      </c>
      <c r="DB13">
        <f>INDEX(HaverPull!$B:$XZ,MATCH(Calculations!DB$9,HaverPull!$B:$B,0),MATCH(Calculations!$B13,HaverPull!$B$1:$XZ$1,0))</f>
        <v>864.6</v>
      </c>
      <c r="DC13">
        <f>INDEX(HaverPull!$B:$XZ,MATCH(Calculations!DC$9,HaverPull!$B:$B,0),MATCH(Calculations!$B13,HaverPull!$B$1:$XZ$1,0))</f>
        <v>893.2</v>
      </c>
      <c r="DD13">
        <f>INDEX(HaverPull!$B:$XZ,MATCH(Calculations!DD$9,HaverPull!$B:$B,0),MATCH(Calculations!$B13,HaverPull!$B$1:$XZ$1,0))</f>
        <v>912.9</v>
      </c>
      <c r="DE13">
        <f>INDEX(HaverPull!$B:$XZ,MATCH(Calculations!DE$9,HaverPull!$B:$B,0),MATCH(Calculations!$B13,HaverPull!$B$1:$XZ$1,0))</f>
        <v>908.5</v>
      </c>
      <c r="DF13">
        <f>INDEX(HaverPull!$B:$XZ,MATCH(Calculations!DF$9,HaverPull!$B:$B,0),MATCH(Calculations!$B13,HaverPull!$B$1:$XZ$1,0))</f>
        <v>910.7</v>
      </c>
      <c r="DG13">
        <f>INDEX(HaverPull!$B:$XZ,MATCH(Calculations!DG$9,HaverPull!$B:$B,0),MATCH(Calculations!$B13,HaverPull!$B$1:$XZ$1,0))</f>
        <v>930.5</v>
      </c>
      <c r="DH13">
        <f>INDEX(HaverPull!$B:$XZ,MATCH(Calculations!DH$9,HaverPull!$B:$B,0),MATCH(Calculations!$B13,HaverPull!$B$1:$XZ$1,0))</f>
        <v>931.3</v>
      </c>
      <c r="DI13">
        <f>INDEX(HaverPull!$B:$XZ,MATCH(Calculations!DI$9,HaverPull!$B:$B,0),MATCH(Calculations!$B13,HaverPull!$B$1:$XZ$1,0))</f>
        <v>937.2</v>
      </c>
      <c r="DJ13">
        <f>INDEX(HaverPull!$B:$XZ,MATCH(Calculations!DJ$9,HaverPull!$B:$B,0),MATCH(Calculations!$B13,HaverPull!$B$1:$XZ$1,0))</f>
        <v>942.7</v>
      </c>
      <c r="DK13">
        <f>INDEX(HaverPull!$B:$XZ,MATCH(Calculations!DK$9,HaverPull!$B:$B,0),MATCH(Calculations!$B13,HaverPull!$B$1:$XZ$1,0))</f>
        <v>951.8</v>
      </c>
      <c r="DL13">
        <f>INDEX(HaverPull!$B:$XZ,MATCH(Calculations!DL$9,HaverPull!$B:$B,0),MATCH(Calculations!$B13,HaverPull!$B$1:$XZ$1,0))</f>
        <v>956</v>
      </c>
      <c r="DM13">
        <f>INDEX(HaverPull!$B:$XZ,MATCH(Calculations!DM$9,HaverPull!$B:$B,0),MATCH(Calculations!$B13,HaverPull!$B$1:$XZ$1,0))</f>
        <v>957.4</v>
      </c>
      <c r="DN13">
        <f>INDEX(HaverPull!$B:$XZ,MATCH(Calculations!DN$9,HaverPull!$B:$B,0),MATCH(Calculations!$B13,HaverPull!$B$1:$XZ$1,0))</f>
        <v>966.4</v>
      </c>
      <c r="DO13">
        <f>INDEX(HaverPull!$B:$XZ,MATCH(Calculations!DO$9,HaverPull!$B:$B,0),MATCH(Calculations!$B13,HaverPull!$B$1:$XZ$1,0))</f>
        <v>983.4</v>
      </c>
      <c r="DP13">
        <f>INDEX(HaverPull!$B:$XZ,MATCH(Calculations!DP$9,HaverPull!$B:$B,0),MATCH(Calculations!$B13,HaverPull!$B$1:$XZ$1,0))</f>
        <v>985</v>
      </c>
      <c r="DQ13">
        <f>INDEX(HaverPull!$B:$XZ,MATCH(Calculations!DQ$9,HaverPull!$B:$B,0),MATCH(Calculations!$B13,HaverPull!$B$1:$XZ$1,0))</f>
        <v>996.1</v>
      </c>
      <c r="DR13">
        <f>INDEX(HaverPull!$B:$XZ,MATCH(Calculations!DR$9,HaverPull!$B:$B,0),MATCH(Calculations!$B13,HaverPull!$B$1:$XZ$1,0))</f>
        <v>1004.3</v>
      </c>
      <c r="DS13">
        <f>INDEX(HaverPull!$B:$XZ,MATCH(Calculations!DS$9,HaverPull!$B:$B,0),MATCH(Calculations!$B13,HaverPull!$B$1:$XZ$1,0))</f>
        <v>1016.9</v>
      </c>
      <c r="DT13">
        <f>INDEX(HaverPull!$B:$XZ,MATCH(Calculations!DT$9,HaverPull!$B:$B,0),MATCH(Calculations!$B13,HaverPull!$B$1:$XZ$1,0))</f>
        <v>1042.3</v>
      </c>
      <c r="DU13">
        <f>INDEX(HaverPull!$B:$XZ,MATCH(Calculations!DU$9,HaverPull!$B:$B,0),MATCH(Calculations!$B13,HaverPull!$B$1:$XZ$1,0))</f>
        <v>1054.7</v>
      </c>
      <c r="DV13">
        <f>INDEX(HaverPull!$B:$XZ,MATCH(Calculations!DV$9,HaverPull!$B:$B,0),MATCH(Calculations!$B13,HaverPull!$B$1:$XZ$1,0))</f>
        <v>1065.5999999999999</v>
      </c>
      <c r="DW13">
        <f>INDEX(HaverPull!$B:$XZ,MATCH(Calculations!DW$9,HaverPull!$B:$B,0),MATCH(Calculations!$B13,HaverPull!$B$1:$XZ$1,0))</f>
        <v>1107.8</v>
      </c>
      <c r="DX13">
        <f>INDEX(HaverPull!$B:$XZ,MATCH(Calculations!DX$9,HaverPull!$B:$B,0),MATCH(Calculations!$B13,HaverPull!$B$1:$XZ$1,0))</f>
        <v>1139.0999999999999</v>
      </c>
      <c r="DY13">
        <f>INDEX(HaverPull!$B:$XZ,MATCH(Calculations!DY$9,HaverPull!$B:$B,0),MATCH(Calculations!$B13,HaverPull!$B$1:$XZ$1,0))</f>
        <v>1145.2</v>
      </c>
      <c r="DZ13">
        <f>INDEX(HaverPull!$B:$XZ,MATCH(Calculations!DZ$9,HaverPull!$B:$B,0),MATCH(Calculations!$B13,HaverPull!$B$1:$XZ$1,0))</f>
        <v>1191.2</v>
      </c>
      <c r="EA13">
        <f>INDEX(HaverPull!$B:$XZ,MATCH(Calculations!EA$9,HaverPull!$B:$B,0),MATCH(Calculations!$B13,HaverPull!$B$1:$XZ$1,0))</f>
        <v>1221</v>
      </c>
      <c r="EB13">
        <f>INDEX(HaverPull!$B:$XZ,MATCH(Calculations!EB$9,HaverPull!$B:$B,0),MATCH(Calculations!$B13,HaverPull!$B$1:$XZ$1,0))</f>
        <v>1247.0999999999999</v>
      </c>
      <c r="EC13">
        <f>INDEX(HaverPull!$B:$XZ,MATCH(Calculations!EC$9,HaverPull!$B:$B,0),MATCH(Calculations!$B13,HaverPull!$B$1:$XZ$1,0))</f>
        <v>1259.9000000000001</v>
      </c>
      <c r="ED13">
        <f>INDEX(HaverPull!$B:$XZ,MATCH(Calculations!ED$9,HaverPull!$B:$B,0),MATCH(Calculations!$B13,HaverPull!$B$1:$XZ$1,0))</f>
        <v>1276.2</v>
      </c>
      <c r="EE13">
        <f>INDEX(HaverPull!$B:$XZ,MATCH(Calculations!EE$9,HaverPull!$B:$B,0),MATCH(Calculations!$B13,HaverPull!$B$1:$XZ$1,0))</f>
        <v>1294.5999999999999</v>
      </c>
      <c r="EF13">
        <f>INDEX(HaverPull!$B:$XZ,MATCH(Calculations!EF$9,HaverPull!$B:$B,0),MATCH(Calculations!$B13,HaverPull!$B$1:$XZ$1,0))</f>
        <v>1312.6</v>
      </c>
      <c r="EG13">
        <f>INDEX(HaverPull!$B:$XZ,MATCH(Calculations!EG$9,HaverPull!$B:$B,0),MATCH(Calculations!$B13,HaverPull!$B$1:$XZ$1,0))</f>
        <v>1335.5</v>
      </c>
      <c r="EH13">
        <f>INDEX(HaverPull!$B:$XZ,MATCH(Calculations!EH$9,HaverPull!$B:$B,0),MATCH(Calculations!$B13,HaverPull!$B$1:$XZ$1,0))</f>
        <v>1341.2</v>
      </c>
      <c r="EI13">
        <f>INDEX(HaverPull!$B:$XZ,MATCH(Calculations!EI$9,HaverPull!$B:$B,0),MATCH(Calculations!$B13,HaverPull!$B$1:$XZ$1,0))</f>
        <v>1379.6</v>
      </c>
      <c r="EJ13">
        <f>INDEX(HaverPull!$B:$XZ,MATCH(Calculations!EJ$9,HaverPull!$B:$B,0),MATCH(Calculations!$B13,HaverPull!$B$1:$XZ$1,0))</f>
        <v>1400.6</v>
      </c>
      <c r="EK13">
        <f>INDEX(HaverPull!$B:$XZ,MATCH(Calculations!EK$9,HaverPull!$B:$B,0),MATCH(Calculations!$B13,HaverPull!$B$1:$XZ$1,0))</f>
        <v>1409.8</v>
      </c>
      <c r="EL13">
        <f>INDEX(HaverPull!$B:$XZ,MATCH(Calculations!EL$9,HaverPull!$B:$B,0),MATCH(Calculations!$B13,HaverPull!$B$1:$XZ$1,0))</f>
        <v>1427.9</v>
      </c>
      <c r="EM13">
        <f>INDEX(HaverPull!$B:$XZ,MATCH(Calculations!EM$9,HaverPull!$B:$B,0),MATCH(Calculations!$B13,HaverPull!$B$1:$XZ$1,0))</f>
        <v>1464.4</v>
      </c>
      <c r="EN13">
        <f>INDEX(HaverPull!$B:$XZ,MATCH(Calculations!EN$9,HaverPull!$B:$B,0),MATCH(Calculations!$B13,HaverPull!$B$1:$XZ$1,0))</f>
        <v>1486</v>
      </c>
      <c r="EO13">
        <f>INDEX(HaverPull!$B:$XZ,MATCH(Calculations!EO$9,HaverPull!$B:$B,0),MATCH(Calculations!$B13,HaverPull!$B$1:$XZ$1,0))</f>
        <v>1501</v>
      </c>
      <c r="EP13">
        <f>INDEX(HaverPull!$B:$XZ,MATCH(Calculations!EP$9,HaverPull!$B:$B,0),MATCH(Calculations!$B13,HaverPull!$B$1:$XZ$1,0))</f>
        <v>1512.3</v>
      </c>
      <c r="EQ13">
        <f>INDEX(HaverPull!$B:$XZ,MATCH(Calculations!EQ$9,HaverPull!$B:$B,0),MATCH(Calculations!$B13,HaverPull!$B$1:$XZ$1,0))</f>
        <v>1566.7</v>
      </c>
      <c r="ER13">
        <f>INDEX(HaverPull!$B:$XZ,MATCH(Calculations!ER$9,HaverPull!$B:$B,0),MATCH(Calculations!$B13,HaverPull!$B$1:$XZ$1,0))</f>
        <v>1583.2</v>
      </c>
      <c r="ES13">
        <f>INDEX(HaverPull!$B:$XZ,MATCH(Calculations!ES$9,HaverPull!$B:$B,0),MATCH(Calculations!$B13,HaverPull!$B$1:$XZ$1,0))</f>
        <v>1608.5</v>
      </c>
      <c r="ET13">
        <f>INDEX(HaverPull!$B:$XZ,MATCH(Calculations!ET$9,HaverPull!$B:$B,0),MATCH(Calculations!$B13,HaverPull!$B$1:$XZ$1,0))</f>
        <v>1613.8</v>
      </c>
      <c r="EU13">
        <f>INDEX(HaverPull!$B:$XZ,MATCH(Calculations!EU$9,HaverPull!$B:$B,0),MATCH(Calculations!$B13,HaverPull!$B$1:$XZ$1,0))</f>
        <v>1680.2</v>
      </c>
      <c r="EV13">
        <f>INDEX(HaverPull!$B:$XZ,MATCH(Calculations!EV$9,HaverPull!$B:$B,0),MATCH(Calculations!$B13,HaverPull!$B$1:$XZ$1,0))</f>
        <v>1680.4</v>
      </c>
      <c r="EW13">
        <f>INDEX(HaverPull!$B:$XZ,MATCH(Calculations!EW$9,HaverPull!$B:$B,0),MATCH(Calculations!$B13,HaverPull!$B$1:$XZ$1,0))</f>
        <v>1700.2</v>
      </c>
      <c r="EX13">
        <f>INDEX(HaverPull!$B:$XZ,MATCH(Calculations!EX$9,HaverPull!$B:$B,0),MATCH(Calculations!$B13,HaverPull!$B$1:$XZ$1,0))</f>
        <v>1728.6</v>
      </c>
      <c r="EY13">
        <f>INDEX(HaverPull!$B:$XZ,MATCH(Calculations!EY$9,HaverPull!$B:$B,0),MATCH(Calculations!$B13,HaverPull!$B$1:$XZ$1,0))</f>
        <v>1768.2</v>
      </c>
      <c r="EZ13">
        <f>INDEX(HaverPull!$B:$XZ,MATCH(Calculations!EZ$9,HaverPull!$B:$B,0),MATCH(Calculations!$B13,HaverPull!$B$1:$XZ$1,0))</f>
        <v>2113</v>
      </c>
      <c r="FA13">
        <f>INDEX(HaverPull!$B:$XZ,MATCH(Calculations!FA$9,HaverPull!$B:$B,0),MATCH(Calculations!$B13,HaverPull!$B$1:$XZ$1,0))</f>
        <v>1905.3</v>
      </c>
      <c r="FB13">
        <f>INDEX(HaverPull!$B:$XZ,MATCH(Calculations!FB$9,HaverPull!$B:$B,0),MATCH(Calculations!$B13,HaverPull!$B$1:$XZ$1,0))</f>
        <v>1890.8</v>
      </c>
      <c r="FC13">
        <f>INDEX(HaverPull!$B:$XZ,MATCH(Calculations!FC$9,HaverPull!$B:$B,0),MATCH(Calculations!$B13,HaverPull!$B$1:$XZ$1,0))</f>
        <v>2001.9</v>
      </c>
      <c r="FD13">
        <f>INDEX(HaverPull!$B:$XZ,MATCH(Calculations!FD$9,HaverPull!$B:$B,0),MATCH(Calculations!$B13,HaverPull!$B$1:$XZ$1,0))</f>
        <v>2140</v>
      </c>
      <c r="FE13">
        <f>INDEX(HaverPull!$B:$XZ,MATCH(Calculations!FE$9,HaverPull!$B:$B,0),MATCH(Calculations!$B13,HaverPull!$B$1:$XZ$1,0))</f>
        <v>2136.9</v>
      </c>
      <c r="FF13">
        <f>INDEX(HaverPull!$B:$XZ,MATCH(Calculations!FF$9,HaverPull!$B:$B,0),MATCH(Calculations!$B13,HaverPull!$B$1:$XZ$1,0))</f>
        <v>2152.1</v>
      </c>
      <c r="FG13">
        <f>INDEX(HaverPull!$B:$XZ,MATCH(Calculations!FG$9,HaverPull!$B:$B,0),MATCH(Calculations!$B13,HaverPull!$B$1:$XZ$1,0))</f>
        <v>2262.1999999999998</v>
      </c>
      <c r="FH13">
        <f>INDEX(HaverPull!$B:$XZ,MATCH(Calculations!FH$9,HaverPull!$B:$B,0),MATCH(Calculations!$B13,HaverPull!$B$1:$XZ$1,0))</f>
        <v>2268.6999999999998</v>
      </c>
      <c r="FI13">
        <f>INDEX(HaverPull!$B:$XZ,MATCH(Calculations!FI$9,HaverPull!$B:$B,0),MATCH(Calculations!$B13,HaverPull!$B$1:$XZ$1,0))</f>
        <v>2292</v>
      </c>
      <c r="FJ13">
        <f>INDEX(HaverPull!$B:$XZ,MATCH(Calculations!FJ$9,HaverPull!$B:$B,0),MATCH(Calculations!$B13,HaverPull!$B$1:$XZ$1,0))</f>
        <v>2302.6999999999998</v>
      </c>
      <c r="FK13">
        <f>INDEX(HaverPull!$B:$XZ,MATCH(Calculations!FK$9,HaverPull!$B:$B,0),MATCH(Calculations!$B13,HaverPull!$B$1:$XZ$1,0))</f>
        <v>2313</v>
      </c>
      <c r="FL13">
        <f>INDEX(HaverPull!$B:$XZ,MATCH(Calculations!FL$9,HaverPull!$B:$B,0),MATCH(Calculations!$B13,HaverPull!$B$1:$XZ$1,0))</f>
        <v>2312.1</v>
      </c>
      <c r="FM13">
        <f>INDEX(HaverPull!$B:$XZ,MATCH(Calculations!FM$9,HaverPull!$B:$B,0),MATCH(Calculations!$B13,HaverPull!$B$1:$XZ$1,0))</f>
        <v>2303.1999999999998</v>
      </c>
      <c r="FN13">
        <f>INDEX(HaverPull!$B:$XZ,MATCH(Calculations!FN$9,HaverPull!$B:$B,0),MATCH(Calculations!$B13,HaverPull!$B$1:$XZ$1,0))</f>
        <v>2312.1999999999998</v>
      </c>
      <c r="FO13">
        <f>INDEX(HaverPull!$B:$XZ,MATCH(Calculations!FO$9,HaverPull!$B:$B,0),MATCH(Calculations!$B13,HaverPull!$B$1:$XZ$1,0))</f>
        <v>2296.8000000000002</v>
      </c>
      <c r="FP13">
        <f>INDEX(HaverPull!$B:$XZ,MATCH(Calculations!FP$9,HaverPull!$B:$B,0),MATCH(Calculations!$B13,HaverPull!$B$1:$XZ$1,0))</f>
        <v>2321.8000000000002</v>
      </c>
      <c r="FQ13">
        <f>INDEX(HaverPull!$B:$XZ,MATCH(Calculations!FQ$9,HaverPull!$B:$B,0),MATCH(Calculations!$B13,HaverPull!$B$1:$XZ$1,0))</f>
        <v>2325.6</v>
      </c>
      <c r="FR13">
        <f>INDEX(HaverPull!$B:$XZ,MATCH(Calculations!FR$9,HaverPull!$B:$B,0),MATCH(Calculations!$B13,HaverPull!$B$1:$XZ$1,0))</f>
        <v>2346.1</v>
      </c>
      <c r="FS13">
        <f>INDEX(HaverPull!$B:$XZ,MATCH(Calculations!FS$9,HaverPull!$B:$B,0),MATCH(Calculations!$B13,HaverPull!$B$1:$XZ$1,0))</f>
        <v>2365.6999999999998</v>
      </c>
      <c r="FT13">
        <f>INDEX(HaverPull!$B:$XZ,MATCH(Calculations!FT$9,HaverPull!$B:$B,0),MATCH(Calculations!$B13,HaverPull!$B$1:$XZ$1,0))</f>
        <v>2378.3000000000002</v>
      </c>
      <c r="FU13">
        <f>INDEX(HaverPull!$B:$XZ,MATCH(Calculations!FU$9,HaverPull!$B:$B,0),MATCH(Calculations!$B13,HaverPull!$B$1:$XZ$1,0))</f>
        <v>2396</v>
      </c>
      <c r="FV13">
        <f>INDEX(HaverPull!$B:$XZ,MATCH(Calculations!FV$9,HaverPull!$B:$B,0),MATCH(Calculations!$B13,HaverPull!$B$1:$XZ$1,0))</f>
        <v>2403.6999999999998</v>
      </c>
      <c r="FW13">
        <f>INDEX(HaverPull!$B:$XZ,MATCH(Calculations!FW$9,HaverPull!$B:$B,0),MATCH(Calculations!$B13,HaverPull!$B$1:$XZ$1,0))</f>
        <v>2433.1</v>
      </c>
      <c r="FX13">
        <f>INDEX(HaverPull!$B:$XZ,MATCH(Calculations!FX$9,HaverPull!$B:$B,0),MATCH(Calculations!$B13,HaverPull!$B$1:$XZ$1,0))</f>
        <v>2484.1</v>
      </c>
      <c r="FY13">
        <f>INDEX(HaverPull!$B:$XZ,MATCH(Calculations!FY$9,HaverPull!$B:$B,0),MATCH(Calculations!$B13,HaverPull!$B$1:$XZ$1,0))</f>
        <v>2523.6</v>
      </c>
      <c r="FZ13">
        <f>INDEX(HaverPull!$B:$XZ,MATCH(Calculations!FZ$9,HaverPull!$B:$B,0),MATCH(Calculations!$B13,HaverPull!$B$1:$XZ$1,0))</f>
        <v>2548</v>
      </c>
      <c r="GA13">
        <f>INDEX(HaverPull!$B:$XZ,MATCH(Calculations!GA$9,HaverPull!$B:$B,0),MATCH(Calculations!$B13,HaverPull!$B$1:$XZ$1,0))</f>
        <v>2596.4</v>
      </c>
      <c r="GB13">
        <f>INDEX(HaverPull!$B:$XZ,MATCH(Calculations!GB$9,HaverPull!$B:$B,0),MATCH(Calculations!$B13,HaverPull!$B$1:$XZ$1,0))</f>
        <v>2631.7</v>
      </c>
      <c r="GC13">
        <f>INDEX(HaverPull!$B:$XZ,MATCH(Calculations!GC$9,HaverPull!$B:$B,0),MATCH(Calculations!$B13,HaverPull!$B$1:$XZ$1,0))</f>
        <v>2644.8</v>
      </c>
      <c r="GD13">
        <f>INDEX(HaverPull!$B:$XZ,MATCH(Calculations!GD$9,HaverPull!$B:$B,0),MATCH(Calculations!$B13,HaverPull!$B$1:$XZ$1,0))</f>
        <v>2656.9</v>
      </c>
      <c r="GE13">
        <f>INDEX(HaverPull!$B:$XZ,MATCH(Calculations!GE$9,HaverPull!$B:$B,0),MATCH(Calculations!$B13,HaverPull!$B$1:$XZ$1,0))</f>
        <v>2687.4</v>
      </c>
      <c r="GF13">
        <f>INDEX(HaverPull!$B:$XZ,MATCH(Calculations!GF$9,HaverPull!$B:$B,0),MATCH(Calculations!$B13,HaverPull!$B$1:$XZ$1,0))</f>
        <v>2708.3</v>
      </c>
      <c r="GG13">
        <f>INDEX(HaverPull!$B:$XZ,MATCH(Calculations!GG$9,HaverPull!$B:$B,0),MATCH(Calculations!$B13,HaverPull!$B$1:$XZ$1,0))</f>
        <v>2726.8</v>
      </c>
      <c r="GH13">
        <f>INDEX(HaverPull!$B:$XZ,MATCH(Calculations!GH$9,HaverPull!$B:$B,0),MATCH(Calculations!$B13,HaverPull!$B$1:$XZ$1,0))</f>
        <v>2747.1</v>
      </c>
      <c r="GI13">
        <f>INDEX(HaverPull!$B:$XZ,MATCH(Calculations!GI$9,HaverPull!$B:$B,0),MATCH(Calculations!$B13,HaverPull!$B$1:$XZ$1,0))</f>
        <v>2777.4</v>
      </c>
      <c r="GJ13">
        <f>INDEX(HaverPull!$B:$XZ,MATCH(Calculations!GJ$9,HaverPull!$B:$B,0),MATCH(Calculations!$B13,HaverPull!$B$1:$XZ$1,0))</f>
        <v>2786.6</v>
      </c>
      <c r="GK13">
        <f>INDEX(HaverPull!$B:$XZ,MATCH(Calculations!GK$9,HaverPull!$B:$B,0),MATCH(Calculations!$B13,HaverPull!$B$1:$XZ$1,0))</f>
        <v>2820.5</v>
      </c>
      <c r="GL13">
        <f>INDEX(HaverPull!$B:$XZ,MATCH(Calculations!GL$9,HaverPull!$B:$B,0),MATCH(Calculations!$B13,HaverPull!$B$1:$XZ$1,0))</f>
        <v>2831.5</v>
      </c>
      <c r="GM13">
        <f>INDEX(HaverPull!$B:$XZ,MATCH(Calculations!GM$9,HaverPull!$B:$B,0),MATCH(Calculations!$B13,HaverPull!$B$1:$XZ$1,0))</f>
        <v>2875.7</v>
      </c>
      <c r="GN13">
        <f>INDEX(HaverPull!$B:$XZ,MATCH(Calculations!GN$9,HaverPull!$B:$B,0),MATCH(Calculations!$B13,HaverPull!$B$1:$XZ$1,0))</f>
        <v>2905.4</v>
      </c>
      <c r="GO13" t="e">
        <f>INDEX(HaverPull!$B:$XZ,MATCH(Calculations!GO$9,HaverPull!$B:$B,0),MATCH(Calculations!$B13,HaverPull!$B$1:$XZ$1,0))</f>
        <v>#N/A</v>
      </c>
      <c r="GP13" t="e">
        <f>INDEX(HaverPull!$B:$XZ,MATCH(Calculations!GP$9,HaverPull!$B:$B,0),MATCH(Calculations!$B13,HaverPull!$B$1:$XZ$1,0))</f>
        <v>#N/A</v>
      </c>
      <c r="GQ13" t="e">
        <f>INDEX(HaverPull!$B:$XZ,MATCH(Calculations!GQ$9,HaverPull!$B:$B,0),MATCH(Calculations!$B13,HaverPull!$B$1:$XZ$1,0))</f>
        <v>#N/A</v>
      </c>
      <c r="GR13" t="e">
        <f>INDEX(HaverPull!$B:$XZ,MATCH(Calculations!GR$9,HaverPull!$B:$B,0),MATCH(Calculations!$B13,HaverPull!$B$1:$XZ$1,0))</f>
        <v>#N/A</v>
      </c>
      <c r="GS13" t="e">
        <f>INDEX(HaverPull!$B:$XZ,MATCH(Calculations!GS$9,HaverPull!$B:$B,0),MATCH(Calculations!$B13,HaverPull!$B$1:$XZ$1,0))</f>
        <v>#N/A</v>
      </c>
      <c r="GT13" t="e">
        <f>INDEX(HaverPull!$B:$XZ,MATCH(Calculations!GT$9,HaverPull!$B:$B,0),MATCH(Calculations!$B13,HaverPull!$B$1:$XZ$1,0))</f>
        <v>#N/A</v>
      </c>
      <c r="GU13" t="e">
        <f>INDEX(HaverPull!$B:$XZ,MATCH(Calculations!GU$9,HaverPull!$B:$B,0),MATCH(Calculations!$B13,HaverPull!$B$1:$XZ$1,0))</f>
        <v>#N/A</v>
      </c>
      <c r="GV13" t="e">
        <f>INDEX(HaverPull!$B:$XZ,MATCH(Calculations!GV$9,HaverPull!$B:$B,0),MATCH(Calculations!$B13,HaverPull!$B$1:$XZ$1,0))</f>
        <v>#N/A</v>
      </c>
    </row>
    <row r="14" spans="1:206" x14ac:dyDescent="0.25">
      <c r="A14" s="8" t="s">
        <v>180</v>
      </c>
      <c r="B14" s="9" t="s">
        <v>35</v>
      </c>
      <c r="C14">
        <f>INDEX(HaverPull!$B:$XZ,MATCH(Calculations!C$9,HaverPull!$B:$B,0),MATCH(Calculations!$B14,HaverPull!$B$1:$XZ$1,0))</f>
        <v>46.2</v>
      </c>
      <c r="D14">
        <f>INDEX(HaverPull!$B:$XZ,MATCH(Calculations!D$9,HaverPull!$B:$B,0),MATCH(Calculations!$B14,HaverPull!$B$1:$XZ$1,0))</f>
        <v>46.5</v>
      </c>
      <c r="E14">
        <f>INDEX(HaverPull!$B:$XZ,MATCH(Calculations!E$9,HaverPull!$B:$B,0),MATCH(Calculations!$B14,HaverPull!$B$1:$XZ$1,0))</f>
        <v>46.9</v>
      </c>
      <c r="F14">
        <f>INDEX(HaverPull!$B:$XZ,MATCH(Calculations!F$9,HaverPull!$B:$B,0),MATCH(Calculations!$B14,HaverPull!$B$1:$XZ$1,0))</f>
        <v>46.7</v>
      </c>
      <c r="G14">
        <f>INDEX(HaverPull!$B:$XZ,MATCH(Calculations!G$9,HaverPull!$B:$B,0),MATCH(Calculations!$B14,HaverPull!$B$1:$XZ$1,0))</f>
        <v>50.8</v>
      </c>
      <c r="H14">
        <f>INDEX(HaverPull!$B:$XZ,MATCH(Calculations!H$9,HaverPull!$B:$B,0),MATCH(Calculations!$B14,HaverPull!$B$1:$XZ$1,0))</f>
        <v>51.4</v>
      </c>
      <c r="I14">
        <f>INDEX(HaverPull!$B:$XZ,MATCH(Calculations!I$9,HaverPull!$B:$B,0),MATCH(Calculations!$B14,HaverPull!$B$1:$XZ$1,0))</f>
        <v>51.6</v>
      </c>
      <c r="J14">
        <f>INDEX(HaverPull!$B:$XZ,MATCH(Calculations!J$9,HaverPull!$B:$B,0),MATCH(Calculations!$B14,HaverPull!$B$1:$XZ$1,0))</f>
        <v>52.2</v>
      </c>
      <c r="K14">
        <f>INDEX(HaverPull!$B:$XZ,MATCH(Calculations!K$9,HaverPull!$B:$B,0),MATCH(Calculations!$B14,HaverPull!$B$1:$XZ$1,0))</f>
        <v>58.5</v>
      </c>
      <c r="L14">
        <f>INDEX(HaverPull!$B:$XZ,MATCH(Calculations!L$9,HaverPull!$B:$B,0),MATCH(Calculations!$B14,HaverPull!$B$1:$XZ$1,0))</f>
        <v>59.2</v>
      </c>
      <c r="M14">
        <f>INDEX(HaverPull!$B:$XZ,MATCH(Calculations!M$9,HaverPull!$B:$B,0),MATCH(Calculations!$B14,HaverPull!$B$1:$XZ$1,0))</f>
        <v>59.9</v>
      </c>
      <c r="N14">
        <f>INDEX(HaverPull!$B:$XZ,MATCH(Calculations!N$9,HaverPull!$B:$B,0),MATCH(Calculations!$B14,HaverPull!$B$1:$XZ$1,0))</f>
        <v>60.8</v>
      </c>
      <c r="O14">
        <f>INDEX(HaverPull!$B:$XZ,MATCH(Calculations!O$9,HaverPull!$B:$B,0),MATCH(Calculations!$B14,HaverPull!$B$1:$XZ$1,0))</f>
        <v>74.099999999999994</v>
      </c>
      <c r="P14">
        <f>INDEX(HaverPull!$B:$XZ,MATCH(Calculations!P$9,HaverPull!$B:$B,0),MATCH(Calculations!$B14,HaverPull!$B$1:$XZ$1,0))</f>
        <v>75.3</v>
      </c>
      <c r="Q14">
        <f>INDEX(HaverPull!$B:$XZ,MATCH(Calculations!Q$9,HaverPull!$B:$B,0),MATCH(Calculations!$B14,HaverPull!$B$1:$XZ$1,0))</f>
        <v>76.599999999999994</v>
      </c>
      <c r="R14">
        <f>INDEX(HaverPull!$B:$XZ,MATCH(Calculations!R$9,HaverPull!$B:$B,0),MATCH(Calculations!$B14,HaverPull!$B$1:$XZ$1,0))</f>
        <v>78.099999999999994</v>
      </c>
      <c r="S14">
        <f>INDEX(HaverPull!$B:$XZ,MATCH(Calculations!S$9,HaverPull!$B:$B,0),MATCH(Calculations!$B14,HaverPull!$B$1:$XZ$1,0))</f>
        <v>83.7</v>
      </c>
      <c r="T14">
        <f>INDEX(HaverPull!$B:$XZ,MATCH(Calculations!T$9,HaverPull!$B:$B,0),MATCH(Calculations!$B14,HaverPull!$B$1:$XZ$1,0))</f>
        <v>85.3</v>
      </c>
      <c r="U14">
        <f>INDEX(HaverPull!$B:$XZ,MATCH(Calculations!U$9,HaverPull!$B:$B,0),MATCH(Calculations!$B14,HaverPull!$B$1:$XZ$1,0))</f>
        <v>86.9</v>
      </c>
      <c r="V14">
        <f>INDEX(HaverPull!$B:$XZ,MATCH(Calculations!V$9,HaverPull!$B:$B,0),MATCH(Calculations!$B14,HaverPull!$B$1:$XZ$1,0))</f>
        <v>87.1</v>
      </c>
      <c r="W14">
        <f>INDEX(HaverPull!$B:$XZ,MATCH(Calculations!W$9,HaverPull!$B:$B,0),MATCH(Calculations!$B14,HaverPull!$B$1:$XZ$1,0))</f>
        <v>88.2</v>
      </c>
      <c r="X14">
        <f>INDEX(HaverPull!$B:$XZ,MATCH(Calculations!X$9,HaverPull!$B:$B,0),MATCH(Calculations!$B14,HaverPull!$B$1:$XZ$1,0))</f>
        <v>88.6</v>
      </c>
      <c r="Y14">
        <f>INDEX(HaverPull!$B:$XZ,MATCH(Calculations!Y$9,HaverPull!$B:$B,0),MATCH(Calculations!$B14,HaverPull!$B$1:$XZ$1,0))</f>
        <v>90.3</v>
      </c>
      <c r="Z14">
        <f>INDEX(HaverPull!$B:$XZ,MATCH(Calculations!Z$9,HaverPull!$B:$B,0),MATCH(Calculations!$B14,HaverPull!$B$1:$XZ$1,0))</f>
        <v>92.4</v>
      </c>
      <c r="AA14">
        <f>INDEX(HaverPull!$B:$XZ,MATCH(Calculations!AA$9,HaverPull!$B:$B,0),MATCH(Calculations!$B14,HaverPull!$B$1:$XZ$1,0))</f>
        <v>99.6</v>
      </c>
      <c r="AB14">
        <f>INDEX(HaverPull!$B:$XZ,MATCH(Calculations!AB$9,HaverPull!$B:$B,0),MATCH(Calculations!$B14,HaverPull!$B$1:$XZ$1,0))</f>
        <v>101.1</v>
      </c>
      <c r="AC14">
        <f>INDEX(HaverPull!$B:$XZ,MATCH(Calculations!AC$9,HaverPull!$B:$B,0),MATCH(Calculations!$B14,HaverPull!$B$1:$XZ$1,0))</f>
        <v>102.8</v>
      </c>
      <c r="AD14">
        <f>INDEX(HaverPull!$B:$XZ,MATCH(Calculations!AD$9,HaverPull!$B:$B,0),MATCH(Calculations!$B14,HaverPull!$B$1:$XZ$1,0))</f>
        <v>104.4</v>
      </c>
      <c r="AE14">
        <f>INDEX(HaverPull!$B:$XZ,MATCH(Calculations!AE$9,HaverPull!$B:$B,0),MATCH(Calculations!$B14,HaverPull!$B$1:$XZ$1,0))</f>
        <v>110</v>
      </c>
      <c r="AF14">
        <f>INDEX(HaverPull!$B:$XZ,MATCH(Calculations!AF$9,HaverPull!$B:$B,0),MATCH(Calculations!$B14,HaverPull!$B$1:$XZ$1,0))</f>
        <v>112.8</v>
      </c>
      <c r="AG14">
        <f>INDEX(HaverPull!$B:$XZ,MATCH(Calculations!AG$9,HaverPull!$B:$B,0),MATCH(Calculations!$B14,HaverPull!$B$1:$XZ$1,0))</f>
        <v>115.1</v>
      </c>
      <c r="AH14">
        <f>INDEX(HaverPull!$B:$XZ,MATCH(Calculations!AH$9,HaverPull!$B:$B,0),MATCH(Calculations!$B14,HaverPull!$B$1:$XZ$1,0))</f>
        <v>117.5</v>
      </c>
      <c r="AI14">
        <f>INDEX(HaverPull!$B:$XZ,MATCH(Calculations!AI$9,HaverPull!$B:$B,0),MATCH(Calculations!$B14,HaverPull!$B$1:$XZ$1,0))</f>
        <v>124.7</v>
      </c>
      <c r="AJ14">
        <f>INDEX(HaverPull!$B:$XZ,MATCH(Calculations!AJ$9,HaverPull!$B:$B,0),MATCH(Calculations!$B14,HaverPull!$B$1:$XZ$1,0))</f>
        <v>129.9</v>
      </c>
      <c r="AK14">
        <f>INDEX(HaverPull!$B:$XZ,MATCH(Calculations!AK$9,HaverPull!$B:$B,0),MATCH(Calculations!$B14,HaverPull!$B$1:$XZ$1,0))</f>
        <v>134.19999999999999</v>
      </c>
      <c r="AL14">
        <f>INDEX(HaverPull!$B:$XZ,MATCH(Calculations!AL$9,HaverPull!$B:$B,0),MATCH(Calculations!$B14,HaverPull!$B$1:$XZ$1,0))</f>
        <v>139.6</v>
      </c>
      <c r="AM14">
        <f>INDEX(HaverPull!$B:$XZ,MATCH(Calculations!AM$9,HaverPull!$B:$B,0),MATCH(Calculations!$B14,HaverPull!$B$1:$XZ$1,0))</f>
        <v>146.9</v>
      </c>
      <c r="AN14">
        <f>INDEX(HaverPull!$B:$XZ,MATCH(Calculations!AN$9,HaverPull!$B:$B,0),MATCH(Calculations!$B14,HaverPull!$B$1:$XZ$1,0))</f>
        <v>151.19999999999999</v>
      </c>
      <c r="AO14">
        <f>INDEX(HaverPull!$B:$XZ,MATCH(Calculations!AO$9,HaverPull!$B:$B,0),MATCH(Calculations!$B14,HaverPull!$B$1:$XZ$1,0))</f>
        <v>156.30000000000001</v>
      </c>
      <c r="AP14">
        <f>INDEX(HaverPull!$B:$XZ,MATCH(Calculations!AP$9,HaverPull!$B:$B,0),MATCH(Calculations!$B14,HaverPull!$B$1:$XZ$1,0))</f>
        <v>160.30000000000001</v>
      </c>
      <c r="AQ14">
        <f>INDEX(HaverPull!$B:$XZ,MATCH(Calculations!AQ$9,HaverPull!$B:$B,0),MATCH(Calculations!$B14,HaverPull!$B$1:$XZ$1,0))</f>
        <v>162.9</v>
      </c>
      <c r="AR14">
        <f>INDEX(HaverPull!$B:$XZ,MATCH(Calculations!AR$9,HaverPull!$B:$B,0),MATCH(Calculations!$B14,HaverPull!$B$1:$XZ$1,0))</f>
        <v>163.9</v>
      </c>
      <c r="AS14">
        <f>INDEX(HaverPull!$B:$XZ,MATCH(Calculations!AS$9,HaverPull!$B:$B,0),MATCH(Calculations!$B14,HaverPull!$B$1:$XZ$1,0))</f>
        <v>168</v>
      </c>
      <c r="AT14">
        <f>INDEX(HaverPull!$B:$XZ,MATCH(Calculations!AT$9,HaverPull!$B:$B,0),MATCH(Calculations!$B14,HaverPull!$B$1:$XZ$1,0))</f>
        <v>174</v>
      </c>
      <c r="AU14">
        <f>INDEX(HaverPull!$B:$XZ,MATCH(Calculations!AU$9,HaverPull!$B:$B,0),MATCH(Calculations!$B14,HaverPull!$B$1:$XZ$1,0))</f>
        <v>191</v>
      </c>
      <c r="AV14">
        <f>INDEX(HaverPull!$B:$XZ,MATCH(Calculations!AV$9,HaverPull!$B:$B,0),MATCH(Calculations!$B14,HaverPull!$B$1:$XZ$1,0))</f>
        <v>194.8</v>
      </c>
      <c r="AW14">
        <f>INDEX(HaverPull!$B:$XZ,MATCH(Calculations!AW$9,HaverPull!$B:$B,0),MATCH(Calculations!$B14,HaverPull!$B$1:$XZ$1,0))</f>
        <v>199.5</v>
      </c>
      <c r="AX14">
        <f>INDEX(HaverPull!$B:$XZ,MATCH(Calculations!AX$9,HaverPull!$B:$B,0),MATCH(Calculations!$B14,HaverPull!$B$1:$XZ$1,0))</f>
        <v>202.2</v>
      </c>
      <c r="AY14">
        <f>INDEX(HaverPull!$B:$XZ,MATCH(Calculations!AY$9,HaverPull!$B:$B,0),MATCH(Calculations!$B14,HaverPull!$B$1:$XZ$1,0))</f>
        <v>207.2</v>
      </c>
      <c r="AZ14">
        <f>INDEX(HaverPull!$B:$XZ,MATCH(Calculations!AZ$9,HaverPull!$B:$B,0),MATCH(Calculations!$B14,HaverPull!$B$1:$XZ$1,0))</f>
        <v>209.2</v>
      </c>
      <c r="BA14">
        <f>INDEX(HaverPull!$B:$XZ,MATCH(Calculations!BA$9,HaverPull!$B:$B,0),MATCH(Calculations!$B14,HaverPull!$B$1:$XZ$1,0))</f>
        <v>211.5</v>
      </c>
      <c r="BB14">
        <f>INDEX(HaverPull!$B:$XZ,MATCH(Calculations!BB$9,HaverPull!$B:$B,0),MATCH(Calculations!$B14,HaverPull!$B$1:$XZ$1,0))</f>
        <v>212.4</v>
      </c>
      <c r="BC14">
        <f>INDEX(HaverPull!$B:$XZ,MATCH(Calculations!BC$9,HaverPull!$B:$B,0),MATCH(Calculations!$B14,HaverPull!$B$1:$XZ$1,0))</f>
        <v>220.2</v>
      </c>
      <c r="BD14">
        <f>INDEX(HaverPull!$B:$XZ,MATCH(Calculations!BD$9,HaverPull!$B:$B,0),MATCH(Calculations!$B14,HaverPull!$B$1:$XZ$1,0))</f>
        <v>224.2</v>
      </c>
      <c r="BE14">
        <f>INDEX(HaverPull!$B:$XZ,MATCH(Calculations!BE$9,HaverPull!$B:$B,0),MATCH(Calculations!$B14,HaverPull!$B$1:$XZ$1,0))</f>
        <v>228.9</v>
      </c>
      <c r="BF14">
        <f>INDEX(HaverPull!$B:$XZ,MATCH(Calculations!BF$9,HaverPull!$B:$B,0),MATCH(Calculations!$B14,HaverPull!$B$1:$XZ$1,0))</f>
        <v>235.5</v>
      </c>
      <c r="BG14">
        <f>INDEX(HaverPull!$B:$XZ,MATCH(Calculations!BG$9,HaverPull!$B:$B,0),MATCH(Calculations!$B14,HaverPull!$B$1:$XZ$1,0))</f>
        <v>250.8</v>
      </c>
      <c r="BH14">
        <f>INDEX(HaverPull!$B:$XZ,MATCH(Calculations!BH$9,HaverPull!$B:$B,0),MATCH(Calculations!$B14,HaverPull!$B$1:$XZ$1,0))</f>
        <v>256.8</v>
      </c>
      <c r="BI14">
        <f>INDEX(HaverPull!$B:$XZ,MATCH(Calculations!BI$9,HaverPull!$B:$B,0),MATCH(Calculations!$B14,HaverPull!$B$1:$XZ$1,0))</f>
        <v>261.8</v>
      </c>
      <c r="BJ14">
        <f>INDEX(HaverPull!$B:$XZ,MATCH(Calculations!BJ$9,HaverPull!$B:$B,0),MATCH(Calculations!$B14,HaverPull!$B$1:$XZ$1,0))</f>
        <v>265.8</v>
      </c>
      <c r="BK14">
        <f>INDEX(HaverPull!$B:$XZ,MATCH(Calculations!BK$9,HaverPull!$B:$B,0),MATCH(Calculations!$B14,HaverPull!$B$1:$XZ$1,0))</f>
        <v>275.7</v>
      </c>
      <c r="BL14">
        <f>INDEX(HaverPull!$B:$XZ,MATCH(Calculations!BL$9,HaverPull!$B:$B,0),MATCH(Calculations!$B14,HaverPull!$B$1:$XZ$1,0))</f>
        <v>279.8</v>
      </c>
      <c r="BM14">
        <f>INDEX(HaverPull!$B:$XZ,MATCH(Calculations!BM$9,HaverPull!$B:$B,0),MATCH(Calculations!$B14,HaverPull!$B$1:$XZ$1,0))</f>
        <v>284.60000000000002</v>
      </c>
      <c r="BN14">
        <f>INDEX(HaverPull!$B:$XZ,MATCH(Calculations!BN$9,HaverPull!$B:$B,0),MATCH(Calculations!$B14,HaverPull!$B$1:$XZ$1,0))</f>
        <v>291.10000000000002</v>
      </c>
      <c r="BO14">
        <f>INDEX(HaverPull!$B:$XZ,MATCH(Calculations!BO$9,HaverPull!$B:$B,0),MATCH(Calculations!$B14,HaverPull!$B$1:$XZ$1,0))</f>
        <v>298.2</v>
      </c>
      <c r="BP14">
        <f>INDEX(HaverPull!$B:$XZ,MATCH(Calculations!BP$9,HaverPull!$B:$B,0),MATCH(Calculations!$B14,HaverPull!$B$1:$XZ$1,0))</f>
        <v>301.89999999999998</v>
      </c>
      <c r="BQ14">
        <f>INDEX(HaverPull!$B:$XZ,MATCH(Calculations!BQ$9,HaverPull!$B:$B,0),MATCH(Calculations!$B14,HaverPull!$B$1:$XZ$1,0))</f>
        <v>306.89999999999998</v>
      </c>
      <c r="BR14">
        <f>INDEX(HaverPull!$B:$XZ,MATCH(Calculations!BR$9,HaverPull!$B:$B,0),MATCH(Calculations!$B14,HaverPull!$B$1:$XZ$1,0))</f>
        <v>312.60000000000002</v>
      </c>
      <c r="BS14">
        <f>INDEX(HaverPull!$B:$XZ,MATCH(Calculations!BS$9,HaverPull!$B:$B,0),MATCH(Calculations!$B14,HaverPull!$B$1:$XZ$1,0))</f>
        <v>317.39999999999998</v>
      </c>
      <c r="BT14">
        <f>INDEX(HaverPull!$B:$XZ,MATCH(Calculations!BT$9,HaverPull!$B:$B,0),MATCH(Calculations!$B14,HaverPull!$B$1:$XZ$1,0))</f>
        <v>321.5</v>
      </c>
      <c r="BU14">
        <f>INDEX(HaverPull!$B:$XZ,MATCH(Calculations!BU$9,HaverPull!$B:$B,0),MATCH(Calculations!$B14,HaverPull!$B$1:$XZ$1,0))</f>
        <v>326.3</v>
      </c>
      <c r="BV14">
        <f>INDEX(HaverPull!$B:$XZ,MATCH(Calculations!BV$9,HaverPull!$B:$B,0),MATCH(Calculations!$B14,HaverPull!$B$1:$XZ$1,0))</f>
        <v>333.3</v>
      </c>
      <c r="BW14">
        <f>INDEX(HaverPull!$B:$XZ,MATCH(Calculations!BW$9,HaverPull!$B:$B,0),MATCH(Calculations!$B14,HaverPull!$B$1:$XZ$1,0))</f>
        <v>352.7</v>
      </c>
      <c r="BX14">
        <f>INDEX(HaverPull!$B:$XZ,MATCH(Calculations!BX$9,HaverPull!$B:$B,0),MATCH(Calculations!$B14,HaverPull!$B$1:$XZ$1,0))</f>
        <v>360</v>
      </c>
      <c r="BY14">
        <f>INDEX(HaverPull!$B:$XZ,MATCH(Calculations!BY$9,HaverPull!$B:$B,0),MATCH(Calculations!$B14,HaverPull!$B$1:$XZ$1,0))</f>
        <v>366.2</v>
      </c>
      <c r="BZ14">
        <f>INDEX(HaverPull!$B:$XZ,MATCH(Calculations!BZ$9,HaverPull!$B:$B,0),MATCH(Calculations!$B14,HaverPull!$B$1:$XZ$1,0))</f>
        <v>373.7</v>
      </c>
      <c r="CA14">
        <f>INDEX(HaverPull!$B:$XZ,MATCH(Calculations!CA$9,HaverPull!$B:$B,0),MATCH(Calculations!$B14,HaverPull!$B$1:$XZ$1,0))</f>
        <v>379.7</v>
      </c>
      <c r="CB14">
        <f>INDEX(HaverPull!$B:$XZ,MATCH(Calculations!CB$9,HaverPull!$B:$B,0),MATCH(Calculations!$B14,HaverPull!$B$1:$XZ$1,0))</f>
        <v>384.3</v>
      </c>
      <c r="CC14">
        <f>INDEX(HaverPull!$B:$XZ,MATCH(Calculations!CC$9,HaverPull!$B:$B,0),MATCH(Calculations!$B14,HaverPull!$B$1:$XZ$1,0))</f>
        <v>388.9</v>
      </c>
      <c r="CD14">
        <f>INDEX(HaverPull!$B:$XZ,MATCH(Calculations!CD$9,HaverPull!$B:$B,0),MATCH(Calculations!$B14,HaverPull!$B$1:$XZ$1,0))</f>
        <v>394.9</v>
      </c>
      <c r="CE14">
        <f>INDEX(HaverPull!$B:$XZ,MATCH(Calculations!CE$9,HaverPull!$B:$B,0),MATCH(Calculations!$B14,HaverPull!$B$1:$XZ$1,0))</f>
        <v>403.5</v>
      </c>
      <c r="CF14">
        <f>INDEX(HaverPull!$B:$XZ,MATCH(Calculations!CF$9,HaverPull!$B:$B,0),MATCH(Calculations!$B14,HaverPull!$B$1:$XZ$1,0))</f>
        <v>408.8</v>
      </c>
      <c r="CG14">
        <f>INDEX(HaverPull!$B:$XZ,MATCH(Calculations!CG$9,HaverPull!$B:$B,0),MATCH(Calculations!$B14,HaverPull!$B$1:$XZ$1,0))</f>
        <v>416.6</v>
      </c>
      <c r="CH14">
        <f>INDEX(HaverPull!$B:$XZ,MATCH(Calculations!CH$9,HaverPull!$B:$B,0),MATCH(Calculations!$B14,HaverPull!$B$1:$XZ$1,0))</f>
        <v>419.4</v>
      </c>
      <c r="CI14">
        <f>INDEX(HaverPull!$B:$XZ,MATCH(Calculations!CI$9,HaverPull!$B:$B,0),MATCH(Calculations!$B14,HaverPull!$B$1:$XZ$1,0))</f>
        <v>423</v>
      </c>
      <c r="CJ14">
        <f>INDEX(HaverPull!$B:$XZ,MATCH(Calculations!CJ$9,HaverPull!$B:$B,0),MATCH(Calculations!$B14,HaverPull!$B$1:$XZ$1,0))</f>
        <v>429.7</v>
      </c>
      <c r="CK14">
        <f>INDEX(HaverPull!$B:$XZ,MATCH(Calculations!CK$9,HaverPull!$B:$B,0),MATCH(Calculations!$B14,HaverPull!$B$1:$XZ$1,0))</f>
        <v>435.6</v>
      </c>
      <c r="CL14">
        <f>INDEX(HaverPull!$B:$XZ,MATCH(Calculations!CL$9,HaverPull!$B:$B,0),MATCH(Calculations!$B14,HaverPull!$B$1:$XZ$1,0))</f>
        <v>440.6</v>
      </c>
      <c r="CM14">
        <f>INDEX(HaverPull!$B:$XZ,MATCH(Calculations!CM$9,HaverPull!$B:$B,0),MATCH(Calculations!$B14,HaverPull!$B$1:$XZ$1,0))</f>
        <v>452.5</v>
      </c>
      <c r="CN14">
        <f>INDEX(HaverPull!$B:$XZ,MATCH(Calculations!CN$9,HaverPull!$B:$B,0),MATCH(Calculations!$B14,HaverPull!$B$1:$XZ$1,0))</f>
        <v>458.1</v>
      </c>
      <c r="CO14">
        <f>INDEX(HaverPull!$B:$XZ,MATCH(Calculations!CO$9,HaverPull!$B:$B,0),MATCH(Calculations!$B14,HaverPull!$B$1:$XZ$1,0))</f>
        <v>461.2</v>
      </c>
      <c r="CP14">
        <f>INDEX(HaverPull!$B:$XZ,MATCH(Calculations!CP$9,HaverPull!$B:$B,0),MATCH(Calculations!$B14,HaverPull!$B$1:$XZ$1,0))</f>
        <v>456.5</v>
      </c>
      <c r="CQ14">
        <f>INDEX(HaverPull!$B:$XZ,MATCH(Calculations!CQ$9,HaverPull!$B:$B,0),MATCH(Calculations!$B14,HaverPull!$B$1:$XZ$1,0))</f>
        <v>475.9</v>
      </c>
      <c r="CR14">
        <f>INDEX(HaverPull!$B:$XZ,MATCH(Calculations!CR$9,HaverPull!$B:$B,0),MATCH(Calculations!$B14,HaverPull!$B$1:$XZ$1,0))</f>
        <v>476.4</v>
      </c>
      <c r="CS14">
        <f>INDEX(HaverPull!$B:$XZ,MATCH(Calculations!CS$9,HaverPull!$B:$B,0),MATCH(Calculations!$B14,HaverPull!$B$1:$XZ$1,0))</f>
        <v>481</v>
      </c>
      <c r="CT14">
        <f>INDEX(HaverPull!$B:$XZ,MATCH(Calculations!CT$9,HaverPull!$B:$B,0),MATCH(Calculations!$B14,HaverPull!$B$1:$XZ$1,0))</f>
        <v>485.2</v>
      </c>
      <c r="CU14">
        <f>INDEX(HaverPull!$B:$XZ,MATCH(Calculations!CU$9,HaverPull!$B:$B,0),MATCH(Calculations!$B14,HaverPull!$B$1:$XZ$1,0))</f>
        <v>500.4</v>
      </c>
      <c r="CV14">
        <f>INDEX(HaverPull!$B:$XZ,MATCH(Calculations!CV$9,HaverPull!$B:$B,0),MATCH(Calculations!$B14,HaverPull!$B$1:$XZ$1,0))</f>
        <v>507.6</v>
      </c>
      <c r="CW14">
        <f>INDEX(HaverPull!$B:$XZ,MATCH(Calculations!CW$9,HaverPull!$B:$B,0),MATCH(Calculations!$B14,HaverPull!$B$1:$XZ$1,0))</f>
        <v>513.6</v>
      </c>
      <c r="CX14">
        <f>INDEX(HaverPull!$B:$XZ,MATCH(Calculations!CX$9,HaverPull!$B:$B,0),MATCH(Calculations!$B14,HaverPull!$B$1:$XZ$1,0))</f>
        <v>521.1</v>
      </c>
      <c r="CY14">
        <f>INDEX(HaverPull!$B:$XZ,MATCH(Calculations!CY$9,HaverPull!$B:$B,0),MATCH(Calculations!$B14,HaverPull!$B$1:$XZ$1,0))</f>
        <v>528.20000000000005</v>
      </c>
      <c r="CZ14">
        <f>INDEX(HaverPull!$B:$XZ,MATCH(Calculations!CZ$9,HaverPull!$B:$B,0),MATCH(Calculations!$B14,HaverPull!$B$1:$XZ$1,0))</f>
        <v>532.70000000000005</v>
      </c>
      <c r="DA14">
        <f>INDEX(HaverPull!$B:$XZ,MATCH(Calculations!DA$9,HaverPull!$B:$B,0),MATCH(Calculations!$B14,HaverPull!$B$1:$XZ$1,0))</f>
        <v>538.1</v>
      </c>
      <c r="DB14">
        <f>INDEX(HaverPull!$B:$XZ,MATCH(Calculations!DB$9,HaverPull!$B:$B,0),MATCH(Calculations!$B14,HaverPull!$B$1:$XZ$1,0))</f>
        <v>543.1</v>
      </c>
      <c r="DC14">
        <f>INDEX(HaverPull!$B:$XZ,MATCH(Calculations!DC$9,HaverPull!$B:$B,0),MATCH(Calculations!$B14,HaverPull!$B$1:$XZ$1,0))</f>
        <v>545.9</v>
      </c>
      <c r="DD14">
        <f>INDEX(HaverPull!$B:$XZ,MATCH(Calculations!DD$9,HaverPull!$B:$B,0),MATCH(Calculations!$B14,HaverPull!$B$1:$XZ$1,0))</f>
        <v>554.4</v>
      </c>
      <c r="DE14">
        <f>INDEX(HaverPull!$B:$XZ,MATCH(Calculations!DE$9,HaverPull!$B:$B,0),MATCH(Calculations!$B14,HaverPull!$B$1:$XZ$1,0))</f>
        <v>561.79999999999995</v>
      </c>
      <c r="DF14">
        <f>INDEX(HaverPull!$B:$XZ,MATCH(Calculations!DF$9,HaverPull!$B:$B,0),MATCH(Calculations!$B14,HaverPull!$B$1:$XZ$1,0))</f>
        <v>569.4</v>
      </c>
      <c r="DG14">
        <f>INDEX(HaverPull!$B:$XZ,MATCH(Calculations!DG$9,HaverPull!$B:$B,0),MATCH(Calculations!$B14,HaverPull!$B$1:$XZ$1,0))</f>
        <v>577.29999999999995</v>
      </c>
      <c r="DH14">
        <f>INDEX(HaverPull!$B:$XZ,MATCH(Calculations!DH$9,HaverPull!$B:$B,0),MATCH(Calculations!$B14,HaverPull!$B$1:$XZ$1,0))</f>
        <v>584.9</v>
      </c>
      <c r="DI14">
        <f>INDEX(HaverPull!$B:$XZ,MATCH(Calculations!DI$9,HaverPull!$B:$B,0),MATCH(Calculations!$B14,HaverPull!$B$1:$XZ$1,0))</f>
        <v>593.6</v>
      </c>
      <c r="DJ14">
        <f>INDEX(HaverPull!$B:$XZ,MATCH(Calculations!DJ$9,HaverPull!$B:$B,0),MATCH(Calculations!$B14,HaverPull!$B$1:$XZ$1,0))</f>
        <v>605.29999999999995</v>
      </c>
      <c r="DK14">
        <f>INDEX(HaverPull!$B:$XZ,MATCH(Calculations!DK$9,HaverPull!$B:$B,0),MATCH(Calculations!$B14,HaverPull!$B$1:$XZ$1,0))</f>
        <v>613.29999999999995</v>
      </c>
      <c r="DL14">
        <f>INDEX(HaverPull!$B:$XZ,MATCH(Calculations!DL$9,HaverPull!$B:$B,0),MATCH(Calculations!$B14,HaverPull!$B$1:$XZ$1,0))</f>
        <v>622.79999999999995</v>
      </c>
      <c r="DM14">
        <f>INDEX(HaverPull!$B:$XZ,MATCH(Calculations!DM$9,HaverPull!$B:$B,0),MATCH(Calculations!$B14,HaverPull!$B$1:$XZ$1,0))</f>
        <v>632.6</v>
      </c>
      <c r="DN14">
        <f>INDEX(HaverPull!$B:$XZ,MATCH(Calculations!DN$9,HaverPull!$B:$B,0),MATCH(Calculations!$B14,HaverPull!$B$1:$XZ$1,0))</f>
        <v>642.4</v>
      </c>
      <c r="DO14">
        <f>INDEX(HaverPull!$B:$XZ,MATCH(Calculations!DO$9,HaverPull!$B:$B,0),MATCH(Calculations!$B14,HaverPull!$B$1:$XZ$1,0))</f>
        <v>653.29999999999995</v>
      </c>
      <c r="DP14">
        <f>INDEX(HaverPull!$B:$XZ,MATCH(Calculations!DP$9,HaverPull!$B:$B,0),MATCH(Calculations!$B14,HaverPull!$B$1:$XZ$1,0))</f>
        <v>659</v>
      </c>
      <c r="DQ14">
        <f>INDEX(HaverPull!$B:$XZ,MATCH(Calculations!DQ$9,HaverPull!$B:$B,0),MATCH(Calculations!$B14,HaverPull!$B$1:$XZ$1,0))</f>
        <v>666.4</v>
      </c>
      <c r="DR14">
        <f>INDEX(HaverPull!$B:$XZ,MATCH(Calculations!DR$9,HaverPull!$B:$B,0),MATCH(Calculations!$B14,HaverPull!$B$1:$XZ$1,0))</f>
        <v>679.6</v>
      </c>
      <c r="DS14">
        <f>INDEX(HaverPull!$B:$XZ,MATCH(Calculations!DS$9,HaverPull!$B:$B,0),MATCH(Calculations!$B14,HaverPull!$B$1:$XZ$1,0))</f>
        <v>699.5</v>
      </c>
      <c r="DT14">
        <f>INDEX(HaverPull!$B:$XZ,MATCH(Calculations!DT$9,HaverPull!$B:$B,0),MATCH(Calculations!$B14,HaverPull!$B$1:$XZ$1,0))</f>
        <v>701.9</v>
      </c>
      <c r="DU14">
        <f>INDEX(HaverPull!$B:$XZ,MATCH(Calculations!DU$9,HaverPull!$B:$B,0),MATCH(Calculations!$B14,HaverPull!$B$1:$XZ$1,0))</f>
        <v>715.2</v>
      </c>
      <c r="DV14">
        <f>INDEX(HaverPull!$B:$XZ,MATCH(Calculations!DV$9,HaverPull!$B:$B,0),MATCH(Calculations!$B14,HaverPull!$B$1:$XZ$1,0))</f>
        <v>721</v>
      </c>
      <c r="DW14">
        <f>INDEX(HaverPull!$B:$XZ,MATCH(Calculations!DW$9,HaverPull!$B:$B,0),MATCH(Calculations!$B14,HaverPull!$B$1:$XZ$1,0))</f>
        <v>736.1</v>
      </c>
      <c r="DX14">
        <f>INDEX(HaverPull!$B:$XZ,MATCH(Calculations!DX$9,HaverPull!$B:$B,0),MATCH(Calculations!$B14,HaverPull!$B$1:$XZ$1,0))</f>
        <v>736.9</v>
      </c>
      <c r="DY14">
        <f>INDEX(HaverPull!$B:$XZ,MATCH(Calculations!DY$9,HaverPull!$B:$B,0),MATCH(Calculations!$B14,HaverPull!$B$1:$XZ$1,0))</f>
        <v>736.1</v>
      </c>
      <c r="DZ14">
        <f>INDEX(HaverPull!$B:$XZ,MATCH(Calculations!DZ$9,HaverPull!$B:$B,0),MATCH(Calculations!$B14,HaverPull!$B$1:$XZ$1,0))</f>
        <v>738.7</v>
      </c>
      <c r="EA14">
        <f>INDEX(HaverPull!$B:$XZ,MATCH(Calculations!EA$9,HaverPull!$B:$B,0),MATCH(Calculations!$B14,HaverPull!$B$1:$XZ$1,0))</f>
        <v>746.9</v>
      </c>
      <c r="EB14">
        <f>INDEX(HaverPull!$B:$XZ,MATCH(Calculations!EB$9,HaverPull!$B:$B,0),MATCH(Calculations!$B14,HaverPull!$B$1:$XZ$1,0))</f>
        <v>755.3</v>
      </c>
      <c r="EC14">
        <f>INDEX(HaverPull!$B:$XZ,MATCH(Calculations!EC$9,HaverPull!$B:$B,0),MATCH(Calculations!$B14,HaverPull!$B$1:$XZ$1,0))</f>
        <v>758.1</v>
      </c>
      <c r="ED14">
        <f>INDEX(HaverPull!$B:$XZ,MATCH(Calculations!ED$9,HaverPull!$B:$B,0),MATCH(Calculations!$B14,HaverPull!$B$1:$XZ$1,0))</f>
        <v>760.8</v>
      </c>
      <c r="EE14">
        <f>INDEX(HaverPull!$B:$XZ,MATCH(Calculations!EE$9,HaverPull!$B:$B,0),MATCH(Calculations!$B14,HaverPull!$B$1:$XZ$1,0))</f>
        <v>767.1</v>
      </c>
      <c r="EF14">
        <f>INDEX(HaverPull!$B:$XZ,MATCH(Calculations!EF$9,HaverPull!$B:$B,0),MATCH(Calculations!$B14,HaverPull!$B$1:$XZ$1,0))</f>
        <v>777.8</v>
      </c>
      <c r="EG14">
        <f>INDEX(HaverPull!$B:$XZ,MATCH(Calculations!EG$9,HaverPull!$B:$B,0),MATCH(Calculations!$B14,HaverPull!$B$1:$XZ$1,0))</f>
        <v>787.7</v>
      </c>
      <c r="EH14">
        <f>INDEX(HaverPull!$B:$XZ,MATCH(Calculations!EH$9,HaverPull!$B:$B,0),MATCH(Calculations!$B14,HaverPull!$B$1:$XZ$1,0))</f>
        <v>800.1</v>
      </c>
      <c r="EI14">
        <f>INDEX(HaverPull!$B:$XZ,MATCH(Calculations!EI$9,HaverPull!$B:$B,0),MATCH(Calculations!$B14,HaverPull!$B$1:$XZ$1,0))</f>
        <v>813.4</v>
      </c>
      <c r="EJ14">
        <f>INDEX(HaverPull!$B:$XZ,MATCH(Calculations!EJ$9,HaverPull!$B:$B,0),MATCH(Calculations!$B14,HaverPull!$B$1:$XZ$1,0))</f>
        <v>828</v>
      </c>
      <c r="EK14">
        <f>INDEX(HaverPull!$B:$XZ,MATCH(Calculations!EK$9,HaverPull!$B:$B,0),MATCH(Calculations!$B14,HaverPull!$B$1:$XZ$1,0))</f>
        <v>843.7</v>
      </c>
      <c r="EL14">
        <f>INDEX(HaverPull!$B:$XZ,MATCH(Calculations!EL$9,HaverPull!$B:$B,0),MATCH(Calculations!$B14,HaverPull!$B$1:$XZ$1,0))</f>
        <v>849.5</v>
      </c>
      <c r="EM14">
        <f>INDEX(HaverPull!$B:$XZ,MATCH(Calculations!EM$9,HaverPull!$B:$B,0),MATCH(Calculations!$B14,HaverPull!$B$1:$XZ$1,0))</f>
        <v>862.7</v>
      </c>
      <c r="EN14">
        <f>INDEX(HaverPull!$B:$XZ,MATCH(Calculations!EN$9,HaverPull!$B:$B,0),MATCH(Calculations!$B14,HaverPull!$B$1:$XZ$1,0))</f>
        <v>871</v>
      </c>
      <c r="EO14">
        <f>INDEX(HaverPull!$B:$XZ,MATCH(Calculations!EO$9,HaverPull!$B:$B,0),MATCH(Calculations!$B14,HaverPull!$B$1:$XZ$1,0))</f>
        <v>884.2</v>
      </c>
      <c r="EP14">
        <f>INDEX(HaverPull!$B:$XZ,MATCH(Calculations!EP$9,HaverPull!$B:$B,0),MATCH(Calculations!$B14,HaverPull!$B$1:$XZ$1,0))</f>
        <v>894.1</v>
      </c>
      <c r="EQ14">
        <f>INDEX(HaverPull!$B:$XZ,MATCH(Calculations!EQ$9,HaverPull!$B:$B,0),MATCH(Calculations!$B14,HaverPull!$B$1:$XZ$1,0))</f>
        <v>917.9</v>
      </c>
      <c r="ER14">
        <f>INDEX(HaverPull!$B:$XZ,MATCH(Calculations!ER$9,HaverPull!$B:$B,0),MATCH(Calculations!$B14,HaverPull!$B$1:$XZ$1,0))</f>
        <v>922.7</v>
      </c>
      <c r="ES14">
        <f>INDEX(HaverPull!$B:$XZ,MATCH(Calculations!ES$9,HaverPull!$B:$B,0),MATCH(Calculations!$B14,HaverPull!$B$1:$XZ$1,0))</f>
        <v>927.2</v>
      </c>
      <c r="ET14">
        <f>INDEX(HaverPull!$B:$XZ,MATCH(Calculations!ET$9,HaverPull!$B:$B,0),MATCH(Calculations!$B14,HaverPull!$B$1:$XZ$1,0))</f>
        <v>940.8</v>
      </c>
      <c r="EU14">
        <f>INDEX(HaverPull!$B:$XZ,MATCH(Calculations!EU$9,HaverPull!$B:$B,0),MATCH(Calculations!$B14,HaverPull!$B$1:$XZ$1,0))</f>
        <v>960.4</v>
      </c>
      <c r="EV14">
        <f>INDEX(HaverPull!$B:$XZ,MATCH(Calculations!EV$9,HaverPull!$B:$B,0),MATCH(Calculations!$B14,HaverPull!$B$1:$XZ$1,0))</f>
        <v>962</v>
      </c>
      <c r="EW14">
        <f>INDEX(HaverPull!$B:$XZ,MATCH(Calculations!EW$9,HaverPull!$B:$B,0),MATCH(Calculations!$B14,HaverPull!$B$1:$XZ$1,0))</f>
        <v>965.3</v>
      </c>
      <c r="EX14">
        <f>INDEX(HaverPull!$B:$XZ,MATCH(Calculations!EX$9,HaverPull!$B:$B,0),MATCH(Calculations!$B14,HaverPull!$B$1:$XZ$1,0))</f>
        <v>976.9</v>
      </c>
      <c r="EY14">
        <f>INDEX(HaverPull!$B:$XZ,MATCH(Calculations!EY$9,HaverPull!$B:$B,0),MATCH(Calculations!$B14,HaverPull!$B$1:$XZ$1,0))</f>
        <v>988.8</v>
      </c>
      <c r="EZ14">
        <f>INDEX(HaverPull!$B:$XZ,MATCH(Calculations!EZ$9,HaverPull!$B:$B,0),MATCH(Calculations!$B14,HaverPull!$B$1:$XZ$1,0))</f>
        <v>991</v>
      </c>
      <c r="FA14">
        <f>INDEX(HaverPull!$B:$XZ,MATCH(Calculations!FA$9,HaverPull!$B:$B,0),MATCH(Calculations!$B14,HaverPull!$B$1:$XZ$1,0))</f>
        <v>996.4</v>
      </c>
      <c r="FB14">
        <f>INDEX(HaverPull!$B:$XZ,MATCH(Calculations!FB$9,HaverPull!$B:$B,0),MATCH(Calculations!$B14,HaverPull!$B$1:$XZ$1,0))</f>
        <v>996.6</v>
      </c>
      <c r="FC14">
        <f>INDEX(HaverPull!$B:$XZ,MATCH(Calculations!FC$9,HaverPull!$B:$B,0),MATCH(Calculations!$B14,HaverPull!$B$1:$XZ$1,0))</f>
        <v>964.7</v>
      </c>
      <c r="FD14">
        <f>INDEX(HaverPull!$B:$XZ,MATCH(Calculations!FD$9,HaverPull!$B:$B,0),MATCH(Calculations!$B14,HaverPull!$B$1:$XZ$1,0))</f>
        <v>971.2</v>
      </c>
      <c r="FE14">
        <f>INDEX(HaverPull!$B:$XZ,MATCH(Calculations!FE$9,HaverPull!$B:$B,0),MATCH(Calculations!$B14,HaverPull!$B$1:$XZ$1,0))</f>
        <v>968.8</v>
      </c>
      <c r="FF14">
        <f>INDEX(HaverPull!$B:$XZ,MATCH(Calculations!FF$9,HaverPull!$B:$B,0),MATCH(Calculations!$B14,HaverPull!$B$1:$XZ$1,0))</f>
        <v>972.2</v>
      </c>
      <c r="FG14">
        <f>INDEX(HaverPull!$B:$XZ,MATCH(Calculations!FG$9,HaverPull!$B:$B,0),MATCH(Calculations!$B14,HaverPull!$B$1:$XZ$1,0))</f>
        <v>978.6</v>
      </c>
      <c r="FH14">
        <f>INDEX(HaverPull!$B:$XZ,MATCH(Calculations!FH$9,HaverPull!$B:$B,0),MATCH(Calculations!$B14,HaverPull!$B$1:$XZ$1,0))</f>
        <v>989.5</v>
      </c>
      <c r="FI14">
        <f>INDEX(HaverPull!$B:$XZ,MATCH(Calculations!FI$9,HaverPull!$B:$B,0),MATCH(Calculations!$B14,HaverPull!$B$1:$XZ$1,0))</f>
        <v>992.3</v>
      </c>
      <c r="FJ14">
        <f>INDEX(HaverPull!$B:$XZ,MATCH(Calculations!FJ$9,HaverPull!$B:$B,0),MATCH(Calculations!$B14,HaverPull!$B$1:$XZ$1,0))</f>
        <v>994.3</v>
      </c>
      <c r="FK14">
        <f>INDEX(HaverPull!$B:$XZ,MATCH(Calculations!FK$9,HaverPull!$B:$B,0),MATCH(Calculations!$B14,HaverPull!$B$1:$XZ$1,0))</f>
        <v>916.2</v>
      </c>
      <c r="FL14">
        <f>INDEX(HaverPull!$B:$XZ,MATCH(Calculations!FL$9,HaverPull!$B:$B,0),MATCH(Calculations!$B14,HaverPull!$B$1:$XZ$1,0))</f>
        <v>918.9</v>
      </c>
      <c r="FM14">
        <f>INDEX(HaverPull!$B:$XZ,MATCH(Calculations!FM$9,HaverPull!$B:$B,0),MATCH(Calculations!$B14,HaverPull!$B$1:$XZ$1,0))</f>
        <v>927.3</v>
      </c>
      <c r="FN14">
        <f>INDEX(HaverPull!$B:$XZ,MATCH(Calculations!FN$9,HaverPull!$B:$B,0),MATCH(Calculations!$B14,HaverPull!$B$1:$XZ$1,0))</f>
        <v>921.9</v>
      </c>
      <c r="FO14">
        <f>INDEX(HaverPull!$B:$XZ,MATCH(Calculations!FO$9,HaverPull!$B:$B,0),MATCH(Calculations!$B14,HaverPull!$B$1:$XZ$1,0))</f>
        <v>944.9</v>
      </c>
      <c r="FP14">
        <f>INDEX(HaverPull!$B:$XZ,MATCH(Calculations!FP$9,HaverPull!$B:$B,0),MATCH(Calculations!$B14,HaverPull!$B$1:$XZ$1,0))</f>
        <v>949.4</v>
      </c>
      <c r="FQ14">
        <f>INDEX(HaverPull!$B:$XZ,MATCH(Calculations!FQ$9,HaverPull!$B:$B,0),MATCH(Calculations!$B14,HaverPull!$B$1:$XZ$1,0))</f>
        <v>952.3</v>
      </c>
      <c r="FR14">
        <f>INDEX(HaverPull!$B:$XZ,MATCH(Calculations!FR$9,HaverPull!$B:$B,0),MATCH(Calculations!$B14,HaverPull!$B$1:$XZ$1,0))</f>
        <v>974.1</v>
      </c>
      <c r="FS14">
        <f>INDEX(HaverPull!$B:$XZ,MATCH(Calculations!FS$9,HaverPull!$B:$B,0),MATCH(Calculations!$B14,HaverPull!$B$1:$XZ$1,0))</f>
        <v>1095.9000000000001</v>
      </c>
      <c r="FT14">
        <f>INDEX(HaverPull!$B:$XZ,MATCH(Calculations!FT$9,HaverPull!$B:$B,0),MATCH(Calculations!$B14,HaverPull!$B$1:$XZ$1,0))</f>
        <v>1108.2</v>
      </c>
      <c r="FU14">
        <f>INDEX(HaverPull!$B:$XZ,MATCH(Calculations!FU$9,HaverPull!$B:$B,0),MATCH(Calculations!$B14,HaverPull!$B$1:$XZ$1,0))</f>
        <v>1111.4000000000001</v>
      </c>
      <c r="FV14">
        <f>INDEX(HaverPull!$B:$XZ,MATCH(Calculations!FV$9,HaverPull!$B:$B,0),MATCH(Calculations!$B14,HaverPull!$B$1:$XZ$1,0))</f>
        <v>1122.3</v>
      </c>
      <c r="FW14">
        <f>INDEX(HaverPull!$B:$XZ,MATCH(Calculations!FW$9,HaverPull!$B:$B,0),MATCH(Calculations!$B14,HaverPull!$B$1:$XZ$1,0))</f>
        <v>1147.4000000000001</v>
      </c>
      <c r="FX14">
        <f>INDEX(HaverPull!$B:$XZ,MATCH(Calculations!FX$9,HaverPull!$B:$B,0),MATCH(Calculations!$B14,HaverPull!$B$1:$XZ$1,0))</f>
        <v>1150.0999999999999</v>
      </c>
      <c r="FY14">
        <f>INDEX(HaverPull!$B:$XZ,MATCH(Calculations!FY$9,HaverPull!$B:$B,0),MATCH(Calculations!$B14,HaverPull!$B$1:$XZ$1,0))</f>
        <v>1160.8</v>
      </c>
      <c r="FZ14">
        <f>INDEX(HaverPull!$B:$XZ,MATCH(Calculations!FZ$9,HaverPull!$B:$B,0),MATCH(Calculations!$B14,HaverPull!$B$1:$XZ$1,0))</f>
        <v>1177.9000000000001</v>
      </c>
      <c r="GA14">
        <f>INDEX(HaverPull!$B:$XZ,MATCH(Calculations!GA$9,HaverPull!$B:$B,0),MATCH(Calculations!$B14,HaverPull!$B$1:$XZ$1,0))</f>
        <v>1193.0999999999999</v>
      </c>
      <c r="GB14">
        <f>INDEX(HaverPull!$B:$XZ,MATCH(Calculations!GB$9,HaverPull!$B:$B,0),MATCH(Calculations!$B14,HaverPull!$B$1:$XZ$1,0))</f>
        <v>1206.7</v>
      </c>
      <c r="GC14">
        <f>INDEX(HaverPull!$B:$XZ,MATCH(Calculations!GC$9,HaverPull!$B:$B,0),MATCH(Calculations!$B14,HaverPull!$B$1:$XZ$1,0))</f>
        <v>1217.0999999999999</v>
      </c>
      <c r="GD14">
        <f>INDEX(HaverPull!$B:$XZ,MATCH(Calculations!GD$9,HaverPull!$B:$B,0),MATCH(Calculations!$B14,HaverPull!$B$1:$XZ$1,0))</f>
        <v>1225.5</v>
      </c>
      <c r="GE14">
        <f>INDEX(HaverPull!$B:$XZ,MATCH(Calculations!GE$9,HaverPull!$B:$B,0),MATCH(Calculations!$B14,HaverPull!$B$1:$XZ$1,0))</f>
        <v>1231.0999999999999</v>
      </c>
      <c r="GF14">
        <f>INDEX(HaverPull!$B:$XZ,MATCH(Calculations!GF$9,HaverPull!$B:$B,0),MATCH(Calculations!$B14,HaverPull!$B$1:$XZ$1,0))</f>
        <v>1237.5</v>
      </c>
      <c r="GG14">
        <f>INDEX(HaverPull!$B:$XZ,MATCH(Calculations!GG$9,HaverPull!$B:$B,0),MATCH(Calculations!$B14,HaverPull!$B$1:$XZ$1,0))</f>
        <v>1248.7</v>
      </c>
      <c r="GH14">
        <f>INDEX(HaverPull!$B:$XZ,MATCH(Calculations!GH$9,HaverPull!$B:$B,0),MATCH(Calculations!$B14,HaverPull!$B$1:$XZ$1,0))</f>
        <v>1262.7</v>
      </c>
      <c r="GI14">
        <f>INDEX(HaverPull!$B:$XZ,MATCH(Calculations!GI$9,HaverPull!$B:$B,0),MATCH(Calculations!$B14,HaverPull!$B$1:$XZ$1,0))</f>
        <v>1285.7</v>
      </c>
      <c r="GJ14">
        <f>INDEX(HaverPull!$B:$XZ,MATCH(Calculations!GJ$9,HaverPull!$B:$B,0),MATCH(Calculations!$B14,HaverPull!$B$1:$XZ$1,0))</f>
        <v>1295.8</v>
      </c>
      <c r="GK14">
        <f>INDEX(HaverPull!$B:$XZ,MATCH(Calculations!GK$9,HaverPull!$B:$B,0),MATCH(Calculations!$B14,HaverPull!$B$1:$XZ$1,0))</f>
        <v>1311.1</v>
      </c>
      <c r="GL14">
        <f>INDEX(HaverPull!$B:$XZ,MATCH(Calculations!GL$9,HaverPull!$B:$B,0),MATCH(Calculations!$B14,HaverPull!$B$1:$XZ$1,0))</f>
        <v>1322.5</v>
      </c>
      <c r="GM14">
        <f>INDEX(HaverPull!$B:$XZ,MATCH(Calculations!GM$9,HaverPull!$B:$B,0),MATCH(Calculations!$B14,HaverPull!$B$1:$XZ$1,0))</f>
        <v>1348.9</v>
      </c>
      <c r="GN14">
        <f>INDEX(HaverPull!$B:$XZ,MATCH(Calculations!GN$9,HaverPull!$B:$B,0),MATCH(Calculations!$B14,HaverPull!$B$1:$XZ$1,0))</f>
        <v>1362.5</v>
      </c>
      <c r="GO14" t="e">
        <f>INDEX(HaverPull!$B:$XZ,MATCH(Calculations!GO$9,HaverPull!$B:$B,0),MATCH(Calculations!$B14,HaverPull!$B$1:$XZ$1,0))</f>
        <v>#N/A</v>
      </c>
      <c r="GP14" t="e">
        <f>INDEX(HaverPull!$B:$XZ,MATCH(Calculations!GP$9,HaverPull!$B:$B,0),MATCH(Calculations!$B14,HaverPull!$B$1:$XZ$1,0))</f>
        <v>#N/A</v>
      </c>
      <c r="GQ14" t="e">
        <f>INDEX(HaverPull!$B:$XZ,MATCH(Calculations!GQ$9,HaverPull!$B:$B,0),MATCH(Calculations!$B14,HaverPull!$B$1:$XZ$1,0))</f>
        <v>#N/A</v>
      </c>
      <c r="GR14" t="e">
        <f>INDEX(HaverPull!$B:$XZ,MATCH(Calculations!GR$9,HaverPull!$B:$B,0),MATCH(Calculations!$B14,HaverPull!$B$1:$XZ$1,0))</f>
        <v>#N/A</v>
      </c>
      <c r="GS14" t="e">
        <f>INDEX(HaverPull!$B:$XZ,MATCH(Calculations!GS$9,HaverPull!$B:$B,0),MATCH(Calculations!$B14,HaverPull!$B$1:$XZ$1,0))</f>
        <v>#N/A</v>
      </c>
      <c r="GT14" t="e">
        <f>INDEX(HaverPull!$B:$XZ,MATCH(Calculations!GT$9,HaverPull!$B:$B,0),MATCH(Calculations!$B14,HaverPull!$B$1:$XZ$1,0))</f>
        <v>#N/A</v>
      </c>
      <c r="GU14" t="e">
        <f>INDEX(HaverPull!$B:$XZ,MATCH(Calculations!GU$9,HaverPull!$B:$B,0),MATCH(Calculations!$B14,HaverPull!$B$1:$XZ$1,0))</f>
        <v>#N/A</v>
      </c>
      <c r="GV14" t="e">
        <f>INDEX(HaverPull!$B:$XZ,MATCH(Calculations!GV$9,HaverPull!$B:$B,0),MATCH(Calculations!$B14,HaverPull!$B$1:$XZ$1,0))</f>
        <v>#N/A</v>
      </c>
    </row>
    <row r="15" spans="1:206" x14ac:dyDescent="0.25">
      <c r="A15" s="8" t="s">
        <v>181</v>
      </c>
      <c r="B15" s="9" t="s">
        <v>36</v>
      </c>
      <c r="C15">
        <f>INDEX(HaverPull!$B:$XZ,MATCH(Calculations!C$9,HaverPull!$B:$B,0),MATCH(Calculations!$B15,HaverPull!$B$1:$XZ$1,0))</f>
        <v>104.6</v>
      </c>
      <c r="D15">
        <f>INDEX(HaverPull!$B:$XZ,MATCH(Calculations!D$9,HaverPull!$B:$B,0),MATCH(Calculations!$B15,HaverPull!$B$1:$XZ$1,0))</f>
        <v>105.5</v>
      </c>
      <c r="E15">
        <f>INDEX(HaverPull!$B:$XZ,MATCH(Calculations!E$9,HaverPull!$B:$B,0),MATCH(Calculations!$B15,HaverPull!$B$1:$XZ$1,0))</f>
        <v>100.7</v>
      </c>
      <c r="F15">
        <f>INDEX(HaverPull!$B:$XZ,MATCH(Calculations!F$9,HaverPull!$B:$B,0),MATCH(Calculations!$B15,HaverPull!$B$1:$XZ$1,0))</f>
        <v>101.5</v>
      </c>
      <c r="G15">
        <f>INDEX(HaverPull!$B:$XZ,MATCH(Calculations!G$9,HaverPull!$B:$B,0),MATCH(Calculations!$B15,HaverPull!$B$1:$XZ$1,0))</f>
        <v>98.3</v>
      </c>
      <c r="H15">
        <f>INDEX(HaverPull!$B:$XZ,MATCH(Calculations!H$9,HaverPull!$B:$B,0),MATCH(Calculations!$B15,HaverPull!$B$1:$XZ$1,0))</f>
        <v>100.7</v>
      </c>
      <c r="I15">
        <f>INDEX(HaverPull!$B:$XZ,MATCH(Calculations!I$9,HaverPull!$B:$B,0),MATCH(Calculations!$B15,HaverPull!$B$1:$XZ$1,0))</f>
        <v>102.3</v>
      </c>
      <c r="J15">
        <f>INDEX(HaverPull!$B:$XZ,MATCH(Calculations!J$9,HaverPull!$B:$B,0),MATCH(Calculations!$B15,HaverPull!$B$1:$XZ$1,0))</f>
        <v>105.5</v>
      </c>
      <c r="K15">
        <f>INDEX(HaverPull!$B:$XZ,MATCH(Calculations!K$9,HaverPull!$B:$B,0),MATCH(Calculations!$B15,HaverPull!$B$1:$XZ$1,0))</f>
        <v>119.8</v>
      </c>
      <c r="L15">
        <f>INDEX(HaverPull!$B:$XZ,MATCH(Calculations!L$9,HaverPull!$B:$B,0),MATCH(Calculations!$B15,HaverPull!$B$1:$XZ$1,0))</f>
        <v>123.4</v>
      </c>
      <c r="M15">
        <f>INDEX(HaverPull!$B:$XZ,MATCH(Calculations!M$9,HaverPull!$B:$B,0),MATCH(Calculations!$B15,HaverPull!$B$1:$XZ$1,0))</f>
        <v>124.3</v>
      </c>
      <c r="N15">
        <f>INDEX(HaverPull!$B:$XZ,MATCH(Calculations!N$9,HaverPull!$B:$B,0),MATCH(Calculations!$B15,HaverPull!$B$1:$XZ$1,0))</f>
        <v>127.1</v>
      </c>
      <c r="O15">
        <f>INDEX(HaverPull!$B:$XZ,MATCH(Calculations!O$9,HaverPull!$B:$B,0),MATCH(Calculations!$B15,HaverPull!$B$1:$XZ$1,0))</f>
        <v>126.4</v>
      </c>
      <c r="P15">
        <f>INDEX(HaverPull!$B:$XZ,MATCH(Calculations!P$9,HaverPull!$B:$B,0),MATCH(Calculations!$B15,HaverPull!$B$1:$XZ$1,0))</f>
        <v>129.19999999999999</v>
      </c>
      <c r="Q15">
        <f>INDEX(HaverPull!$B:$XZ,MATCH(Calculations!Q$9,HaverPull!$B:$B,0),MATCH(Calculations!$B15,HaverPull!$B$1:$XZ$1,0))</f>
        <v>134.1</v>
      </c>
      <c r="R15">
        <f>INDEX(HaverPull!$B:$XZ,MATCH(Calculations!R$9,HaverPull!$B:$B,0),MATCH(Calculations!$B15,HaverPull!$B$1:$XZ$1,0))</f>
        <v>140</v>
      </c>
      <c r="S15">
        <f>INDEX(HaverPull!$B:$XZ,MATCH(Calculations!S$9,HaverPull!$B:$B,0),MATCH(Calculations!$B15,HaverPull!$B$1:$XZ$1,0))</f>
        <v>142.80000000000001</v>
      </c>
      <c r="T15">
        <f>INDEX(HaverPull!$B:$XZ,MATCH(Calculations!T$9,HaverPull!$B:$B,0),MATCH(Calculations!$B15,HaverPull!$B$1:$XZ$1,0))</f>
        <v>148.9</v>
      </c>
      <c r="U15">
        <f>INDEX(HaverPull!$B:$XZ,MATCH(Calculations!U$9,HaverPull!$B:$B,0),MATCH(Calculations!$B15,HaverPull!$B$1:$XZ$1,0))</f>
        <v>154.9</v>
      </c>
      <c r="V15">
        <f>INDEX(HaverPull!$B:$XZ,MATCH(Calculations!V$9,HaverPull!$B:$B,0),MATCH(Calculations!$B15,HaverPull!$B$1:$XZ$1,0))</f>
        <v>157.6</v>
      </c>
      <c r="W15">
        <f>INDEX(HaverPull!$B:$XZ,MATCH(Calculations!W$9,HaverPull!$B:$B,0),MATCH(Calculations!$B15,HaverPull!$B$1:$XZ$1,0))</f>
        <v>158</v>
      </c>
      <c r="X15">
        <f>INDEX(HaverPull!$B:$XZ,MATCH(Calculations!X$9,HaverPull!$B:$B,0),MATCH(Calculations!$B15,HaverPull!$B$1:$XZ$1,0))</f>
        <v>121.1</v>
      </c>
      <c r="Y15">
        <f>INDEX(HaverPull!$B:$XZ,MATCH(Calculations!Y$9,HaverPull!$B:$B,0),MATCH(Calculations!$B15,HaverPull!$B$1:$XZ$1,0))</f>
        <v>152.80000000000001</v>
      </c>
      <c r="Z15">
        <f>INDEX(HaverPull!$B:$XZ,MATCH(Calculations!Z$9,HaverPull!$B:$B,0),MATCH(Calculations!$B15,HaverPull!$B$1:$XZ$1,0))</f>
        <v>158.5</v>
      </c>
      <c r="AA15">
        <f>INDEX(HaverPull!$B:$XZ,MATCH(Calculations!AA$9,HaverPull!$B:$B,0),MATCH(Calculations!$B15,HaverPull!$B$1:$XZ$1,0))</f>
        <v>162.5</v>
      </c>
      <c r="AB15">
        <f>INDEX(HaverPull!$B:$XZ,MATCH(Calculations!AB$9,HaverPull!$B:$B,0),MATCH(Calculations!$B15,HaverPull!$B$1:$XZ$1,0))</f>
        <v>169.3</v>
      </c>
      <c r="AC15">
        <f>INDEX(HaverPull!$B:$XZ,MATCH(Calculations!AC$9,HaverPull!$B:$B,0),MATCH(Calculations!$B15,HaverPull!$B$1:$XZ$1,0))</f>
        <v>176.1</v>
      </c>
      <c r="AD15">
        <f>INDEX(HaverPull!$B:$XZ,MATCH(Calculations!AD$9,HaverPull!$B:$B,0),MATCH(Calculations!$B15,HaverPull!$B$1:$XZ$1,0))</f>
        <v>182.7</v>
      </c>
      <c r="AE15">
        <f>INDEX(HaverPull!$B:$XZ,MATCH(Calculations!AE$9,HaverPull!$B:$B,0),MATCH(Calculations!$B15,HaverPull!$B$1:$XZ$1,0))</f>
        <v>188.8</v>
      </c>
      <c r="AF15">
        <f>INDEX(HaverPull!$B:$XZ,MATCH(Calculations!AF$9,HaverPull!$B:$B,0),MATCH(Calculations!$B15,HaverPull!$B$1:$XZ$1,0))</f>
        <v>195.7</v>
      </c>
      <c r="AG15">
        <f>INDEX(HaverPull!$B:$XZ,MATCH(Calculations!AG$9,HaverPull!$B:$B,0),MATCH(Calculations!$B15,HaverPull!$B$1:$XZ$1,0))</f>
        <v>198.6</v>
      </c>
      <c r="AH15">
        <f>INDEX(HaverPull!$B:$XZ,MATCH(Calculations!AH$9,HaverPull!$B:$B,0),MATCH(Calculations!$B15,HaverPull!$B$1:$XZ$1,0))</f>
        <v>208.5</v>
      </c>
      <c r="AI15">
        <f>INDEX(HaverPull!$B:$XZ,MATCH(Calculations!AI$9,HaverPull!$B:$B,0),MATCH(Calculations!$B15,HaverPull!$B$1:$XZ$1,0))</f>
        <v>212</v>
      </c>
      <c r="AJ15">
        <f>INDEX(HaverPull!$B:$XZ,MATCH(Calculations!AJ$9,HaverPull!$B:$B,0),MATCH(Calculations!$B15,HaverPull!$B$1:$XZ$1,0))</f>
        <v>223.1</v>
      </c>
      <c r="AK15">
        <f>INDEX(HaverPull!$B:$XZ,MATCH(Calculations!AK$9,HaverPull!$B:$B,0),MATCH(Calculations!$B15,HaverPull!$B$1:$XZ$1,0))</f>
        <v>236.3</v>
      </c>
      <c r="AL15">
        <f>INDEX(HaverPull!$B:$XZ,MATCH(Calculations!AL$9,HaverPull!$B:$B,0),MATCH(Calculations!$B15,HaverPull!$B$1:$XZ$1,0))</f>
        <v>247.2</v>
      </c>
      <c r="AM15">
        <f>INDEX(HaverPull!$B:$XZ,MATCH(Calculations!AM$9,HaverPull!$B:$B,0),MATCH(Calculations!$B15,HaverPull!$B$1:$XZ$1,0))</f>
        <v>253.6</v>
      </c>
      <c r="AN15">
        <f>INDEX(HaverPull!$B:$XZ,MATCH(Calculations!AN$9,HaverPull!$B:$B,0),MATCH(Calculations!$B15,HaverPull!$B$1:$XZ$1,0))</f>
        <v>262</v>
      </c>
      <c r="AO15">
        <f>INDEX(HaverPull!$B:$XZ,MATCH(Calculations!AO$9,HaverPull!$B:$B,0),MATCH(Calculations!$B15,HaverPull!$B$1:$XZ$1,0))</f>
        <v>274.8</v>
      </c>
      <c r="AP15">
        <f>INDEX(HaverPull!$B:$XZ,MATCH(Calculations!AP$9,HaverPull!$B:$B,0),MATCH(Calculations!$B15,HaverPull!$B$1:$XZ$1,0))</f>
        <v>285.2</v>
      </c>
      <c r="AQ15">
        <f>INDEX(HaverPull!$B:$XZ,MATCH(Calculations!AQ$9,HaverPull!$B:$B,0),MATCH(Calculations!$B15,HaverPull!$B$1:$XZ$1,0))</f>
        <v>284.8</v>
      </c>
      <c r="AR15">
        <f>INDEX(HaverPull!$B:$XZ,MATCH(Calculations!AR$9,HaverPull!$B:$B,0),MATCH(Calculations!$B15,HaverPull!$B$1:$XZ$1,0))</f>
        <v>292.2</v>
      </c>
      <c r="AS15">
        <f>INDEX(HaverPull!$B:$XZ,MATCH(Calculations!AS$9,HaverPull!$B:$B,0),MATCH(Calculations!$B15,HaverPull!$B$1:$XZ$1,0))</f>
        <v>302.2</v>
      </c>
      <c r="AT15">
        <f>INDEX(HaverPull!$B:$XZ,MATCH(Calculations!AT$9,HaverPull!$B:$B,0),MATCH(Calculations!$B15,HaverPull!$B$1:$XZ$1,0))</f>
        <v>318.89999999999998</v>
      </c>
      <c r="AU15">
        <f>INDEX(HaverPull!$B:$XZ,MATCH(Calculations!AU$9,HaverPull!$B:$B,0),MATCH(Calculations!$B15,HaverPull!$B$1:$XZ$1,0))</f>
        <v>330.9</v>
      </c>
      <c r="AV15">
        <f>INDEX(HaverPull!$B:$XZ,MATCH(Calculations!AV$9,HaverPull!$B:$B,0),MATCH(Calculations!$B15,HaverPull!$B$1:$XZ$1,0))</f>
        <v>342.7</v>
      </c>
      <c r="AW15">
        <f>INDEX(HaverPull!$B:$XZ,MATCH(Calculations!AW$9,HaverPull!$B:$B,0),MATCH(Calculations!$B15,HaverPull!$B$1:$XZ$1,0))</f>
        <v>356.9</v>
      </c>
      <c r="AX15">
        <f>INDEX(HaverPull!$B:$XZ,MATCH(Calculations!AX$9,HaverPull!$B:$B,0),MATCH(Calculations!$B15,HaverPull!$B$1:$XZ$1,0))</f>
        <v>352.7</v>
      </c>
      <c r="AY15">
        <f>INDEX(HaverPull!$B:$XZ,MATCH(Calculations!AY$9,HaverPull!$B:$B,0),MATCH(Calculations!$B15,HaverPull!$B$1:$XZ$1,0))</f>
        <v>352.5</v>
      </c>
      <c r="AZ15">
        <f>INDEX(HaverPull!$B:$XZ,MATCH(Calculations!AZ$9,HaverPull!$B:$B,0),MATCH(Calculations!$B15,HaverPull!$B$1:$XZ$1,0))</f>
        <v>359.7</v>
      </c>
      <c r="BA15">
        <f>INDEX(HaverPull!$B:$XZ,MATCH(Calculations!BA$9,HaverPull!$B:$B,0),MATCH(Calculations!$B15,HaverPull!$B$1:$XZ$1,0))</f>
        <v>350.1</v>
      </c>
      <c r="BB15">
        <f>INDEX(HaverPull!$B:$XZ,MATCH(Calculations!BB$9,HaverPull!$B:$B,0),MATCH(Calculations!$B15,HaverPull!$B$1:$XZ$1,0))</f>
        <v>356.6</v>
      </c>
      <c r="BC15">
        <f>INDEX(HaverPull!$B:$XZ,MATCH(Calculations!BC$9,HaverPull!$B:$B,0),MATCH(Calculations!$B15,HaverPull!$B$1:$XZ$1,0))</f>
        <v>350.9</v>
      </c>
      <c r="BD15">
        <f>INDEX(HaverPull!$B:$XZ,MATCH(Calculations!BD$9,HaverPull!$B:$B,0),MATCH(Calculations!$B15,HaverPull!$B$1:$XZ$1,0))</f>
        <v>359.6</v>
      </c>
      <c r="BE15">
        <f>INDEX(HaverPull!$B:$XZ,MATCH(Calculations!BE$9,HaverPull!$B:$B,0),MATCH(Calculations!$B15,HaverPull!$B$1:$XZ$1,0))</f>
        <v>345.4</v>
      </c>
      <c r="BF15">
        <f>INDEX(HaverPull!$B:$XZ,MATCH(Calculations!BF$9,HaverPull!$B:$B,0),MATCH(Calculations!$B15,HaverPull!$B$1:$XZ$1,0))</f>
        <v>355.7</v>
      </c>
      <c r="BG15">
        <f>INDEX(HaverPull!$B:$XZ,MATCH(Calculations!BG$9,HaverPull!$B:$B,0),MATCH(Calculations!$B15,HaverPull!$B$1:$XZ$1,0))</f>
        <v>361.2</v>
      </c>
      <c r="BH15">
        <f>INDEX(HaverPull!$B:$XZ,MATCH(Calculations!BH$9,HaverPull!$B:$B,0),MATCH(Calculations!$B15,HaverPull!$B$1:$XZ$1,0))</f>
        <v>370.4</v>
      </c>
      <c r="BI15">
        <f>INDEX(HaverPull!$B:$XZ,MATCH(Calculations!BI$9,HaverPull!$B:$B,0),MATCH(Calculations!$B15,HaverPull!$B$1:$XZ$1,0))</f>
        <v>384.1</v>
      </c>
      <c r="BJ15">
        <f>INDEX(HaverPull!$B:$XZ,MATCH(Calculations!BJ$9,HaverPull!$B:$B,0),MATCH(Calculations!$B15,HaverPull!$B$1:$XZ$1,0))</f>
        <v>395.9</v>
      </c>
      <c r="BK15">
        <f>INDEX(HaverPull!$B:$XZ,MATCH(Calculations!BK$9,HaverPull!$B:$B,0),MATCH(Calculations!$B15,HaverPull!$B$1:$XZ$1,0))</f>
        <v>432.3</v>
      </c>
      <c r="BL15">
        <f>INDEX(HaverPull!$B:$XZ,MATCH(Calculations!BL$9,HaverPull!$B:$B,0),MATCH(Calculations!$B15,HaverPull!$B$1:$XZ$1,0))</f>
        <v>388.5</v>
      </c>
      <c r="BM15">
        <f>INDEX(HaverPull!$B:$XZ,MATCH(Calculations!BM$9,HaverPull!$B:$B,0),MATCH(Calculations!$B15,HaverPull!$B$1:$XZ$1,0))</f>
        <v>421.5</v>
      </c>
      <c r="BN15">
        <f>INDEX(HaverPull!$B:$XZ,MATCH(Calculations!BN$9,HaverPull!$B:$B,0),MATCH(Calculations!$B15,HaverPull!$B$1:$XZ$1,0))</f>
        <v>428.9</v>
      </c>
      <c r="BO15">
        <f>INDEX(HaverPull!$B:$XZ,MATCH(Calculations!BO$9,HaverPull!$B:$B,0),MATCH(Calculations!$B15,HaverPull!$B$1:$XZ$1,0))</f>
        <v>426.3</v>
      </c>
      <c r="BP15">
        <f>INDEX(HaverPull!$B:$XZ,MATCH(Calculations!BP$9,HaverPull!$B:$B,0),MATCH(Calculations!$B15,HaverPull!$B$1:$XZ$1,0))</f>
        <v>429.4</v>
      </c>
      <c r="BQ15">
        <f>INDEX(HaverPull!$B:$XZ,MATCH(Calculations!BQ$9,HaverPull!$B:$B,0),MATCH(Calculations!$B15,HaverPull!$B$1:$XZ$1,0))</f>
        <v>439.5</v>
      </c>
      <c r="BR15">
        <f>INDEX(HaverPull!$B:$XZ,MATCH(Calculations!BR$9,HaverPull!$B:$B,0),MATCH(Calculations!$B15,HaverPull!$B$1:$XZ$1,0))</f>
        <v>456</v>
      </c>
      <c r="BS15">
        <f>INDEX(HaverPull!$B:$XZ,MATCH(Calculations!BS$9,HaverPull!$B:$B,0),MATCH(Calculations!$B15,HaverPull!$B$1:$XZ$1,0))</f>
        <v>450.7</v>
      </c>
      <c r="BT15">
        <f>INDEX(HaverPull!$B:$XZ,MATCH(Calculations!BT$9,HaverPull!$B:$B,0),MATCH(Calculations!$B15,HaverPull!$B$1:$XZ$1,0))</f>
        <v>511.7</v>
      </c>
      <c r="BU15">
        <f>INDEX(HaverPull!$B:$XZ,MATCH(Calculations!BU$9,HaverPull!$B:$B,0),MATCH(Calculations!$B15,HaverPull!$B$1:$XZ$1,0))</f>
        <v>489</v>
      </c>
      <c r="BV15">
        <f>INDEX(HaverPull!$B:$XZ,MATCH(Calculations!BV$9,HaverPull!$B:$B,0),MATCH(Calculations!$B15,HaverPull!$B$1:$XZ$1,0))</f>
        <v>507</v>
      </c>
      <c r="BW15">
        <f>INDEX(HaverPull!$B:$XZ,MATCH(Calculations!BW$9,HaverPull!$B:$B,0),MATCH(Calculations!$B15,HaverPull!$B$1:$XZ$1,0))</f>
        <v>502.1</v>
      </c>
      <c r="BX15">
        <f>INDEX(HaverPull!$B:$XZ,MATCH(Calculations!BX$9,HaverPull!$B:$B,0),MATCH(Calculations!$B15,HaverPull!$B$1:$XZ$1,0))</f>
        <v>497.8</v>
      </c>
      <c r="BY15">
        <f>INDEX(HaverPull!$B:$XZ,MATCH(Calculations!BY$9,HaverPull!$B:$B,0),MATCH(Calculations!$B15,HaverPull!$B$1:$XZ$1,0))</f>
        <v>506.7</v>
      </c>
      <c r="BZ15">
        <f>INDEX(HaverPull!$B:$XZ,MATCH(Calculations!BZ$9,HaverPull!$B:$B,0),MATCH(Calculations!$B15,HaverPull!$B$1:$XZ$1,0))</f>
        <v>517.20000000000005</v>
      </c>
      <c r="CA15">
        <f>INDEX(HaverPull!$B:$XZ,MATCH(Calculations!CA$9,HaverPull!$B:$B,0),MATCH(Calculations!$B15,HaverPull!$B$1:$XZ$1,0))</f>
        <v>552.9</v>
      </c>
      <c r="CB15">
        <f>INDEX(HaverPull!$B:$XZ,MATCH(Calculations!CB$9,HaverPull!$B:$B,0),MATCH(Calculations!$B15,HaverPull!$B$1:$XZ$1,0))</f>
        <v>566.70000000000005</v>
      </c>
      <c r="CC15">
        <f>INDEX(HaverPull!$B:$XZ,MATCH(Calculations!CC$9,HaverPull!$B:$B,0),MATCH(Calculations!$B15,HaverPull!$B$1:$XZ$1,0))</f>
        <v>571.6</v>
      </c>
      <c r="CD15">
        <f>INDEX(HaverPull!$B:$XZ,MATCH(Calculations!CD$9,HaverPull!$B:$B,0),MATCH(Calculations!$B15,HaverPull!$B$1:$XZ$1,0))</f>
        <v>579.79999999999995</v>
      </c>
      <c r="CE15">
        <f>INDEX(HaverPull!$B:$XZ,MATCH(Calculations!CE$9,HaverPull!$B:$B,0),MATCH(Calculations!$B15,HaverPull!$B$1:$XZ$1,0))</f>
        <v>582.5</v>
      </c>
      <c r="CF15">
        <f>INDEX(HaverPull!$B:$XZ,MATCH(Calculations!CF$9,HaverPull!$B:$B,0),MATCH(Calculations!$B15,HaverPull!$B$1:$XZ$1,0))</f>
        <v>594.6</v>
      </c>
      <c r="CG15">
        <f>INDEX(HaverPull!$B:$XZ,MATCH(Calculations!CG$9,HaverPull!$B:$B,0),MATCH(Calculations!$B15,HaverPull!$B$1:$XZ$1,0))</f>
        <v>600.70000000000005</v>
      </c>
      <c r="CH15">
        <f>INDEX(HaverPull!$B:$XZ,MATCH(Calculations!CH$9,HaverPull!$B:$B,0),MATCH(Calculations!$B15,HaverPull!$B$1:$XZ$1,0))</f>
        <v>600.79999999999995</v>
      </c>
      <c r="CI15">
        <f>INDEX(HaverPull!$B:$XZ,MATCH(Calculations!CI$9,HaverPull!$B:$B,0),MATCH(Calculations!$B15,HaverPull!$B$1:$XZ$1,0))</f>
        <v>580.79999999999995</v>
      </c>
      <c r="CJ15">
        <f>INDEX(HaverPull!$B:$XZ,MATCH(Calculations!CJ$9,HaverPull!$B:$B,0),MATCH(Calculations!$B15,HaverPull!$B$1:$XZ$1,0))</f>
        <v>585.9</v>
      </c>
      <c r="CK15">
        <f>INDEX(HaverPull!$B:$XZ,MATCH(Calculations!CK$9,HaverPull!$B:$B,0),MATCH(Calculations!$B15,HaverPull!$B$1:$XZ$1,0))</f>
        <v>590.20000000000005</v>
      </c>
      <c r="CL15">
        <f>INDEX(HaverPull!$B:$XZ,MATCH(Calculations!CL$9,HaverPull!$B:$B,0),MATCH(Calculations!$B15,HaverPull!$B$1:$XZ$1,0))</f>
        <v>598.70000000000005</v>
      </c>
      <c r="CM15">
        <f>INDEX(HaverPull!$B:$XZ,MATCH(Calculations!CM$9,HaverPull!$B:$B,0),MATCH(Calculations!$B15,HaverPull!$B$1:$XZ$1,0))</f>
        <v>588.9</v>
      </c>
      <c r="CN15">
        <f>INDEX(HaverPull!$B:$XZ,MATCH(Calculations!CN$9,HaverPull!$B:$B,0),MATCH(Calculations!$B15,HaverPull!$B$1:$XZ$1,0))</f>
        <v>607.20000000000005</v>
      </c>
      <c r="CO15">
        <f>INDEX(HaverPull!$B:$XZ,MATCH(Calculations!CO$9,HaverPull!$B:$B,0),MATCH(Calculations!$B15,HaverPull!$B$1:$XZ$1,0))</f>
        <v>616.20000000000005</v>
      </c>
      <c r="CP15">
        <f>INDEX(HaverPull!$B:$XZ,MATCH(Calculations!CP$9,HaverPull!$B:$B,0),MATCH(Calculations!$B15,HaverPull!$B$1:$XZ$1,0))</f>
        <v>638.9</v>
      </c>
      <c r="CQ15">
        <f>INDEX(HaverPull!$B:$XZ,MATCH(Calculations!CQ$9,HaverPull!$B:$B,0),MATCH(Calculations!$B15,HaverPull!$B$1:$XZ$1,0))</f>
        <v>617</v>
      </c>
      <c r="CR15">
        <f>INDEX(HaverPull!$B:$XZ,MATCH(Calculations!CR$9,HaverPull!$B:$B,0),MATCH(Calculations!$B15,HaverPull!$B$1:$XZ$1,0))</f>
        <v>643.5</v>
      </c>
      <c r="CS15">
        <f>INDEX(HaverPull!$B:$XZ,MATCH(Calculations!CS$9,HaverPull!$B:$B,0),MATCH(Calculations!$B15,HaverPull!$B$1:$XZ$1,0))</f>
        <v>659.2</v>
      </c>
      <c r="CT15">
        <f>INDEX(HaverPull!$B:$XZ,MATCH(Calculations!CT$9,HaverPull!$B:$B,0),MATCH(Calculations!$B15,HaverPull!$B$1:$XZ$1,0))</f>
        <v>675.3</v>
      </c>
      <c r="CU15">
        <f>INDEX(HaverPull!$B:$XZ,MATCH(Calculations!CU$9,HaverPull!$B:$B,0),MATCH(Calculations!$B15,HaverPull!$B$1:$XZ$1,0))</f>
        <v>673.7</v>
      </c>
      <c r="CV15">
        <f>INDEX(HaverPull!$B:$XZ,MATCH(Calculations!CV$9,HaverPull!$B:$B,0),MATCH(Calculations!$B15,HaverPull!$B$1:$XZ$1,0))</f>
        <v>697.8</v>
      </c>
      <c r="CW15">
        <f>INDEX(HaverPull!$B:$XZ,MATCH(Calculations!CW$9,HaverPull!$B:$B,0),MATCH(Calculations!$B15,HaverPull!$B$1:$XZ$1,0))</f>
        <v>695.4</v>
      </c>
      <c r="CX15">
        <f>INDEX(HaverPull!$B:$XZ,MATCH(Calculations!CX$9,HaverPull!$B:$B,0),MATCH(Calculations!$B15,HaverPull!$B$1:$XZ$1,0))</f>
        <v>705.4</v>
      </c>
      <c r="CY15">
        <f>INDEX(HaverPull!$B:$XZ,MATCH(Calculations!CY$9,HaverPull!$B:$B,0),MATCH(Calculations!$B15,HaverPull!$B$1:$XZ$1,0))</f>
        <v>724.6</v>
      </c>
      <c r="CZ15">
        <f>INDEX(HaverPull!$B:$XZ,MATCH(Calculations!CZ$9,HaverPull!$B:$B,0),MATCH(Calculations!$B15,HaverPull!$B$1:$XZ$1,0))</f>
        <v>746.8</v>
      </c>
      <c r="DA15">
        <f>INDEX(HaverPull!$B:$XZ,MATCH(Calculations!DA$9,HaverPull!$B:$B,0),MATCH(Calculations!$B15,HaverPull!$B$1:$XZ$1,0))</f>
        <v>752.2</v>
      </c>
      <c r="DB15">
        <f>INDEX(HaverPull!$B:$XZ,MATCH(Calculations!DB$9,HaverPull!$B:$B,0),MATCH(Calculations!$B15,HaverPull!$B$1:$XZ$1,0))</f>
        <v>770</v>
      </c>
      <c r="DC15">
        <f>INDEX(HaverPull!$B:$XZ,MATCH(Calculations!DC$9,HaverPull!$B:$B,0),MATCH(Calculations!$B15,HaverPull!$B$1:$XZ$1,0))</f>
        <v>801.7</v>
      </c>
      <c r="DD15">
        <f>INDEX(HaverPull!$B:$XZ,MATCH(Calculations!DD$9,HaverPull!$B:$B,0),MATCH(Calculations!$B15,HaverPull!$B$1:$XZ$1,0))</f>
        <v>839.6</v>
      </c>
      <c r="DE15">
        <f>INDEX(HaverPull!$B:$XZ,MATCH(Calculations!DE$9,HaverPull!$B:$B,0),MATCH(Calculations!$B15,HaverPull!$B$1:$XZ$1,0))</f>
        <v>843.5</v>
      </c>
      <c r="DF15">
        <f>INDEX(HaverPull!$B:$XZ,MATCH(Calculations!DF$9,HaverPull!$B:$B,0),MATCH(Calculations!$B15,HaverPull!$B$1:$XZ$1,0))</f>
        <v>863.5</v>
      </c>
      <c r="DG15">
        <f>INDEX(HaverPull!$B:$XZ,MATCH(Calculations!DG$9,HaverPull!$B:$B,0),MATCH(Calculations!$B15,HaverPull!$B$1:$XZ$1,0))</f>
        <v>902.1</v>
      </c>
      <c r="DH15">
        <f>INDEX(HaverPull!$B:$XZ,MATCH(Calculations!DH$9,HaverPull!$B:$B,0),MATCH(Calculations!$B15,HaverPull!$B$1:$XZ$1,0))</f>
        <v>916.2</v>
      </c>
      <c r="DI15">
        <f>INDEX(HaverPull!$B:$XZ,MATCH(Calculations!DI$9,HaverPull!$B:$B,0),MATCH(Calculations!$B15,HaverPull!$B$1:$XZ$1,0))</f>
        <v>941.1</v>
      </c>
      <c r="DJ15">
        <f>INDEX(HaverPull!$B:$XZ,MATCH(Calculations!DJ$9,HaverPull!$B:$B,0),MATCH(Calculations!$B15,HaverPull!$B$1:$XZ$1,0))</f>
        <v>967.8</v>
      </c>
      <c r="DK15">
        <f>INDEX(HaverPull!$B:$XZ,MATCH(Calculations!DK$9,HaverPull!$B:$B,0),MATCH(Calculations!$B15,HaverPull!$B$1:$XZ$1,0))</f>
        <v>996.1</v>
      </c>
      <c r="DL15">
        <f>INDEX(HaverPull!$B:$XZ,MATCH(Calculations!DL$9,HaverPull!$B:$B,0),MATCH(Calculations!$B15,HaverPull!$B$1:$XZ$1,0))</f>
        <v>1022.4</v>
      </c>
      <c r="DM15">
        <f>INDEX(HaverPull!$B:$XZ,MATCH(Calculations!DM$9,HaverPull!$B:$B,0),MATCH(Calculations!$B15,HaverPull!$B$1:$XZ$1,0))</f>
        <v>1043.2</v>
      </c>
      <c r="DN15">
        <f>INDEX(HaverPull!$B:$XZ,MATCH(Calculations!DN$9,HaverPull!$B:$B,0),MATCH(Calculations!$B15,HaverPull!$B$1:$XZ$1,0))</f>
        <v>1068</v>
      </c>
      <c r="DO15">
        <f>INDEX(HaverPull!$B:$XZ,MATCH(Calculations!DO$9,HaverPull!$B:$B,0),MATCH(Calculations!$B15,HaverPull!$B$1:$XZ$1,0))</f>
        <v>1077.9000000000001</v>
      </c>
      <c r="DP15">
        <f>INDEX(HaverPull!$B:$XZ,MATCH(Calculations!DP$9,HaverPull!$B:$B,0),MATCH(Calculations!$B15,HaverPull!$B$1:$XZ$1,0))</f>
        <v>1095.2</v>
      </c>
      <c r="DQ15">
        <f>INDEX(HaverPull!$B:$XZ,MATCH(Calculations!DQ$9,HaverPull!$B:$B,0),MATCH(Calculations!$B15,HaverPull!$B$1:$XZ$1,0))</f>
        <v>1120.5999999999999</v>
      </c>
      <c r="DR15">
        <f>INDEX(HaverPull!$B:$XZ,MATCH(Calculations!DR$9,HaverPull!$B:$B,0),MATCH(Calculations!$B15,HaverPull!$B$1:$XZ$1,0))</f>
        <v>1154</v>
      </c>
      <c r="DS15">
        <f>INDEX(HaverPull!$B:$XZ,MATCH(Calculations!DS$9,HaverPull!$B:$B,0),MATCH(Calculations!$B15,HaverPull!$B$1:$XZ$1,0))</f>
        <v>1208.8</v>
      </c>
      <c r="DT15">
        <f>INDEX(HaverPull!$B:$XZ,MATCH(Calculations!DT$9,HaverPull!$B:$B,0),MATCH(Calculations!$B15,HaverPull!$B$1:$XZ$1,0))</f>
        <v>1230.2</v>
      </c>
      <c r="DU15">
        <f>INDEX(HaverPull!$B:$XZ,MATCH(Calculations!DU$9,HaverPull!$B:$B,0),MATCH(Calculations!$B15,HaverPull!$B$1:$XZ$1,0))</f>
        <v>1247.7</v>
      </c>
      <c r="DV15">
        <f>INDEX(HaverPull!$B:$XZ,MATCH(Calculations!DV$9,HaverPull!$B:$B,0),MATCH(Calculations!$B15,HaverPull!$B$1:$XZ$1,0))</f>
        <v>1258.7</v>
      </c>
      <c r="DW15">
        <f>INDEX(HaverPull!$B:$XZ,MATCH(Calculations!DW$9,HaverPull!$B:$B,0),MATCH(Calculations!$B15,HaverPull!$B$1:$XZ$1,0))</f>
        <v>1301.9000000000001</v>
      </c>
      <c r="DX15">
        <f>INDEX(HaverPull!$B:$XZ,MATCH(Calculations!DX$9,HaverPull!$B:$B,0),MATCH(Calculations!$B15,HaverPull!$B$1:$XZ$1,0))</f>
        <v>1308.9000000000001</v>
      </c>
      <c r="DY15">
        <f>INDEX(HaverPull!$B:$XZ,MATCH(Calculations!DY$9,HaverPull!$B:$B,0),MATCH(Calculations!$B15,HaverPull!$B$1:$XZ$1,0))</f>
        <v>1113.5999999999999</v>
      </c>
      <c r="DZ15">
        <f>INDEX(HaverPull!$B:$XZ,MATCH(Calculations!DZ$9,HaverPull!$B:$B,0),MATCH(Calculations!$B15,HaverPull!$B$1:$XZ$1,0))</f>
        <v>1231.8</v>
      </c>
      <c r="EA15">
        <f>INDEX(HaverPull!$B:$XZ,MATCH(Calculations!EA$9,HaverPull!$B:$B,0),MATCH(Calculations!$B15,HaverPull!$B$1:$XZ$1,0))</f>
        <v>1075.0999999999999</v>
      </c>
      <c r="EB15">
        <f>INDEX(HaverPull!$B:$XZ,MATCH(Calculations!EB$9,HaverPull!$B:$B,0),MATCH(Calculations!$B15,HaverPull!$B$1:$XZ$1,0))</f>
        <v>1051</v>
      </c>
      <c r="EC15">
        <f>INDEX(HaverPull!$B:$XZ,MATCH(Calculations!EC$9,HaverPull!$B:$B,0),MATCH(Calculations!$B15,HaverPull!$B$1:$XZ$1,0))</f>
        <v>1044.0999999999999</v>
      </c>
      <c r="ED15">
        <f>INDEX(HaverPull!$B:$XZ,MATCH(Calculations!ED$9,HaverPull!$B:$B,0),MATCH(Calculations!$B15,HaverPull!$B$1:$XZ$1,0))</f>
        <v>1038.4000000000001</v>
      </c>
      <c r="EE15">
        <f>INDEX(HaverPull!$B:$XZ,MATCH(Calculations!EE$9,HaverPull!$B:$B,0),MATCH(Calculations!$B15,HaverPull!$B$1:$XZ$1,0))</f>
        <v>1021.3</v>
      </c>
      <c r="EF15">
        <f>INDEX(HaverPull!$B:$XZ,MATCH(Calculations!EF$9,HaverPull!$B:$B,0),MATCH(Calculations!$B15,HaverPull!$B$1:$XZ$1,0))</f>
        <v>1020.8</v>
      </c>
      <c r="EG15">
        <f>INDEX(HaverPull!$B:$XZ,MATCH(Calculations!EG$9,HaverPull!$B:$B,0),MATCH(Calculations!$B15,HaverPull!$B$1:$XZ$1,0))</f>
        <v>950.6</v>
      </c>
      <c r="EH15">
        <f>INDEX(HaverPull!$B:$XZ,MATCH(Calculations!EH$9,HaverPull!$B:$B,0),MATCH(Calculations!$B15,HaverPull!$B$1:$XZ$1,0))</f>
        <v>1021.3</v>
      </c>
      <c r="EI15">
        <f>INDEX(HaverPull!$B:$XZ,MATCH(Calculations!EI$9,HaverPull!$B:$B,0),MATCH(Calculations!$B15,HaverPull!$B$1:$XZ$1,0))</f>
        <v>1012.2</v>
      </c>
      <c r="EJ15">
        <f>INDEX(HaverPull!$B:$XZ,MATCH(Calculations!EJ$9,HaverPull!$B:$B,0),MATCH(Calculations!$B15,HaverPull!$B$1:$XZ$1,0))</f>
        <v>1026.7</v>
      </c>
      <c r="EK15">
        <f>INDEX(HaverPull!$B:$XZ,MATCH(Calculations!EK$9,HaverPull!$B:$B,0),MATCH(Calculations!$B15,HaverPull!$B$1:$XZ$1,0))</f>
        <v>1064.3</v>
      </c>
      <c r="EL15">
        <f>INDEX(HaverPull!$B:$XZ,MATCH(Calculations!EL$9,HaverPull!$B:$B,0),MATCH(Calculations!$B15,HaverPull!$B$1:$XZ$1,0))</f>
        <v>1091.5</v>
      </c>
      <c r="EM15">
        <f>INDEX(HaverPull!$B:$XZ,MATCH(Calculations!EM$9,HaverPull!$B:$B,0),MATCH(Calculations!$B15,HaverPull!$B$1:$XZ$1,0))</f>
        <v>1172.2</v>
      </c>
      <c r="EN15">
        <f>INDEX(HaverPull!$B:$XZ,MATCH(Calculations!EN$9,HaverPull!$B:$B,0),MATCH(Calculations!$B15,HaverPull!$B$1:$XZ$1,0))</f>
        <v>1196.3</v>
      </c>
      <c r="EO15">
        <f>INDEX(HaverPull!$B:$XZ,MATCH(Calculations!EO$9,HaverPull!$B:$B,0),MATCH(Calculations!$B15,HaverPull!$B$1:$XZ$1,0))</f>
        <v>1225.4000000000001</v>
      </c>
      <c r="EP15">
        <f>INDEX(HaverPull!$B:$XZ,MATCH(Calculations!EP$9,HaverPull!$B:$B,0),MATCH(Calculations!$B15,HaverPull!$B$1:$XZ$1,0))</f>
        <v>1255.7</v>
      </c>
      <c r="EQ15">
        <f>INDEX(HaverPull!$B:$XZ,MATCH(Calculations!EQ$9,HaverPull!$B:$B,0),MATCH(Calculations!$B15,HaverPull!$B$1:$XZ$1,0))</f>
        <v>1320.3</v>
      </c>
      <c r="ER15">
        <f>INDEX(HaverPull!$B:$XZ,MATCH(Calculations!ER$9,HaverPull!$B:$B,0),MATCH(Calculations!$B15,HaverPull!$B$1:$XZ$1,0))</f>
        <v>1351</v>
      </c>
      <c r="ES15">
        <f>INDEX(HaverPull!$B:$XZ,MATCH(Calculations!ES$9,HaverPull!$B:$B,0),MATCH(Calculations!$B15,HaverPull!$B$1:$XZ$1,0))</f>
        <v>1358.5</v>
      </c>
      <c r="ET15">
        <f>INDEX(HaverPull!$B:$XZ,MATCH(Calculations!ET$9,HaverPull!$B:$B,0),MATCH(Calculations!$B15,HaverPull!$B$1:$XZ$1,0))</f>
        <v>1397.3</v>
      </c>
      <c r="EU15">
        <f>INDEX(HaverPull!$B:$XZ,MATCH(Calculations!EU$9,HaverPull!$B:$B,0),MATCH(Calculations!$B15,HaverPull!$B$1:$XZ$1,0))</f>
        <v>1466.3</v>
      </c>
      <c r="EV15">
        <f>INDEX(HaverPull!$B:$XZ,MATCH(Calculations!EV$9,HaverPull!$B:$B,0),MATCH(Calculations!$B15,HaverPull!$B$1:$XZ$1,0))</f>
        <v>1495.6</v>
      </c>
      <c r="EW15">
        <f>INDEX(HaverPull!$B:$XZ,MATCH(Calculations!EW$9,HaverPull!$B:$B,0),MATCH(Calculations!$B15,HaverPull!$B$1:$XZ$1,0))</f>
        <v>1498.6</v>
      </c>
      <c r="EX15">
        <f>INDEX(HaverPull!$B:$XZ,MATCH(Calculations!EX$9,HaverPull!$B:$B,0),MATCH(Calculations!$B15,HaverPull!$B$1:$XZ$1,0))</f>
        <v>1508.3</v>
      </c>
      <c r="EY15">
        <f>INDEX(HaverPull!$B:$XZ,MATCH(Calculations!EY$9,HaverPull!$B:$B,0),MATCH(Calculations!$B15,HaverPull!$B$1:$XZ$1,0))</f>
        <v>1534.8</v>
      </c>
      <c r="EZ15">
        <f>INDEX(HaverPull!$B:$XZ,MATCH(Calculations!EZ$9,HaverPull!$B:$B,0),MATCH(Calculations!$B15,HaverPull!$B$1:$XZ$1,0))</f>
        <v>1552.1</v>
      </c>
      <c r="FA15">
        <f>INDEX(HaverPull!$B:$XZ,MATCH(Calculations!FA$9,HaverPull!$B:$B,0),MATCH(Calculations!$B15,HaverPull!$B$1:$XZ$1,0))</f>
        <v>1497.2</v>
      </c>
      <c r="FB15">
        <f>INDEX(HaverPull!$B:$XZ,MATCH(Calculations!FB$9,HaverPull!$B:$B,0),MATCH(Calculations!$B15,HaverPull!$B$1:$XZ$1,0))</f>
        <v>1444.6</v>
      </c>
      <c r="FC15">
        <f>INDEX(HaverPull!$B:$XZ,MATCH(Calculations!FC$9,HaverPull!$B:$B,0),MATCH(Calculations!$B15,HaverPull!$B$1:$XZ$1,0))</f>
        <v>1202.0999999999999</v>
      </c>
      <c r="FD15">
        <f>INDEX(HaverPull!$B:$XZ,MATCH(Calculations!FD$9,HaverPull!$B:$B,0),MATCH(Calculations!$B15,HaverPull!$B$1:$XZ$1,0))</f>
        <v>1130.8</v>
      </c>
      <c r="FE15">
        <f>INDEX(HaverPull!$B:$XZ,MATCH(Calculations!FE$9,HaverPull!$B:$B,0),MATCH(Calculations!$B15,HaverPull!$B$1:$XZ$1,0))</f>
        <v>1135</v>
      </c>
      <c r="FF15">
        <f>INDEX(HaverPull!$B:$XZ,MATCH(Calculations!FF$9,HaverPull!$B:$B,0),MATCH(Calculations!$B15,HaverPull!$B$1:$XZ$1,0))</f>
        <v>1140.4000000000001</v>
      </c>
      <c r="FG15">
        <f>INDEX(HaverPull!$B:$XZ,MATCH(Calculations!FG$9,HaverPull!$B:$B,0),MATCH(Calculations!$B15,HaverPull!$B$1:$XZ$1,0))</f>
        <v>1191.5</v>
      </c>
      <c r="FH15">
        <f>INDEX(HaverPull!$B:$XZ,MATCH(Calculations!FH$9,HaverPull!$B:$B,0),MATCH(Calculations!$B15,HaverPull!$B$1:$XZ$1,0))</f>
        <v>1212.9000000000001</v>
      </c>
      <c r="FI15">
        <f>INDEX(HaverPull!$B:$XZ,MATCH(Calculations!FI$9,HaverPull!$B:$B,0),MATCH(Calculations!$B15,HaverPull!$B$1:$XZ$1,0))</f>
        <v>1255.9000000000001</v>
      </c>
      <c r="FJ15">
        <f>INDEX(HaverPull!$B:$XZ,MATCH(Calculations!FJ$9,HaverPull!$B:$B,0),MATCH(Calculations!$B15,HaverPull!$B$1:$XZ$1,0))</f>
        <v>1288.8</v>
      </c>
      <c r="FK15">
        <f>INDEX(HaverPull!$B:$XZ,MATCH(Calculations!FK$9,HaverPull!$B:$B,0),MATCH(Calculations!$B15,HaverPull!$B$1:$XZ$1,0))</f>
        <v>1426.1</v>
      </c>
      <c r="FL15">
        <f>INDEX(HaverPull!$B:$XZ,MATCH(Calculations!FL$9,HaverPull!$B:$B,0),MATCH(Calculations!$B15,HaverPull!$B$1:$XZ$1,0))</f>
        <v>1445.4</v>
      </c>
      <c r="FM15">
        <f>INDEX(HaverPull!$B:$XZ,MATCH(Calculations!FM$9,HaverPull!$B:$B,0),MATCH(Calculations!$B15,HaverPull!$B$1:$XZ$1,0))</f>
        <v>1470.9</v>
      </c>
      <c r="FN15">
        <f>INDEX(HaverPull!$B:$XZ,MATCH(Calculations!FN$9,HaverPull!$B:$B,0),MATCH(Calculations!$B15,HaverPull!$B$1:$XZ$1,0))</f>
        <v>1470.4</v>
      </c>
      <c r="FO15">
        <f>INDEX(HaverPull!$B:$XZ,MATCH(Calculations!FO$9,HaverPull!$B:$B,0),MATCH(Calculations!$B15,HaverPull!$B$1:$XZ$1,0))</f>
        <v>1467.8</v>
      </c>
      <c r="FP15">
        <f>INDEX(HaverPull!$B:$XZ,MATCH(Calculations!FP$9,HaverPull!$B:$B,0),MATCH(Calculations!$B15,HaverPull!$B$1:$XZ$1,0))</f>
        <v>1487.1</v>
      </c>
      <c r="FQ15">
        <f>INDEX(HaverPull!$B:$XZ,MATCH(Calculations!FQ$9,HaverPull!$B:$B,0),MATCH(Calculations!$B15,HaverPull!$B$1:$XZ$1,0))</f>
        <v>1509.5</v>
      </c>
      <c r="FR15">
        <f>INDEX(HaverPull!$B:$XZ,MATCH(Calculations!FR$9,HaverPull!$B:$B,0),MATCH(Calculations!$B15,HaverPull!$B$1:$XZ$1,0))</f>
        <v>1571.4</v>
      </c>
      <c r="FS15">
        <f>INDEX(HaverPull!$B:$XZ,MATCH(Calculations!FS$9,HaverPull!$B:$B,0),MATCH(Calculations!$B15,HaverPull!$B$1:$XZ$1,0))</f>
        <v>1649.3</v>
      </c>
      <c r="FT15">
        <f>INDEX(HaverPull!$B:$XZ,MATCH(Calculations!FT$9,HaverPull!$B:$B,0),MATCH(Calculations!$B15,HaverPull!$B$1:$XZ$1,0))</f>
        <v>1681.9</v>
      </c>
      <c r="FU15">
        <f>INDEX(HaverPull!$B:$XZ,MATCH(Calculations!FU$9,HaverPull!$B:$B,0),MATCH(Calculations!$B15,HaverPull!$B$1:$XZ$1,0))</f>
        <v>1674.5</v>
      </c>
      <c r="FV15">
        <f>INDEX(HaverPull!$B:$XZ,MATCH(Calculations!FV$9,HaverPull!$B:$B,0),MATCH(Calculations!$B15,HaverPull!$B$1:$XZ$1,0))</f>
        <v>1697.7</v>
      </c>
      <c r="FW15">
        <f>INDEX(HaverPull!$B:$XZ,MATCH(Calculations!FW$9,HaverPull!$B:$B,0),MATCH(Calculations!$B15,HaverPull!$B$1:$XZ$1,0))</f>
        <v>1748.3</v>
      </c>
      <c r="FX15">
        <f>INDEX(HaverPull!$B:$XZ,MATCH(Calculations!FX$9,HaverPull!$B:$B,0),MATCH(Calculations!$B15,HaverPull!$B$1:$XZ$1,0))</f>
        <v>1761</v>
      </c>
      <c r="FY15">
        <f>INDEX(HaverPull!$B:$XZ,MATCH(Calculations!FY$9,HaverPull!$B:$B,0),MATCH(Calculations!$B15,HaverPull!$B$1:$XZ$1,0))</f>
        <v>1798.1</v>
      </c>
      <c r="FZ15">
        <f>INDEX(HaverPull!$B:$XZ,MATCH(Calculations!FZ$9,HaverPull!$B:$B,0),MATCH(Calculations!$B15,HaverPull!$B$1:$XZ$1,0))</f>
        <v>1834.4</v>
      </c>
      <c r="GA15">
        <f>INDEX(HaverPull!$B:$XZ,MATCH(Calculations!GA$9,HaverPull!$B:$B,0),MATCH(Calculations!$B15,HaverPull!$B$1:$XZ$1,0))</f>
        <v>1900.1</v>
      </c>
      <c r="GB15">
        <f>INDEX(HaverPull!$B:$XZ,MATCH(Calculations!GB$9,HaverPull!$B:$B,0),MATCH(Calculations!$B15,HaverPull!$B$1:$XZ$1,0))</f>
        <v>1940</v>
      </c>
      <c r="GC15">
        <f>INDEX(HaverPull!$B:$XZ,MATCH(Calculations!GC$9,HaverPull!$B:$B,0),MATCH(Calculations!$B15,HaverPull!$B$1:$XZ$1,0))</f>
        <v>1943.7</v>
      </c>
      <c r="GD15">
        <f>INDEX(HaverPull!$B:$XZ,MATCH(Calculations!GD$9,HaverPull!$B:$B,0),MATCH(Calculations!$B15,HaverPull!$B$1:$XZ$1,0))</f>
        <v>1957.1</v>
      </c>
      <c r="GE15">
        <f>INDEX(HaverPull!$B:$XZ,MATCH(Calculations!GE$9,HaverPull!$B:$B,0),MATCH(Calculations!$B15,HaverPull!$B$1:$XZ$1,0))</f>
        <v>1919.9</v>
      </c>
      <c r="GF15">
        <f>INDEX(HaverPull!$B:$XZ,MATCH(Calculations!GF$9,HaverPull!$B:$B,0),MATCH(Calculations!$B15,HaverPull!$B$1:$XZ$1,0))</f>
        <v>1944.2</v>
      </c>
      <c r="GG15">
        <f>INDEX(HaverPull!$B:$XZ,MATCH(Calculations!GG$9,HaverPull!$B:$B,0),MATCH(Calculations!$B15,HaverPull!$B$1:$XZ$1,0))</f>
        <v>1968.7</v>
      </c>
      <c r="GH15">
        <f>INDEX(HaverPull!$B:$XZ,MATCH(Calculations!GH$9,HaverPull!$B:$B,0),MATCH(Calculations!$B15,HaverPull!$B$1:$XZ$1,0))</f>
        <v>1984.3</v>
      </c>
      <c r="GI15">
        <f>INDEX(HaverPull!$B:$XZ,MATCH(Calculations!GI$9,HaverPull!$B:$B,0),MATCH(Calculations!$B15,HaverPull!$B$1:$XZ$1,0))</f>
        <v>2004.9</v>
      </c>
      <c r="GJ15">
        <f>INDEX(HaverPull!$B:$XZ,MATCH(Calculations!GJ$9,HaverPull!$B:$B,0),MATCH(Calculations!$B15,HaverPull!$B$1:$XZ$1,0))</f>
        <v>2014.2</v>
      </c>
      <c r="GK15">
        <f>INDEX(HaverPull!$B:$XZ,MATCH(Calculations!GK$9,HaverPull!$B:$B,0),MATCH(Calculations!$B15,HaverPull!$B$1:$XZ$1,0))</f>
        <v>2048.5</v>
      </c>
      <c r="GL15">
        <f>INDEX(HaverPull!$B:$XZ,MATCH(Calculations!GL$9,HaverPull!$B:$B,0),MATCH(Calculations!$B15,HaverPull!$B$1:$XZ$1,0))</f>
        <v>2070.9</v>
      </c>
      <c r="GM15">
        <f>INDEX(HaverPull!$B:$XZ,MATCH(Calculations!GM$9,HaverPull!$B:$B,0),MATCH(Calculations!$B15,HaverPull!$B$1:$XZ$1,0))</f>
        <v>2030</v>
      </c>
      <c r="GN15">
        <f>INDEX(HaverPull!$B:$XZ,MATCH(Calculations!GN$9,HaverPull!$B:$B,0),MATCH(Calculations!$B15,HaverPull!$B$1:$XZ$1,0))</f>
        <v>2041.7</v>
      </c>
      <c r="GO15" t="e">
        <f>INDEX(HaverPull!$B:$XZ,MATCH(Calculations!GO$9,HaverPull!$B:$B,0),MATCH(Calculations!$B15,HaverPull!$B$1:$XZ$1,0))</f>
        <v>#N/A</v>
      </c>
      <c r="GP15" t="e">
        <f>INDEX(HaverPull!$B:$XZ,MATCH(Calculations!GP$9,HaverPull!$B:$B,0),MATCH(Calculations!$B15,HaverPull!$B$1:$XZ$1,0))</f>
        <v>#N/A</v>
      </c>
      <c r="GQ15" t="e">
        <f>INDEX(HaverPull!$B:$XZ,MATCH(Calculations!GQ$9,HaverPull!$B:$B,0),MATCH(Calculations!$B15,HaverPull!$B$1:$XZ$1,0))</f>
        <v>#N/A</v>
      </c>
      <c r="GR15" t="e">
        <f>INDEX(HaverPull!$B:$XZ,MATCH(Calculations!GR$9,HaverPull!$B:$B,0),MATCH(Calculations!$B15,HaverPull!$B$1:$XZ$1,0))</f>
        <v>#N/A</v>
      </c>
      <c r="GS15" t="e">
        <f>INDEX(HaverPull!$B:$XZ,MATCH(Calculations!GS$9,HaverPull!$B:$B,0),MATCH(Calculations!$B15,HaverPull!$B$1:$XZ$1,0))</f>
        <v>#N/A</v>
      </c>
      <c r="GT15" t="e">
        <f>INDEX(HaverPull!$B:$XZ,MATCH(Calculations!GT$9,HaverPull!$B:$B,0),MATCH(Calculations!$B15,HaverPull!$B$1:$XZ$1,0))</f>
        <v>#N/A</v>
      </c>
      <c r="GU15" t="e">
        <f>INDEX(HaverPull!$B:$XZ,MATCH(Calculations!GU$9,HaverPull!$B:$B,0),MATCH(Calculations!$B15,HaverPull!$B$1:$XZ$1,0))</f>
        <v>#N/A</v>
      </c>
      <c r="GV15" t="e">
        <f>INDEX(HaverPull!$B:$XZ,MATCH(Calculations!GV$9,HaverPull!$B:$B,0),MATCH(Calculations!$B15,HaverPull!$B$1:$XZ$1,0))</f>
        <v>#N/A</v>
      </c>
    </row>
    <row r="16" spans="1:206" x14ac:dyDescent="0.25">
      <c r="A16" s="8" t="s">
        <v>182</v>
      </c>
      <c r="B16" s="9" t="s">
        <v>37</v>
      </c>
      <c r="C16">
        <f>INDEX(HaverPull!$B:$XZ,MATCH(Calculations!C$9,HaverPull!$B:$B,0),MATCH(Calculations!$B16,HaverPull!$B$1:$XZ$1,0))</f>
        <v>88.5</v>
      </c>
      <c r="D16">
        <f>INDEX(HaverPull!$B:$XZ,MATCH(Calculations!D$9,HaverPull!$B:$B,0),MATCH(Calculations!$B16,HaverPull!$B$1:$XZ$1,0))</f>
        <v>90.5</v>
      </c>
      <c r="E16">
        <f>INDEX(HaverPull!$B:$XZ,MATCH(Calculations!E$9,HaverPull!$B:$B,0),MATCH(Calculations!$B16,HaverPull!$B$1:$XZ$1,0))</f>
        <v>92.5</v>
      </c>
      <c r="F16">
        <f>INDEX(HaverPull!$B:$XZ,MATCH(Calculations!F$9,HaverPull!$B:$B,0),MATCH(Calculations!$B16,HaverPull!$B$1:$XZ$1,0))</f>
        <v>94.1</v>
      </c>
      <c r="G16">
        <f>INDEX(HaverPull!$B:$XZ,MATCH(Calculations!G$9,HaverPull!$B:$B,0),MATCH(Calculations!$B16,HaverPull!$B$1:$XZ$1,0))</f>
        <v>97.7</v>
      </c>
      <c r="H16">
        <f>INDEX(HaverPull!$B:$XZ,MATCH(Calculations!H$9,HaverPull!$B:$B,0),MATCH(Calculations!$B16,HaverPull!$B$1:$XZ$1,0))</f>
        <v>98.9</v>
      </c>
      <c r="I16">
        <f>INDEX(HaverPull!$B:$XZ,MATCH(Calculations!I$9,HaverPull!$B:$B,0),MATCH(Calculations!$B16,HaverPull!$B$1:$XZ$1,0))</f>
        <v>101.7</v>
      </c>
      <c r="J16">
        <f>INDEX(HaverPull!$B:$XZ,MATCH(Calculations!J$9,HaverPull!$B:$B,0),MATCH(Calculations!$B16,HaverPull!$B$1:$XZ$1,0))</f>
        <v>103.7</v>
      </c>
      <c r="K16">
        <f>INDEX(HaverPull!$B:$XZ,MATCH(Calculations!K$9,HaverPull!$B:$B,0),MATCH(Calculations!$B16,HaverPull!$B$1:$XZ$1,0))</f>
        <v>104.6</v>
      </c>
      <c r="L16">
        <f>INDEX(HaverPull!$B:$XZ,MATCH(Calculations!L$9,HaverPull!$B:$B,0),MATCH(Calculations!$B16,HaverPull!$B$1:$XZ$1,0))</f>
        <v>106.8</v>
      </c>
      <c r="M16">
        <f>INDEX(HaverPull!$B:$XZ,MATCH(Calculations!M$9,HaverPull!$B:$B,0),MATCH(Calculations!$B16,HaverPull!$B$1:$XZ$1,0))</f>
        <v>108.9</v>
      </c>
      <c r="N16">
        <f>INDEX(HaverPull!$B:$XZ,MATCH(Calculations!N$9,HaverPull!$B:$B,0),MATCH(Calculations!$B16,HaverPull!$B$1:$XZ$1,0))</f>
        <v>111.5</v>
      </c>
      <c r="O16">
        <f>INDEX(HaverPull!$B:$XZ,MATCH(Calculations!O$9,HaverPull!$B:$B,0),MATCH(Calculations!$B16,HaverPull!$B$1:$XZ$1,0))</f>
        <v>114.6</v>
      </c>
      <c r="P16">
        <f>INDEX(HaverPull!$B:$XZ,MATCH(Calculations!P$9,HaverPull!$B:$B,0),MATCH(Calculations!$B16,HaverPull!$B$1:$XZ$1,0))</f>
        <v>116.2</v>
      </c>
      <c r="Q16">
        <f>INDEX(HaverPull!$B:$XZ,MATCH(Calculations!Q$9,HaverPull!$B:$B,0),MATCH(Calculations!$B16,HaverPull!$B$1:$XZ$1,0))</f>
        <v>118.4</v>
      </c>
      <c r="R16">
        <f>INDEX(HaverPull!$B:$XZ,MATCH(Calculations!R$9,HaverPull!$B:$B,0),MATCH(Calculations!$B16,HaverPull!$B$1:$XZ$1,0))</f>
        <v>119.7</v>
      </c>
      <c r="S16">
        <f>INDEX(HaverPull!$B:$XZ,MATCH(Calculations!S$9,HaverPull!$B:$B,0),MATCH(Calculations!$B16,HaverPull!$B$1:$XZ$1,0))</f>
        <v>120.8</v>
      </c>
      <c r="T16">
        <f>INDEX(HaverPull!$B:$XZ,MATCH(Calculations!T$9,HaverPull!$B:$B,0),MATCH(Calculations!$B16,HaverPull!$B$1:$XZ$1,0))</f>
        <v>124.1</v>
      </c>
      <c r="U16">
        <f>INDEX(HaverPull!$B:$XZ,MATCH(Calculations!U$9,HaverPull!$B:$B,0),MATCH(Calculations!$B16,HaverPull!$B$1:$XZ$1,0))</f>
        <v>127.1</v>
      </c>
      <c r="V16">
        <f>INDEX(HaverPull!$B:$XZ,MATCH(Calculations!V$9,HaverPull!$B:$B,0),MATCH(Calculations!$B16,HaverPull!$B$1:$XZ$1,0))</f>
        <v>127.7</v>
      </c>
      <c r="W16">
        <f>INDEX(HaverPull!$B:$XZ,MATCH(Calculations!W$9,HaverPull!$B:$B,0),MATCH(Calculations!$B16,HaverPull!$B$1:$XZ$1,0))</f>
        <v>128.80000000000001</v>
      </c>
      <c r="X16">
        <f>INDEX(HaverPull!$B:$XZ,MATCH(Calculations!X$9,HaverPull!$B:$B,0),MATCH(Calculations!$B16,HaverPull!$B$1:$XZ$1,0))</f>
        <v>133</v>
      </c>
      <c r="Y16">
        <f>INDEX(HaverPull!$B:$XZ,MATCH(Calculations!Y$9,HaverPull!$B:$B,0),MATCH(Calculations!$B16,HaverPull!$B$1:$XZ$1,0))</f>
        <v>138.19999999999999</v>
      </c>
      <c r="Z16">
        <f>INDEX(HaverPull!$B:$XZ,MATCH(Calculations!Z$9,HaverPull!$B:$B,0),MATCH(Calculations!$B16,HaverPull!$B$1:$XZ$1,0))</f>
        <v>141.1</v>
      </c>
      <c r="AA16">
        <f>INDEX(HaverPull!$B:$XZ,MATCH(Calculations!AA$9,HaverPull!$B:$B,0),MATCH(Calculations!$B16,HaverPull!$B$1:$XZ$1,0))</f>
        <v>141.69999999999999</v>
      </c>
      <c r="AB16">
        <f>INDEX(HaverPull!$B:$XZ,MATCH(Calculations!AB$9,HaverPull!$B:$B,0),MATCH(Calculations!$B16,HaverPull!$B$1:$XZ$1,0))</f>
        <v>144.9</v>
      </c>
      <c r="AC16">
        <f>INDEX(HaverPull!$B:$XZ,MATCH(Calculations!AC$9,HaverPull!$B:$B,0),MATCH(Calculations!$B16,HaverPull!$B$1:$XZ$1,0))</f>
        <v>147.69999999999999</v>
      </c>
      <c r="AD16">
        <f>INDEX(HaverPull!$B:$XZ,MATCH(Calculations!AD$9,HaverPull!$B:$B,0),MATCH(Calculations!$B16,HaverPull!$B$1:$XZ$1,0))</f>
        <v>151.30000000000001</v>
      </c>
      <c r="AE16">
        <f>INDEX(HaverPull!$B:$XZ,MATCH(Calculations!AE$9,HaverPull!$B:$B,0),MATCH(Calculations!$B16,HaverPull!$B$1:$XZ$1,0))</f>
        <v>154.80000000000001</v>
      </c>
      <c r="AF16">
        <f>INDEX(HaverPull!$B:$XZ,MATCH(Calculations!AF$9,HaverPull!$B:$B,0),MATCH(Calculations!$B16,HaverPull!$B$1:$XZ$1,0))</f>
        <v>158</v>
      </c>
      <c r="AG16">
        <f>INDEX(HaverPull!$B:$XZ,MATCH(Calculations!AG$9,HaverPull!$B:$B,0),MATCH(Calculations!$B16,HaverPull!$B$1:$XZ$1,0))</f>
        <v>161.5</v>
      </c>
      <c r="AH16">
        <f>INDEX(HaverPull!$B:$XZ,MATCH(Calculations!AH$9,HaverPull!$B:$B,0),MATCH(Calculations!$B16,HaverPull!$B$1:$XZ$1,0))</f>
        <v>164.3</v>
      </c>
      <c r="AI16">
        <f>INDEX(HaverPull!$B:$XZ,MATCH(Calculations!AI$9,HaverPull!$B:$B,0),MATCH(Calculations!$B16,HaverPull!$B$1:$XZ$1,0))</f>
        <v>166.9</v>
      </c>
      <c r="AJ16">
        <f>INDEX(HaverPull!$B:$XZ,MATCH(Calculations!AJ$9,HaverPull!$B:$B,0),MATCH(Calculations!$B16,HaverPull!$B$1:$XZ$1,0))</f>
        <v>173.1</v>
      </c>
      <c r="AK16">
        <f>INDEX(HaverPull!$B:$XZ,MATCH(Calculations!AK$9,HaverPull!$B:$B,0),MATCH(Calculations!$B16,HaverPull!$B$1:$XZ$1,0))</f>
        <v>169.7</v>
      </c>
      <c r="AL16">
        <f>INDEX(HaverPull!$B:$XZ,MATCH(Calculations!AL$9,HaverPull!$B:$B,0),MATCH(Calculations!$B16,HaverPull!$B$1:$XZ$1,0))</f>
        <v>173.9</v>
      </c>
      <c r="AM16">
        <f>INDEX(HaverPull!$B:$XZ,MATCH(Calculations!AM$9,HaverPull!$B:$B,0),MATCH(Calculations!$B16,HaverPull!$B$1:$XZ$1,0))</f>
        <v>176.4</v>
      </c>
      <c r="AN16">
        <f>INDEX(HaverPull!$B:$XZ,MATCH(Calculations!AN$9,HaverPull!$B:$B,0),MATCH(Calculations!$B16,HaverPull!$B$1:$XZ$1,0))</f>
        <v>178.5</v>
      </c>
      <c r="AO16">
        <f>INDEX(HaverPull!$B:$XZ,MATCH(Calculations!AO$9,HaverPull!$B:$B,0),MATCH(Calculations!$B16,HaverPull!$B$1:$XZ$1,0))</f>
        <v>180.9</v>
      </c>
      <c r="AP16">
        <f>INDEX(HaverPull!$B:$XZ,MATCH(Calculations!AP$9,HaverPull!$B:$B,0),MATCH(Calculations!$B16,HaverPull!$B$1:$XZ$1,0))</f>
        <v>184.6</v>
      </c>
      <c r="AQ16">
        <f>INDEX(HaverPull!$B:$XZ,MATCH(Calculations!AQ$9,HaverPull!$B:$B,0),MATCH(Calculations!$B16,HaverPull!$B$1:$XZ$1,0))</f>
        <v>189.5</v>
      </c>
      <c r="AR16">
        <f>INDEX(HaverPull!$B:$XZ,MATCH(Calculations!AR$9,HaverPull!$B:$B,0),MATCH(Calculations!$B16,HaverPull!$B$1:$XZ$1,0))</f>
        <v>196.9</v>
      </c>
      <c r="AS16">
        <f>INDEX(HaverPull!$B:$XZ,MATCH(Calculations!AS$9,HaverPull!$B:$B,0),MATCH(Calculations!$B16,HaverPull!$B$1:$XZ$1,0))</f>
        <v>204.3</v>
      </c>
      <c r="AT16">
        <f>INDEX(HaverPull!$B:$XZ,MATCH(Calculations!AT$9,HaverPull!$B:$B,0),MATCH(Calculations!$B16,HaverPull!$B$1:$XZ$1,0))</f>
        <v>210.6</v>
      </c>
      <c r="AU16">
        <f>INDEX(HaverPull!$B:$XZ,MATCH(Calculations!AU$9,HaverPull!$B:$B,0),MATCH(Calculations!$B16,HaverPull!$B$1:$XZ$1,0))</f>
        <v>230.8</v>
      </c>
      <c r="AV16">
        <f>INDEX(HaverPull!$B:$XZ,MATCH(Calculations!AV$9,HaverPull!$B:$B,0),MATCH(Calculations!$B16,HaverPull!$B$1:$XZ$1,0))</f>
        <v>235.5</v>
      </c>
      <c r="AW16">
        <f>INDEX(HaverPull!$B:$XZ,MATCH(Calculations!AW$9,HaverPull!$B:$B,0),MATCH(Calculations!$B16,HaverPull!$B$1:$XZ$1,0))</f>
        <v>237.5</v>
      </c>
      <c r="AX16">
        <f>INDEX(HaverPull!$B:$XZ,MATCH(Calculations!AX$9,HaverPull!$B:$B,0),MATCH(Calculations!$B16,HaverPull!$B$1:$XZ$1,0))</f>
        <v>238.8</v>
      </c>
      <c r="AY16">
        <f>INDEX(HaverPull!$B:$XZ,MATCH(Calculations!AY$9,HaverPull!$B:$B,0),MATCH(Calculations!$B16,HaverPull!$B$1:$XZ$1,0))</f>
        <v>237.4</v>
      </c>
      <c r="AZ16">
        <f>INDEX(HaverPull!$B:$XZ,MATCH(Calculations!AZ$9,HaverPull!$B:$B,0),MATCH(Calculations!$B16,HaverPull!$B$1:$XZ$1,0))</f>
        <v>238.3</v>
      </c>
      <c r="BA16">
        <f>INDEX(HaverPull!$B:$XZ,MATCH(Calculations!BA$9,HaverPull!$B:$B,0),MATCH(Calculations!$B16,HaverPull!$B$1:$XZ$1,0))</f>
        <v>241.8</v>
      </c>
      <c r="BB16">
        <f>INDEX(HaverPull!$B:$XZ,MATCH(Calculations!BB$9,HaverPull!$B:$B,0),MATCH(Calculations!$B16,HaverPull!$B$1:$XZ$1,0))</f>
        <v>246.3</v>
      </c>
      <c r="BC16">
        <f>INDEX(HaverPull!$B:$XZ,MATCH(Calculations!BC$9,HaverPull!$B:$B,0),MATCH(Calculations!$B16,HaverPull!$B$1:$XZ$1,0))</f>
        <v>250.7</v>
      </c>
      <c r="BD16">
        <f>INDEX(HaverPull!$B:$XZ,MATCH(Calculations!BD$9,HaverPull!$B:$B,0),MATCH(Calculations!$B16,HaverPull!$B$1:$XZ$1,0))</f>
        <v>261.2</v>
      </c>
      <c r="BE16">
        <f>INDEX(HaverPull!$B:$XZ,MATCH(Calculations!BE$9,HaverPull!$B:$B,0),MATCH(Calculations!$B16,HaverPull!$B$1:$XZ$1,0))</f>
        <v>267.5</v>
      </c>
      <c r="BF16">
        <f>INDEX(HaverPull!$B:$XZ,MATCH(Calculations!BF$9,HaverPull!$B:$B,0),MATCH(Calculations!$B16,HaverPull!$B$1:$XZ$1,0))</f>
        <v>273.7</v>
      </c>
      <c r="BG16">
        <f>INDEX(HaverPull!$B:$XZ,MATCH(Calculations!BG$9,HaverPull!$B:$B,0),MATCH(Calculations!$B16,HaverPull!$B$1:$XZ$1,0))</f>
        <v>281.60000000000002</v>
      </c>
      <c r="BH16">
        <f>INDEX(HaverPull!$B:$XZ,MATCH(Calculations!BH$9,HaverPull!$B:$B,0),MATCH(Calculations!$B16,HaverPull!$B$1:$XZ$1,0))</f>
        <v>287.7</v>
      </c>
      <c r="BI16">
        <f>INDEX(HaverPull!$B:$XZ,MATCH(Calculations!BI$9,HaverPull!$B:$B,0),MATCH(Calculations!$B16,HaverPull!$B$1:$XZ$1,0))</f>
        <v>292.2</v>
      </c>
      <c r="BJ16">
        <f>INDEX(HaverPull!$B:$XZ,MATCH(Calculations!BJ$9,HaverPull!$B:$B,0),MATCH(Calculations!$B16,HaverPull!$B$1:$XZ$1,0))</f>
        <v>297.5</v>
      </c>
      <c r="BK16">
        <f>INDEX(HaverPull!$B:$XZ,MATCH(Calculations!BK$9,HaverPull!$B:$B,0),MATCH(Calculations!$B16,HaverPull!$B$1:$XZ$1,0))</f>
        <v>301</v>
      </c>
      <c r="BL16">
        <f>INDEX(HaverPull!$B:$XZ,MATCH(Calculations!BL$9,HaverPull!$B:$B,0),MATCH(Calculations!$B16,HaverPull!$B$1:$XZ$1,0))</f>
        <v>305.7</v>
      </c>
      <c r="BM16">
        <f>INDEX(HaverPull!$B:$XZ,MATCH(Calculations!BM$9,HaverPull!$B:$B,0),MATCH(Calculations!$B16,HaverPull!$B$1:$XZ$1,0))</f>
        <v>311.89999999999998</v>
      </c>
      <c r="BN16">
        <f>INDEX(HaverPull!$B:$XZ,MATCH(Calculations!BN$9,HaverPull!$B:$B,0),MATCH(Calculations!$B16,HaverPull!$B$1:$XZ$1,0))</f>
        <v>313.89999999999998</v>
      </c>
      <c r="BO16">
        <f>INDEX(HaverPull!$B:$XZ,MATCH(Calculations!BO$9,HaverPull!$B:$B,0),MATCH(Calculations!$B16,HaverPull!$B$1:$XZ$1,0))</f>
        <v>317.5</v>
      </c>
      <c r="BP16">
        <f>INDEX(HaverPull!$B:$XZ,MATCH(Calculations!BP$9,HaverPull!$B:$B,0),MATCH(Calculations!$B16,HaverPull!$B$1:$XZ$1,0))</f>
        <v>319.5</v>
      </c>
      <c r="BQ16">
        <f>INDEX(HaverPull!$B:$XZ,MATCH(Calculations!BQ$9,HaverPull!$B:$B,0),MATCH(Calculations!$B16,HaverPull!$B$1:$XZ$1,0))</f>
        <v>326.2</v>
      </c>
      <c r="BR16">
        <f>INDEX(HaverPull!$B:$XZ,MATCH(Calculations!BR$9,HaverPull!$B:$B,0),MATCH(Calculations!$B16,HaverPull!$B$1:$XZ$1,0))</f>
        <v>330.4</v>
      </c>
      <c r="BS16">
        <f>INDEX(HaverPull!$B:$XZ,MATCH(Calculations!BS$9,HaverPull!$B:$B,0),MATCH(Calculations!$B16,HaverPull!$B$1:$XZ$1,0))</f>
        <v>336</v>
      </c>
      <c r="BT16">
        <f>INDEX(HaverPull!$B:$XZ,MATCH(Calculations!BT$9,HaverPull!$B:$B,0),MATCH(Calculations!$B16,HaverPull!$B$1:$XZ$1,0))</f>
        <v>344.4</v>
      </c>
      <c r="BU16">
        <f>INDEX(HaverPull!$B:$XZ,MATCH(Calculations!BU$9,HaverPull!$B:$B,0),MATCH(Calculations!$B16,HaverPull!$B$1:$XZ$1,0))</f>
        <v>352.4</v>
      </c>
      <c r="BV16">
        <f>INDEX(HaverPull!$B:$XZ,MATCH(Calculations!BV$9,HaverPull!$B:$B,0),MATCH(Calculations!$B16,HaverPull!$B$1:$XZ$1,0))</f>
        <v>357.4</v>
      </c>
      <c r="BW16">
        <f>INDEX(HaverPull!$B:$XZ,MATCH(Calculations!BW$9,HaverPull!$B:$B,0),MATCH(Calculations!$B16,HaverPull!$B$1:$XZ$1,0))</f>
        <v>365.2</v>
      </c>
      <c r="BX16">
        <f>INDEX(HaverPull!$B:$XZ,MATCH(Calculations!BX$9,HaverPull!$B:$B,0),MATCH(Calculations!$B16,HaverPull!$B$1:$XZ$1,0))</f>
        <v>372.5</v>
      </c>
      <c r="BY16">
        <f>INDEX(HaverPull!$B:$XZ,MATCH(Calculations!BY$9,HaverPull!$B:$B,0),MATCH(Calculations!$B16,HaverPull!$B$1:$XZ$1,0))</f>
        <v>377.5</v>
      </c>
      <c r="BZ16">
        <f>INDEX(HaverPull!$B:$XZ,MATCH(Calculations!BZ$9,HaverPull!$B:$B,0),MATCH(Calculations!$B16,HaverPull!$B$1:$XZ$1,0))</f>
        <v>382.6</v>
      </c>
      <c r="CA16">
        <f>INDEX(HaverPull!$B:$XZ,MATCH(Calculations!CA$9,HaverPull!$B:$B,0),MATCH(Calculations!$B16,HaverPull!$B$1:$XZ$1,0))</f>
        <v>391</v>
      </c>
      <c r="CB16">
        <f>INDEX(HaverPull!$B:$XZ,MATCH(Calculations!CB$9,HaverPull!$B:$B,0),MATCH(Calculations!$B16,HaverPull!$B$1:$XZ$1,0))</f>
        <v>397.5</v>
      </c>
      <c r="CC16">
        <f>INDEX(HaverPull!$B:$XZ,MATCH(Calculations!CC$9,HaverPull!$B:$B,0),MATCH(Calculations!$B16,HaverPull!$B$1:$XZ$1,0))</f>
        <v>403.9</v>
      </c>
      <c r="CD16">
        <f>INDEX(HaverPull!$B:$XZ,MATCH(Calculations!CD$9,HaverPull!$B:$B,0),MATCH(Calculations!$B16,HaverPull!$B$1:$XZ$1,0))</f>
        <v>403</v>
      </c>
      <c r="CE16">
        <f>INDEX(HaverPull!$B:$XZ,MATCH(Calculations!CE$9,HaverPull!$B:$B,0),MATCH(Calculations!$B16,HaverPull!$B$1:$XZ$1,0))</f>
        <v>419.5</v>
      </c>
      <c r="CF16">
        <f>INDEX(HaverPull!$B:$XZ,MATCH(Calculations!CF$9,HaverPull!$B:$B,0),MATCH(Calculations!$B16,HaverPull!$B$1:$XZ$1,0))</f>
        <v>419.5</v>
      </c>
      <c r="CG16">
        <f>INDEX(HaverPull!$B:$XZ,MATCH(Calculations!CG$9,HaverPull!$B:$B,0),MATCH(Calculations!$B16,HaverPull!$B$1:$XZ$1,0))</f>
        <v>426.8</v>
      </c>
      <c r="CH16">
        <f>INDEX(HaverPull!$B:$XZ,MATCH(Calculations!CH$9,HaverPull!$B:$B,0),MATCH(Calculations!$B16,HaverPull!$B$1:$XZ$1,0))</f>
        <v>434.2</v>
      </c>
      <c r="CI16">
        <f>INDEX(HaverPull!$B:$XZ,MATCH(Calculations!CI$9,HaverPull!$B:$B,0),MATCH(Calculations!$B16,HaverPull!$B$1:$XZ$1,0))</f>
        <v>444</v>
      </c>
      <c r="CJ16">
        <f>INDEX(HaverPull!$B:$XZ,MATCH(Calculations!CJ$9,HaverPull!$B:$B,0),MATCH(Calculations!$B16,HaverPull!$B$1:$XZ$1,0))</f>
        <v>451.6</v>
      </c>
      <c r="CK16">
        <f>INDEX(HaverPull!$B:$XZ,MATCH(Calculations!CK$9,HaverPull!$B:$B,0),MATCH(Calculations!$B16,HaverPull!$B$1:$XZ$1,0))</f>
        <v>461.3</v>
      </c>
      <c r="CL16">
        <f>INDEX(HaverPull!$B:$XZ,MATCH(Calculations!CL$9,HaverPull!$B:$B,0),MATCH(Calculations!$B16,HaverPull!$B$1:$XZ$1,0))</f>
        <v>471.5</v>
      </c>
      <c r="CM16">
        <f>INDEX(HaverPull!$B:$XZ,MATCH(Calculations!CM$9,HaverPull!$B:$B,0),MATCH(Calculations!$B16,HaverPull!$B$1:$XZ$1,0))</f>
        <v>476.4</v>
      </c>
      <c r="CN16">
        <f>INDEX(HaverPull!$B:$XZ,MATCH(Calculations!CN$9,HaverPull!$B:$B,0),MATCH(Calculations!$B16,HaverPull!$B$1:$XZ$1,0))</f>
        <v>481.2</v>
      </c>
      <c r="CO16">
        <f>INDEX(HaverPull!$B:$XZ,MATCH(Calculations!CO$9,HaverPull!$B:$B,0),MATCH(Calculations!$B16,HaverPull!$B$1:$XZ$1,0))</f>
        <v>486</v>
      </c>
      <c r="CP16">
        <f>INDEX(HaverPull!$B:$XZ,MATCH(Calculations!CP$9,HaverPull!$B:$B,0),MATCH(Calculations!$B16,HaverPull!$B$1:$XZ$1,0))</f>
        <v>489.9</v>
      </c>
      <c r="CQ16">
        <f>INDEX(HaverPull!$B:$XZ,MATCH(Calculations!CQ$9,HaverPull!$B:$B,0),MATCH(Calculations!$B16,HaverPull!$B$1:$XZ$1,0))</f>
        <v>489.7</v>
      </c>
      <c r="CR16">
        <f>INDEX(HaverPull!$B:$XZ,MATCH(Calculations!CR$9,HaverPull!$B:$B,0),MATCH(Calculations!$B16,HaverPull!$B$1:$XZ$1,0))</f>
        <v>497.6</v>
      </c>
      <c r="CS16">
        <f>INDEX(HaverPull!$B:$XZ,MATCH(Calculations!CS$9,HaverPull!$B:$B,0),MATCH(Calculations!$B16,HaverPull!$B$1:$XZ$1,0))</f>
        <v>504.9</v>
      </c>
      <c r="CT16">
        <f>INDEX(HaverPull!$B:$XZ,MATCH(Calculations!CT$9,HaverPull!$B:$B,0),MATCH(Calculations!$B16,HaverPull!$B$1:$XZ$1,0))</f>
        <v>520.29999999999995</v>
      </c>
      <c r="CU16">
        <f>INDEX(HaverPull!$B:$XZ,MATCH(Calculations!CU$9,HaverPull!$B:$B,0),MATCH(Calculations!$B16,HaverPull!$B$1:$XZ$1,0))</f>
        <v>531.5</v>
      </c>
      <c r="CV16">
        <f>INDEX(HaverPull!$B:$XZ,MATCH(Calculations!CV$9,HaverPull!$B:$B,0),MATCH(Calculations!$B16,HaverPull!$B$1:$XZ$1,0))</f>
        <v>544.4</v>
      </c>
      <c r="CW16">
        <f>INDEX(HaverPull!$B:$XZ,MATCH(Calculations!CW$9,HaverPull!$B:$B,0),MATCH(Calculations!$B16,HaverPull!$B$1:$XZ$1,0))</f>
        <v>550.5</v>
      </c>
      <c r="CX16">
        <f>INDEX(HaverPull!$B:$XZ,MATCH(Calculations!CX$9,HaverPull!$B:$B,0),MATCH(Calculations!$B16,HaverPull!$B$1:$XZ$1,0))</f>
        <v>554.6</v>
      </c>
      <c r="CY16">
        <f>INDEX(HaverPull!$B:$XZ,MATCH(Calculations!CY$9,HaverPull!$B:$B,0),MATCH(Calculations!$B16,HaverPull!$B$1:$XZ$1,0))</f>
        <v>555.29999999999995</v>
      </c>
      <c r="CZ16">
        <f>INDEX(HaverPull!$B:$XZ,MATCH(Calculations!CZ$9,HaverPull!$B:$B,0),MATCH(Calculations!$B16,HaverPull!$B$1:$XZ$1,0))</f>
        <v>553.6</v>
      </c>
      <c r="DA16">
        <f>INDEX(HaverPull!$B:$XZ,MATCH(Calculations!DA$9,HaverPull!$B:$B,0),MATCH(Calculations!$B16,HaverPull!$B$1:$XZ$1,0))</f>
        <v>558.9</v>
      </c>
      <c r="DB16">
        <f>INDEX(HaverPull!$B:$XZ,MATCH(Calculations!DB$9,HaverPull!$B:$B,0),MATCH(Calculations!$B16,HaverPull!$B$1:$XZ$1,0))</f>
        <v>563.79999999999995</v>
      </c>
      <c r="DC16">
        <f>INDEX(HaverPull!$B:$XZ,MATCH(Calculations!DC$9,HaverPull!$B:$B,0),MATCH(Calculations!$B16,HaverPull!$B$1:$XZ$1,0))</f>
        <v>570.4</v>
      </c>
      <c r="DD16">
        <f>INDEX(HaverPull!$B:$XZ,MATCH(Calculations!DD$9,HaverPull!$B:$B,0),MATCH(Calculations!$B16,HaverPull!$B$1:$XZ$1,0))</f>
        <v>577.70000000000005</v>
      </c>
      <c r="DE16">
        <f>INDEX(HaverPull!$B:$XZ,MATCH(Calculations!DE$9,HaverPull!$B:$B,0),MATCH(Calculations!$B16,HaverPull!$B$1:$XZ$1,0))</f>
        <v>581.79999999999995</v>
      </c>
      <c r="DF16">
        <f>INDEX(HaverPull!$B:$XZ,MATCH(Calculations!DF$9,HaverPull!$B:$B,0),MATCH(Calculations!$B16,HaverPull!$B$1:$XZ$1,0))</f>
        <v>593.20000000000005</v>
      </c>
      <c r="DG16">
        <f>INDEX(HaverPull!$B:$XZ,MATCH(Calculations!DG$9,HaverPull!$B:$B,0),MATCH(Calculations!$B16,HaverPull!$B$1:$XZ$1,0))</f>
        <v>595.70000000000005</v>
      </c>
      <c r="DH16">
        <f>INDEX(HaverPull!$B:$XZ,MATCH(Calculations!DH$9,HaverPull!$B:$B,0),MATCH(Calculations!$B16,HaverPull!$B$1:$XZ$1,0))</f>
        <v>610.4</v>
      </c>
      <c r="DI16">
        <f>INDEX(HaverPull!$B:$XZ,MATCH(Calculations!DI$9,HaverPull!$B:$B,0),MATCH(Calculations!$B16,HaverPull!$B$1:$XZ$1,0))</f>
        <v>616.6</v>
      </c>
      <c r="DJ16">
        <f>INDEX(HaverPull!$B:$XZ,MATCH(Calculations!DJ$9,HaverPull!$B:$B,0),MATCH(Calculations!$B16,HaverPull!$B$1:$XZ$1,0))</f>
        <v>623.79999999999995</v>
      </c>
      <c r="DK16">
        <f>INDEX(HaverPull!$B:$XZ,MATCH(Calculations!DK$9,HaverPull!$B:$B,0),MATCH(Calculations!$B16,HaverPull!$B$1:$XZ$1,0))</f>
        <v>629.1</v>
      </c>
      <c r="DL16">
        <f>INDEX(HaverPull!$B:$XZ,MATCH(Calculations!DL$9,HaverPull!$B:$B,0),MATCH(Calculations!$B16,HaverPull!$B$1:$XZ$1,0))</f>
        <v>635.5</v>
      </c>
      <c r="DM16">
        <f>INDEX(HaverPull!$B:$XZ,MATCH(Calculations!DM$9,HaverPull!$B:$B,0),MATCH(Calculations!$B16,HaverPull!$B$1:$XZ$1,0))</f>
        <v>643</v>
      </c>
      <c r="DN16">
        <f>INDEX(HaverPull!$B:$XZ,MATCH(Calculations!DN$9,HaverPull!$B:$B,0),MATCH(Calculations!$B16,HaverPull!$B$1:$XZ$1,0))</f>
        <v>650.29999999999995</v>
      </c>
      <c r="DO16">
        <f>INDEX(HaverPull!$B:$XZ,MATCH(Calculations!DO$9,HaverPull!$B:$B,0),MATCH(Calculations!$B16,HaverPull!$B$1:$XZ$1,0))</f>
        <v>657.5</v>
      </c>
      <c r="DP16">
        <f>INDEX(HaverPull!$B:$XZ,MATCH(Calculations!DP$9,HaverPull!$B:$B,0),MATCH(Calculations!$B16,HaverPull!$B$1:$XZ$1,0))</f>
        <v>667.1</v>
      </c>
      <c r="DQ16">
        <f>INDEX(HaverPull!$B:$XZ,MATCH(Calculations!DQ$9,HaverPull!$B:$B,0),MATCH(Calculations!$B16,HaverPull!$B$1:$XZ$1,0))</f>
        <v>679</v>
      </c>
      <c r="DR16">
        <f>INDEX(HaverPull!$B:$XZ,MATCH(Calculations!DR$9,HaverPull!$B:$B,0),MATCH(Calculations!$B16,HaverPull!$B$1:$XZ$1,0))</f>
        <v>690.7</v>
      </c>
      <c r="DS16">
        <f>INDEX(HaverPull!$B:$XZ,MATCH(Calculations!DS$9,HaverPull!$B:$B,0),MATCH(Calculations!$B16,HaverPull!$B$1:$XZ$1,0))</f>
        <v>698.6</v>
      </c>
      <c r="DT16">
        <f>INDEX(HaverPull!$B:$XZ,MATCH(Calculations!DT$9,HaverPull!$B:$B,0),MATCH(Calculations!$B16,HaverPull!$B$1:$XZ$1,0))</f>
        <v>707.3</v>
      </c>
      <c r="DU16">
        <f>INDEX(HaverPull!$B:$XZ,MATCH(Calculations!DU$9,HaverPull!$B:$B,0),MATCH(Calculations!$B16,HaverPull!$B$1:$XZ$1,0))</f>
        <v>711.3</v>
      </c>
      <c r="DV16">
        <f>INDEX(HaverPull!$B:$XZ,MATCH(Calculations!DV$9,HaverPull!$B:$B,0),MATCH(Calculations!$B16,HaverPull!$B$1:$XZ$1,0))</f>
        <v>717.1</v>
      </c>
      <c r="DW16">
        <f>INDEX(HaverPull!$B:$XZ,MATCH(Calculations!DW$9,HaverPull!$B:$B,0),MATCH(Calculations!$B16,HaverPull!$B$1:$XZ$1,0))</f>
        <v>724.2</v>
      </c>
      <c r="DX16">
        <f>INDEX(HaverPull!$B:$XZ,MATCH(Calculations!DX$9,HaverPull!$B:$B,0),MATCH(Calculations!$B16,HaverPull!$B$1:$XZ$1,0))</f>
        <v>724.1</v>
      </c>
      <c r="DY16">
        <f>INDEX(HaverPull!$B:$XZ,MATCH(Calculations!DY$9,HaverPull!$B:$B,0),MATCH(Calculations!$B16,HaverPull!$B$1:$XZ$1,0))</f>
        <v>725.3</v>
      </c>
      <c r="DZ16">
        <f>INDEX(HaverPull!$B:$XZ,MATCH(Calculations!DZ$9,HaverPull!$B:$B,0),MATCH(Calculations!$B16,HaverPull!$B$1:$XZ$1,0))</f>
        <v>737.1</v>
      </c>
      <c r="EA16">
        <f>INDEX(HaverPull!$B:$XZ,MATCH(Calculations!EA$9,HaverPull!$B:$B,0),MATCH(Calculations!$B16,HaverPull!$B$1:$XZ$1,0))</f>
        <v>744</v>
      </c>
      <c r="EB16">
        <f>INDEX(HaverPull!$B:$XZ,MATCH(Calculations!EB$9,HaverPull!$B:$B,0),MATCH(Calculations!$B16,HaverPull!$B$1:$XZ$1,0))</f>
        <v>751.3</v>
      </c>
      <c r="EC16">
        <f>INDEX(HaverPull!$B:$XZ,MATCH(Calculations!EC$9,HaverPull!$B:$B,0),MATCH(Calculations!$B16,HaverPull!$B$1:$XZ$1,0))</f>
        <v>768.5</v>
      </c>
      <c r="ED16">
        <f>INDEX(HaverPull!$B:$XZ,MATCH(Calculations!ED$9,HaverPull!$B:$B,0),MATCH(Calculations!$B16,HaverPull!$B$1:$XZ$1,0))</f>
        <v>776.3</v>
      </c>
      <c r="EE16">
        <f>INDEX(HaverPull!$B:$XZ,MATCH(Calculations!EE$9,HaverPull!$B:$B,0),MATCH(Calculations!$B16,HaverPull!$B$1:$XZ$1,0))</f>
        <v>788.6</v>
      </c>
      <c r="EF16">
        <f>INDEX(HaverPull!$B:$XZ,MATCH(Calculations!EF$9,HaverPull!$B:$B,0),MATCH(Calculations!$B16,HaverPull!$B$1:$XZ$1,0))</f>
        <v>800</v>
      </c>
      <c r="EG16">
        <f>INDEX(HaverPull!$B:$XZ,MATCH(Calculations!EG$9,HaverPull!$B:$B,0),MATCH(Calculations!$B16,HaverPull!$B$1:$XZ$1,0))</f>
        <v>813</v>
      </c>
      <c r="EH16">
        <f>INDEX(HaverPull!$B:$XZ,MATCH(Calculations!EH$9,HaverPull!$B:$B,0),MATCH(Calculations!$B16,HaverPull!$B$1:$XZ$1,0))</f>
        <v>820.9</v>
      </c>
      <c r="EI16">
        <f>INDEX(HaverPull!$B:$XZ,MATCH(Calculations!EI$9,HaverPull!$B:$B,0),MATCH(Calculations!$B16,HaverPull!$B$1:$XZ$1,0))</f>
        <v>847.3</v>
      </c>
      <c r="EJ16">
        <f>INDEX(HaverPull!$B:$XZ,MATCH(Calculations!EJ$9,HaverPull!$B:$B,0),MATCH(Calculations!$B16,HaverPull!$B$1:$XZ$1,0))</f>
        <v>859.9</v>
      </c>
      <c r="EK16">
        <f>INDEX(HaverPull!$B:$XZ,MATCH(Calculations!EK$9,HaverPull!$B:$B,0),MATCH(Calculations!$B16,HaverPull!$B$1:$XZ$1,0))</f>
        <v>871.3</v>
      </c>
      <c r="EL16">
        <f>INDEX(HaverPull!$B:$XZ,MATCH(Calculations!EL$9,HaverPull!$B:$B,0),MATCH(Calculations!$B16,HaverPull!$B$1:$XZ$1,0))</f>
        <v>893.8</v>
      </c>
      <c r="EM16">
        <f>INDEX(HaverPull!$B:$XZ,MATCH(Calculations!EM$9,HaverPull!$B:$B,0),MATCH(Calculations!$B16,HaverPull!$B$1:$XZ$1,0))</f>
        <v>915.1</v>
      </c>
      <c r="EN16">
        <f>INDEX(HaverPull!$B:$XZ,MATCH(Calculations!EN$9,HaverPull!$B:$B,0),MATCH(Calculations!$B16,HaverPull!$B$1:$XZ$1,0))</f>
        <v>937.3</v>
      </c>
      <c r="EO16">
        <f>INDEX(HaverPull!$B:$XZ,MATCH(Calculations!EO$9,HaverPull!$B:$B,0),MATCH(Calculations!$B16,HaverPull!$B$1:$XZ$1,0))</f>
        <v>952.1</v>
      </c>
      <c r="EP16">
        <f>INDEX(HaverPull!$B:$XZ,MATCH(Calculations!EP$9,HaverPull!$B:$B,0),MATCH(Calculations!$B16,HaverPull!$B$1:$XZ$1,0))</f>
        <v>965.3</v>
      </c>
      <c r="EQ16">
        <f>INDEX(HaverPull!$B:$XZ,MATCH(Calculations!EQ$9,HaverPull!$B:$B,0),MATCH(Calculations!$B16,HaverPull!$B$1:$XZ$1,0))</f>
        <v>981.8</v>
      </c>
      <c r="ER16">
        <f>INDEX(HaverPull!$B:$XZ,MATCH(Calculations!ER$9,HaverPull!$B:$B,0),MATCH(Calculations!$B16,HaverPull!$B$1:$XZ$1,0))</f>
        <v>991.7</v>
      </c>
      <c r="ES16">
        <f>INDEX(HaverPull!$B:$XZ,MATCH(Calculations!ES$9,HaverPull!$B:$B,0),MATCH(Calculations!$B16,HaverPull!$B$1:$XZ$1,0))</f>
        <v>1004.1</v>
      </c>
      <c r="ET16">
        <f>INDEX(HaverPull!$B:$XZ,MATCH(Calculations!ET$9,HaverPull!$B:$B,0),MATCH(Calculations!$B16,HaverPull!$B$1:$XZ$1,0))</f>
        <v>1010.5</v>
      </c>
      <c r="EU16">
        <f>INDEX(HaverPull!$B:$XZ,MATCH(Calculations!EU$9,HaverPull!$B:$B,0),MATCH(Calculations!$B16,HaverPull!$B$1:$XZ$1,0))</f>
        <v>1025.9000000000001</v>
      </c>
      <c r="EV16">
        <f>INDEX(HaverPull!$B:$XZ,MATCH(Calculations!EV$9,HaverPull!$B:$B,0),MATCH(Calculations!$B16,HaverPull!$B$1:$XZ$1,0))</f>
        <v>1033.0999999999999</v>
      </c>
      <c r="EW16">
        <f>INDEX(HaverPull!$B:$XZ,MATCH(Calculations!EW$9,HaverPull!$B:$B,0),MATCH(Calculations!$B16,HaverPull!$B$1:$XZ$1,0))</f>
        <v>1035.8</v>
      </c>
      <c r="EX16">
        <f>INDEX(HaverPull!$B:$XZ,MATCH(Calculations!EX$9,HaverPull!$B:$B,0),MATCH(Calculations!$B16,HaverPull!$B$1:$XZ$1,0))</f>
        <v>1052.5999999999999</v>
      </c>
      <c r="EY16">
        <f>INDEX(HaverPull!$B:$XZ,MATCH(Calculations!EY$9,HaverPull!$B:$B,0),MATCH(Calculations!$B16,HaverPull!$B$1:$XZ$1,0))</f>
        <v>1045.7</v>
      </c>
      <c r="EZ16">
        <f>INDEX(HaverPull!$B:$XZ,MATCH(Calculations!EZ$9,HaverPull!$B:$B,0),MATCH(Calculations!$B16,HaverPull!$B$1:$XZ$1,0))</f>
        <v>1054.7</v>
      </c>
      <c r="FA16">
        <f>INDEX(HaverPull!$B:$XZ,MATCH(Calculations!FA$9,HaverPull!$B:$B,0),MATCH(Calculations!$B16,HaverPull!$B$1:$XZ$1,0))</f>
        <v>1058.5</v>
      </c>
      <c r="FB16">
        <f>INDEX(HaverPull!$B:$XZ,MATCH(Calculations!FB$9,HaverPull!$B:$B,0),MATCH(Calculations!$B16,HaverPull!$B$1:$XZ$1,0))</f>
        <v>1040</v>
      </c>
      <c r="FC16">
        <f>INDEX(HaverPull!$B:$XZ,MATCH(Calculations!FC$9,HaverPull!$B:$B,0),MATCH(Calculations!$B16,HaverPull!$B$1:$XZ$1,0))</f>
        <v>1015.9</v>
      </c>
      <c r="FD16">
        <f>INDEX(HaverPull!$B:$XZ,MATCH(Calculations!FD$9,HaverPull!$B:$B,0),MATCH(Calculations!$B16,HaverPull!$B$1:$XZ$1,0))</f>
        <v>1017.3</v>
      </c>
      <c r="FE16">
        <f>INDEX(HaverPull!$B:$XZ,MATCH(Calculations!FE$9,HaverPull!$B:$B,0),MATCH(Calculations!$B16,HaverPull!$B$1:$XZ$1,0))</f>
        <v>1028.8</v>
      </c>
      <c r="FF16">
        <f>INDEX(HaverPull!$B:$XZ,MATCH(Calculations!FF$9,HaverPull!$B:$B,0),MATCH(Calculations!$B16,HaverPull!$B$1:$XZ$1,0))</f>
        <v>1045.3</v>
      </c>
      <c r="FG16">
        <f>INDEX(HaverPull!$B:$XZ,MATCH(Calculations!FG$9,HaverPull!$B:$B,0),MATCH(Calculations!$B16,HaverPull!$B$1:$XZ$1,0))</f>
        <v>1044.5999999999999</v>
      </c>
      <c r="FH16">
        <f>INDEX(HaverPull!$B:$XZ,MATCH(Calculations!FH$9,HaverPull!$B:$B,0),MATCH(Calculations!$B16,HaverPull!$B$1:$XZ$1,0))</f>
        <v>1062.0999999999999</v>
      </c>
      <c r="FI16">
        <f>INDEX(HaverPull!$B:$XZ,MATCH(Calculations!FI$9,HaverPull!$B:$B,0),MATCH(Calculations!$B16,HaverPull!$B$1:$XZ$1,0))</f>
        <v>1069.0999999999999</v>
      </c>
      <c r="FJ16">
        <f>INDEX(HaverPull!$B:$XZ,MATCH(Calculations!FJ$9,HaverPull!$B:$B,0),MATCH(Calculations!$B16,HaverPull!$B$1:$XZ$1,0))</f>
        <v>1076.4000000000001</v>
      </c>
      <c r="FK16">
        <f>INDEX(HaverPull!$B:$XZ,MATCH(Calculations!FK$9,HaverPull!$B:$B,0),MATCH(Calculations!$B16,HaverPull!$B$1:$XZ$1,0))</f>
        <v>1091.5</v>
      </c>
      <c r="FL16">
        <f>INDEX(HaverPull!$B:$XZ,MATCH(Calculations!FL$9,HaverPull!$B:$B,0),MATCH(Calculations!$B16,HaverPull!$B$1:$XZ$1,0))</f>
        <v>1105.5</v>
      </c>
      <c r="FM16">
        <f>INDEX(HaverPull!$B:$XZ,MATCH(Calculations!FM$9,HaverPull!$B:$B,0),MATCH(Calculations!$B16,HaverPull!$B$1:$XZ$1,0))</f>
        <v>1103.9000000000001</v>
      </c>
      <c r="FN16">
        <f>INDEX(HaverPull!$B:$XZ,MATCH(Calculations!FN$9,HaverPull!$B:$B,0),MATCH(Calculations!$B16,HaverPull!$B$1:$XZ$1,0))</f>
        <v>1114</v>
      </c>
      <c r="FO16">
        <f>INDEX(HaverPull!$B:$XZ,MATCH(Calculations!FO$9,HaverPull!$B:$B,0),MATCH(Calculations!$B16,HaverPull!$B$1:$XZ$1,0))</f>
        <v>1130.9000000000001</v>
      </c>
      <c r="FP16">
        <f>INDEX(HaverPull!$B:$XZ,MATCH(Calculations!FP$9,HaverPull!$B:$B,0),MATCH(Calculations!$B16,HaverPull!$B$1:$XZ$1,0))</f>
        <v>1133.9000000000001</v>
      </c>
      <c r="FQ16">
        <f>INDEX(HaverPull!$B:$XZ,MATCH(Calculations!FQ$9,HaverPull!$B:$B,0),MATCH(Calculations!$B16,HaverPull!$B$1:$XZ$1,0))</f>
        <v>1131.3</v>
      </c>
      <c r="FR16">
        <f>INDEX(HaverPull!$B:$XZ,MATCH(Calculations!FR$9,HaverPull!$B:$B,0),MATCH(Calculations!$B16,HaverPull!$B$1:$XZ$1,0))</f>
        <v>1148.4000000000001</v>
      </c>
      <c r="FS16">
        <f>INDEX(HaverPull!$B:$XZ,MATCH(Calculations!FS$9,HaverPull!$B:$B,0),MATCH(Calculations!$B16,HaverPull!$B$1:$XZ$1,0))</f>
        <v>1174.5999999999999</v>
      </c>
      <c r="FT16">
        <f>INDEX(HaverPull!$B:$XZ,MATCH(Calculations!FT$9,HaverPull!$B:$B,0),MATCH(Calculations!$B16,HaverPull!$B$1:$XZ$1,0))</f>
        <v>1180.8</v>
      </c>
      <c r="FU16">
        <f>INDEX(HaverPull!$B:$XZ,MATCH(Calculations!FU$9,HaverPull!$B:$B,0),MATCH(Calculations!$B16,HaverPull!$B$1:$XZ$1,0))</f>
        <v>1195</v>
      </c>
      <c r="FV16">
        <f>INDEX(HaverPull!$B:$XZ,MATCH(Calculations!FV$9,HaverPull!$B:$B,0),MATCH(Calculations!$B16,HaverPull!$B$1:$XZ$1,0))</f>
        <v>1204.0999999999999</v>
      </c>
      <c r="FW16">
        <f>INDEX(HaverPull!$B:$XZ,MATCH(Calculations!FW$9,HaverPull!$B:$B,0),MATCH(Calculations!$B16,HaverPull!$B$1:$XZ$1,0))</f>
        <v>1220.8</v>
      </c>
      <c r="FX16">
        <f>INDEX(HaverPull!$B:$XZ,MATCH(Calculations!FX$9,HaverPull!$B:$B,0),MATCH(Calculations!$B16,HaverPull!$B$1:$XZ$1,0))</f>
        <v>1238.7</v>
      </c>
      <c r="FY16">
        <f>INDEX(HaverPull!$B:$XZ,MATCH(Calculations!FY$9,HaverPull!$B:$B,0),MATCH(Calculations!$B16,HaverPull!$B$1:$XZ$1,0))</f>
        <v>1248.4000000000001</v>
      </c>
      <c r="FZ16">
        <f>INDEX(HaverPull!$B:$XZ,MATCH(Calculations!FZ$9,HaverPull!$B:$B,0),MATCH(Calculations!$B16,HaverPull!$B$1:$XZ$1,0))</f>
        <v>1255.7</v>
      </c>
      <c r="GA16">
        <f>INDEX(HaverPull!$B:$XZ,MATCH(Calculations!GA$9,HaverPull!$B:$B,0),MATCH(Calculations!$B16,HaverPull!$B$1:$XZ$1,0))</f>
        <v>1257.2</v>
      </c>
      <c r="GB16">
        <f>INDEX(HaverPull!$B:$XZ,MATCH(Calculations!GB$9,HaverPull!$B:$B,0),MATCH(Calculations!$B16,HaverPull!$B$1:$XZ$1,0))</f>
        <v>1267.7</v>
      </c>
      <c r="GC16">
        <f>INDEX(HaverPull!$B:$XZ,MATCH(Calculations!GC$9,HaverPull!$B:$B,0),MATCH(Calculations!$B16,HaverPull!$B$1:$XZ$1,0))</f>
        <v>1271.4000000000001</v>
      </c>
      <c r="GD16">
        <f>INDEX(HaverPull!$B:$XZ,MATCH(Calculations!GD$9,HaverPull!$B:$B,0),MATCH(Calculations!$B16,HaverPull!$B$1:$XZ$1,0))</f>
        <v>1283.2</v>
      </c>
      <c r="GE16">
        <f>INDEX(HaverPull!$B:$XZ,MATCH(Calculations!GE$9,HaverPull!$B:$B,0),MATCH(Calculations!$B16,HaverPull!$B$1:$XZ$1,0))</f>
        <v>1288.9000000000001</v>
      </c>
      <c r="GF16">
        <f>INDEX(HaverPull!$B:$XZ,MATCH(Calculations!GF$9,HaverPull!$B:$B,0),MATCH(Calculations!$B16,HaverPull!$B$1:$XZ$1,0))</f>
        <v>1294.5999999999999</v>
      </c>
      <c r="GG16">
        <f>INDEX(HaverPull!$B:$XZ,MATCH(Calculations!GG$9,HaverPull!$B:$B,0),MATCH(Calculations!$B16,HaverPull!$B$1:$XZ$1,0))</f>
        <v>1310.8</v>
      </c>
      <c r="GH16">
        <f>INDEX(HaverPull!$B:$XZ,MATCH(Calculations!GH$9,HaverPull!$B:$B,0),MATCH(Calculations!$B16,HaverPull!$B$1:$XZ$1,0))</f>
        <v>1320.7</v>
      </c>
      <c r="GI16">
        <f>INDEX(HaverPull!$B:$XZ,MATCH(Calculations!GI$9,HaverPull!$B:$B,0),MATCH(Calculations!$B16,HaverPull!$B$1:$XZ$1,0))</f>
        <v>1326.1</v>
      </c>
      <c r="GJ16">
        <f>INDEX(HaverPull!$B:$XZ,MATCH(Calculations!GJ$9,HaverPull!$B:$B,0),MATCH(Calculations!$B16,HaverPull!$B$1:$XZ$1,0))</f>
        <v>1338.9</v>
      </c>
      <c r="GK16">
        <f>INDEX(HaverPull!$B:$XZ,MATCH(Calculations!GK$9,HaverPull!$B:$B,0),MATCH(Calculations!$B16,HaverPull!$B$1:$XZ$1,0))</f>
        <v>1353.7</v>
      </c>
      <c r="GL16">
        <f>INDEX(HaverPull!$B:$XZ,MATCH(Calculations!GL$9,HaverPull!$B:$B,0),MATCH(Calculations!$B16,HaverPull!$B$1:$XZ$1,0))</f>
        <v>1370</v>
      </c>
      <c r="GM16">
        <f>INDEX(HaverPull!$B:$XZ,MATCH(Calculations!GM$9,HaverPull!$B:$B,0),MATCH(Calculations!$B16,HaverPull!$B$1:$XZ$1,0))</f>
        <v>1397.9</v>
      </c>
      <c r="GN16">
        <f>INDEX(HaverPull!$B:$XZ,MATCH(Calculations!GN$9,HaverPull!$B:$B,0),MATCH(Calculations!$B16,HaverPull!$B$1:$XZ$1,0))</f>
        <v>1413.4</v>
      </c>
      <c r="GO16" t="e">
        <f>INDEX(HaverPull!$B:$XZ,MATCH(Calculations!GO$9,HaverPull!$B:$B,0),MATCH(Calculations!$B16,HaverPull!$B$1:$XZ$1,0))</f>
        <v>#N/A</v>
      </c>
      <c r="GP16" t="e">
        <f>INDEX(HaverPull!$B:$XZ,MATCH(Calculations!GP$9,HaverPull!$B:$B,0),MATCH(Calculations!$B16,HaverPull!$B$1:$XZ$1,0))</f>
        <v>#N/A</v>
      </c>
      <c r="GQ16" t="e">
        <f>INDEX(HaverPull!$B:$XZ,MATCH(Calculations!GQ$9,HaverPull!$B:$B,0),MATCH(Calculations!$B16,HaverPull!$B$1:$XZ$1,0))</f>
        <v>#N/A</v>
      </c>
      <c r="GR16" t="e">
        <f>INDEX(HaverPull!$B:$XZ,MATCH(Calculations!GR$9,HaverPull!$B:$B,0),MATCH(Calculations!$B16,HaverPull!$B$1:$XZ$1,0))</f>
        <v>#N/A</v>
      </c>
      <c r="GS16" t="e">
        <f>INDEX(HaverPull!$B:$XZ,MATCH(Calculations!GS$9,HaverPull!$B:$B,0),MATCH(Calculations!$B16,HaverPull!$B$1:$XZ$1,0))</f>
        <v>#N/A</v>
      </c>
      <c r="GT16" t="e">
        <f>INDEX(HaverPull!$B:$XZ,MATCH(Calculations!GT$9,HaverPull!$B:$B,0),MATCH(Calculations!$B16,HaverPull!$B$1:$XZ$1,0))</f>
        <v>#N/A</v>
      </c>
      <c r="GU16" t="e">
        <f>INDEX(HaverPull!$B:$XZ,MATCH(Calculations!GU$9,HaverPull!$B:$B,0),MATCH(Calculations!$B16,HaverPull!$B$1:$XZ$1,0))</f>
        <v>#N/A</v>
      </c>
      <c r="GV16" t="e">
        <f>INDEX(HaverPull!$B:$XZ,MATCH(Calculations!GV$9,HaverPull!$B:$B,0),MATCH(Calculations!$B16,HaverPull!$B$1:$XZ$1,0))</f>
        <v>#N/A</v>
      </c>
    </row>
    <row r="17" spans="1:204" x14ac:dyDescent="0.25">
      <c r="A17" s="8" t="s">
        <v>229</v>
      </c>
      <c r="B17" s="9" t="s">
        <v>223</v>
      </c>
      <c r="C17">
        <f>IFERROR(INDEX(HaverPull!$B:$XZ,MATCH(Calculations!C$9,HaverPull!$B:$B,0),MATCH(Calculations!$B17,HaverPull!$B$1:$XZ$1,0)),INDEX(HaverPull!$B:$XZ,MATCH(Calculations!B$9,HaverPull!$B:$B,0),MATCH(Calculations!$B17,HaverPull!$B$1:$XZ$1,0)))</f>
        <v>30.7</v>
      </c>
      <c r="D17">
        <f>IFERROR(INDEX(HaverPull!$B:$XZ,MATCH(Calculations!D$9,HaverPull!$B:$B,0),MATCH(Calculations!$B17,HaverPull!$B$1:$XZ$1,0)),INDEX(HaverPull!$B:$XZ,MATCH(Calculations!C$9,HaverPull!$B:$B,0),MATCH(Calculations!$B17,HaverPull!$B$1:$XZ$1,0)))</f>
        <v>30.8</v>
      </c>
      <c r="E17">
        <f>IFERROR(INDEX(HaverPull!$B:$XZ,MATCH(Calculations!E$9,HaverPull!$B:$B,0),MATCH(Calculations!$B17,HaverPull!$B$1:$XZ$1,0)),INDEX(HaverPull!$B:$XZ,MATCH(Calculations!D$9,HaverPull!$B:$B,0),MATCH(Calculations!$B17,HaverPull!$B$1:$XZ$1,0)))</f>
        <v>31.7</v>
      </c>
      <c r="F17">
        <f>IFERROR(INDEX(HaverPull!$B:$XZ,MATCH(Calculations!F$9,HaverPull!$B:$B,0),MATCH(Calculations!$B17,HaverPull!$B$1:$XZ$1,0)),INDEX(HaverPull!$B:$XZ,MATCH(Calculations!E$9,HaverPull!$B:$B,0),MATCH(Calculations!$B17,HaverPull!$B$1:$XZ$1,0)))</f>
        <v>30.2</v>
      </c>
      <c r="G17">
        <f>IFERROR(INDEX(HaverPull!$B:$XZ,MATCH(Calculations!G$9,HaverPull!$B:$B,0),MATCH(Calculations!$B17,HaverPull!$B$1:$XZ$1,0)),INDEX(HaverPull!$B:$XZ,MATCH(Calculations!F$9,HaverPull!$B:$B,0),MATCH(Calculations!$B17,HaverPull!$B$1:$XZ$1,0)))</f>
        <v>34</v>
      </c>
      <c r="H17">
        <f>IFERROR(INDEX(HaverPull!$B:$XZ,MATCH(Calculations!H$9,HaverPull!$B:$B,0),MATCH(Calculations!$B17,HaverPull!$B$1:$XZ$1,0)),INDEX(HaverPull!$B:$XZ,MATCH(Calculations!G$9,HaverPull!$B:$B,0),MATCH(Calculations!$B17,HaverPull!$B$1:$XZ$1,0)))</f>
        <v>34.9</v>
      </c>
      <c r="I17">
        <f>IFERROR(INDEX(HaverPull!$B:$XZ,MATCH(Calculations!I$9,HaverPull!$B:$B,0),MATCH(Calculations!$B17,HaverPull!$B$1:$XZ$1,0)),INDEX(HaverPull!$B:$XZ,MATCH(Calculations!H$9,HaverPull!$B:$B,0),MATCH(Calculations!$B17,HaverPull!$B$1:$XZ$1,0)))</f>
        <v>34.1</v>
      </c>
      <c r="J17">
        <f>IFERROR(INDEX(HaverPull!$B:$XZ,MATCH(Calculations!J$9,HaverPull!$B:$B,0),MATCH(Calculations!$B17,HaverPull!$B$1:$XZ$1,0)),INDEX(HaverPull!$B:$XZ,MATCH(Calculations!I$9,HaverPull!$B:$B,0),MATCH(Calculations!$B17,HaverPull!$B$1:$XZ$1,0)))</f>
        <v>34.6</v>
      </c>
      <c r="K17">
        <f>IFERROR(INDEX(HaverPull!$B:$XZ,MATCH(Calculations!K$9,HaverPull!$B:$B,0),MATCH(Calculations!$B17,HaverPull!$B$1:$XZ$1,0)),INDEX(HaverPull!$B:$XZ,MATCH(Calculations!J$9,HaverPull!$B:$B,0),MATCH(Calculations!$B17,HaverPull!$B$1:$XZ$1,0)))</f>
        <v>36.799999999999997</v>
      </c>
      <c r="L17">
        <f>IFERROR(INDEX(HaverPull!$B:$XZ,MATCH(Calculations!L$9,HaverPull!$B:$B,0),MATCH(Calculations!$B17,HaverPull!$B$1:$XZ$1,0)),INDEX(HaverPull!$B:$XZ,MATCH(Calculations!K$9,HaverPull!$B:$B,0),MATCH(Calculations!$B17,HaverPull!$B$1:$XZ$1,0)))</f>
        <v>37.1</v>
      </c>
      <c r="M17">
        <f>IFERROR(INDEX(HaverPull!$B:$XZ,MATCH(Calculations!M$9,HaverPull!$B:$B,0),MATCH(Calculations!$B17,HaverPull!$B$1:$XZ$1,0)),INDEX(HaverPull!$B:$XZ,MATCH(Calculations!L$9,HaverPull!$B:$B,0),MATCH(Calculations!$B17,HaverPull!$B$1:$XZ$1,0)))</f>
        <v>38.299999999999997</v>
      </c>
      <c r="N17">
        <f>IFERROR(INDEX(HaverPull!$B:$XZ,MATCH(Calculations!N$9,HaverPull!$B:$B,0),MATCH(Calculations!$B17,HaverPull!$B$1:$XZ$1,0)),INDEX(HaverPull!$B:$XZ,MATCH(Calculations!M$9,HaverPull!$B:$B,0),MATCH(Calculations!$B17,HaverPull!$B$1:$XZ$1,0)))</f>
        <v>42.4</v>
      </c>
      <c r="O17">
        <f>IFERROR(INDEX(HaverPull!$B:$XZ,MATCH(Calculations!O$9,HaverPull!$B:$B,0),MATCH(Calculations!$B17,HaverPull!$B$1:$XZ$1,0)),INDEX(HaverPull!$B:$XZ,MATCH(Calculations!N$9,HaverPull!$B:$B,0),MATCH(Calculations!$B17,HaverPull!$B$1:$XZ$1,0)))</f>
        <v>45.3</v>
      </c>
      <c r="P17">
        <f>IFERROR(INDEX(HaverPull!$B:$XZ,MATCH(Calculations!P$9,HaverPull!$B:$B,0),MATCH(Calculations!$B17,HaverPull!$B$1:$XZ$1,0)),INDEX(HaverPull!$B:$XZ,MATCH(Calculations!O$9,HaverPull!$B:$B,0),MATCH(Calculations!$B17,HaverPull!$B$1:$XZ$1,0)))</f>
        <v>45.4</v>
      </c>
      <c r="Q17">
        <f>IFERROR(INDEX(HaverPull!$B:$XZ,MATCH(Calculations!Q$9,HaverPull!$B:$B,0),MATCH(Calculations!$B17,HaverPull!$B$1:$XZ$1,0)),INDEX(HaverPull!$B:$XZ,MATCH(Calculations!P$9,HaverPull!$B:$B,0),MATCH(Calculations!$B17,HaverPull!$B$1:$XZ$1,0)))</f>
        <v>43.4</v>
      </c>
      <c r="R17">
        <f>IFERROR(INDEX(HaverPull!$B:$XZ,MATCH(Calculations!R$9,HaverPull!$B:$B,0),MATCH(Calculations!$B17,HaverPull!$B$1:$XZ$1,0)),INDEX(HaverPull!$B:$XZ,MATCH(Calculations!Q$9,HaverPull!$B:$B,0),MATCH(Calculations!$B17,HaverPull!$B$1:$XZ$1,0)))</f>
        <v>45.6</v>
      </c>
      <c r="S17">
        <f>IFERROR(INDEX(HaverPull!$B:$XZ,MATCH(Calculations!S$9,HaverPull!$B:$B,0),MATCH(Calculations!$B17,HaverPull!$B$1:$XZ$1,0)),INDEX(HaverPull!$B:$XZ,MATCH(Calculations!R$9,HaverPull!$B:$B,0),MATCH(Calculations!$B17,HaverPull!$B$1:$XZ$1,0)))</f>
        <v>43.7</v>
      </c>
      <c r="T17">
        <f>IFERROR(INDEX(HaverPull!$B:$XZ,MATCH(Calculations!T$9,HaverPull!$B:$B,0),MATCH(Calculations!$B17,HaverPull!$B$1:$XZ$1,0)),INDEX(HaverPull!$B:$XZ,MATCH(Calculations!S$9,HaverPull!$B:$B,0),MATCH(Calculations!$B17,HaverPull!$B$1:$XZ$1,0)))</f>
        <v>45.9</v>
      </c>
      <c r="U17">
        <f>IFERROR(INDEX(HaverPull!$B:$XZ,MATCH(Calculations!U$9,HaverPull!$B:$B,0),MATCH(Calculations!$B17,HaverPull!$B$1:$XZ$1,0)),INDEX(HaverPull!$B:$XZ,MATCH(Calculations!T$9,HaverPull!$B:$B,0),MATCH(Calculations!$B17,HaverPull!$B$1:$XZ$1,0)))</f>
        <v>50.8</v>
      </c>
      <c r="V17">
        <f>IFERROR(INDEX(HaverPull!$B:$XZ,MATCH(Calculations!V$9,HaverPull!$B:$B,0),MATCH(Calculations!$B17,HaverPull!$B$1:$XZ$1,0)),INDEX(HaverPull!$B:$XZ,MATCH(Calculations!U$9,HaverPull!$B:$B,0),MATCH(Calculations!$B17,HaverPull!$B$1:$XZ$1,0)))</f>
        <v>44.6</v>
      </c>
      <c r="W17">
        <f>IFERROR(INDEX(HaverPull!$B:$XZ,MATCH(Calculations!W$9,HaverPull!$B:$B,0),MATCH(Calculations!$B17,HaverPull!$B$1:$XZ$1,0)),INDEX(HaverPull!$B:$XZ,MATCH(Calculations!V$9,HaverPull!$B:$B,0),MATCH(Calculations!$B17,HaverPull!$B$1:$XZ$1,0)))</f>
        <v>37.6</v>
      </c>
      <c r="X17">
        <f>IFERROR(INDEX(HaverPull!$B:$XZ,MATCH(Calculations!X$9,HaverPull!$B:$B,0),MATCH(Calculations!$B17,HaverPull!$B$1:$XZ$1,0)),INDEX(HaverPull!$B:$XZ,MATCH(Calculations!W$9,HaverPull!$B:$B,0),MATCH(Calculations!$B17,HaverPull!$B$1:$XZ$1,0)))</f>
        <v>40.799999999999997</v>
      </c>
      <c r="Y17">
        <f>IFERROR(INDEX(HaverPull!$B:$XZ,MATCH(Calculations!Y$9,HaverPull!$B:$B,0),MATCH(Calculations!$B17,HaverPull!$B$1:$XZ$1,0)),INDEX(HaverPull!$B:$XZ,MATCH(Calculations!X$9,HaverPull!$B:$B,0),MATCH(Calculations!$B17,HaverPull!$B$1:$XZ$1,0)))</f>
        <v>51.4</v>
      </c>
      <c r="Z17">
        <f>IFERROR(INDEX(HaverPull!$B:$XZ,MATCH(Calculations!Z$9,HaverPull!$B:$B,0),MATCH(Calculations!$B17,HaverPull!$B$1:$XZ$1,0)),INDEX(HaverPull!$B:$XZ,MATCH(Calculations!Y$9,HaverPull!$B:$B,0),MATCH(Calculations!$B17,HaverPull!$B$1:$XZ$1,0)))</f>
        <v>52.3</v>
      </c>
      <c r="AA17">
        <f>IFERROR(INDEX(HaverPull!$B:$XZ,MATCH(Calculations!AA$9,HaverPull!$B:$B,0),MATCH(Calculations!$B17,HaverPull!$B$1:$XZ$1,0)),INDEX(HaverPull!$B:$XZ,MATCH(Calculations!Z$9,HaverPull!$B:$B,0),MATCH(Calculations!$B17,HaverPull!$B$1:$XZ$1,0)))</f>
        <v>59.6</v>
      </c>
      <c r="AB17">
        <f>IFERROR(INDEX(HaverPull!$B:$XZ,MATCH(Calculations!AB$9,HaverPull!$B:$B,0),MATCH(Calculations!$B17,HaverPull!$B$1:$XZ$1,0)),INDEX(HaverPull!$B:$XZ,MATCH(Calculations!AA$9,HaverPull!$B:$B,0),MATCH(Calculations!$B17,HaverPull!$B$1:$XZ$1,0)))</f>
        <v>58.6</v>
      </c>
      <c r="AC17">
        <f>IFERROR(INDEX(HaverPull!$B:$XZ,MATCH(Calculations!AC$9,HaverPull!$B:$B,0),MATCH(Calculations!$B17,HaverPull!$B$1:$XZ$1,0)),INDEX(HaverPull!$B:$XZ,MATCH(Calculations!AB$9,HaverPull!$B:$B,0),MATCH(Calculations!$B17,HaverPull!$B$1:$XZ$1,0)))</f>
        <v>58.1</v>
      </c>
      <c r="AD17">
        <f>IFERROR(INDEX(HaverPull!$B:$XZ,MATCH(Calculations!AD$9,HaverPull!$B:$B,0),MATCH(Calculations!$B17,HaverPull!$B$1:$XZ$1,0)),INDEX(HaverPull!$B:$XZ,MATCH(Calculations!AC$9,HaverPull!$B:$B,0),MATCH(Calculations!$B17,HaverPull!$B$1:$XZ$1,0)))</f>
        <v>57.1</v>
      </c>
      <c r="AE17">
        <f>IFERROR(INDEX(HaverPull!$B:$XZ,MATCH(Calculations!AE$9,HaverPull!$B:$B,0),MATCH(Calculations!$B17,HaverPull!$B$1:$XZ$1,0)),INDEX(HaverPull!$B:$XZ,MATCH(Calculations!AD$9,HaverPull!$B:$B,0),MATCH(Calculations!$B17,HaverPull!$B$1:$XZ$1,0)))</f>
        <v>61.5</v>
      </c>
      <c r="AF17">
        <f>IFERROR(INDEX(HaverPull!$B:$XZ,MATCH(Calculations!AF$9,HaverPull!$B:$B,0),MATCH(Calculations!$B17,HaverPull!$B$1:$XZ$1,0)),INDEX(HaverPull!$B:$XZ,MATCH(Calculations!AE$9,HaverPull!$B:$B,0),MATCH(Calculations!$B17,HaverPull!$B$1:$XZ$1,0)))</f>
        <v>67.099999999999994</v>
      </c>
      <c r="AG17">
        <f>IFERROR(INDEX(HaverPull!$B:$XZ,MATCH(Calculations!AG$9,HaverPull!$B:$B,0),MATCH(Calculations!$B17,HaverPull!$B$1:$XZ$1,0)),INDEX(HaverPull!$B:$XZ,MATCH(Calculations!AF$9,HaverPull!$B:$B,0),MATCH(Calculations!$B17,HaverPull!$B$1:$XZ$1,0)))</f>
        <v>69.7</v>
      </c>
      <c r="AH17">
        <f>IFERROR(INDEX(HaverPull!$B:$XZ,MATCH(Calculations!AH$9,HaverPull!$B:$B,0),MATCH(Calculations!$B17,HaverPull!$B$1:$XZ$1,0)),INDEX(HaverPull!$B:$XZ,MATCH(Calculations!AG$9,HaverPull!$B:$B,0),MATCH(Calculations!$B17,HaverPull!$B$1:$XZ$1,0)))</f>
        <v>70.099999999999994</v>
      </c>
      <c r="AI17">
        <f>IFERROR(INDEX(HaverPull!$B:$XZ,MATCH(Calculations!AI$9,HaverPull!$B:$B,0),MATCH(Calculations!$B17,HaverPull!$B$1:$XZ$1,0)),INDEX(HaverPull!$B:$XZ,MATCH(Calculations!AH$9,HaverPull!$B:$B,0),MATCH(Calculations!$B17,HaverPull!$B$1:$XZ$1,0)))</f>
        <v>65</v>
      </c>
      <c r="AJ17">
        <f>IFERROR(INDEX(HaverPull!$B:$XZ,MATCH(Calculations!AJ$9,HaverPull!$B:$B,0),MATCH(Calculations!$B17,HaverPull!$B$1:$XZ$1,0)),INDEX(HaverPull!$B:$XZ,MATCH(Calculations!AI$9,HaverPull!$B:$B,0),MATCH(Calculations!$B17,HaverPull!$B$1:$XZ$1,0)))</f>
        <v>78.599999999999994</v>
      </c>
      <c r="AK17">
        <f>IFERROR(INDEX(HaverPull!$B:$XZ,MATCH(Calculations!AK$9,HaverPull!$B:$B,0),MATCH(Calculations!$B17,HaverPull!$B$1:$XZ$1,0)),INDEX(HaverPull!$B:$XZ,MATCH(Calculations!AJ$9,HaverPull!$B:$B,0),MATCH(Calculations!$B17,HaverPull!$B$1:$XZ$1,0)))</f>
        <v>79.099999999999994</v>
      </c>
      <c r="AL17">
        <f>IFERROR(INDEX(HaverPull!$B:$XZ,MATCH(Calculations!AL$9,HaverPull!$B:$B,0),MATCH(Calculations!$B17,HaverPull!$B$1:$XZ$1,0)),INDEX(HaverPull!$B:$XZ,MATCH(Calculations!AK$9,HaverPull!$B:$B,0),MATCH(Calculations!$B17,HaverPull!$B$1:$XZ$1,0)))</f>
        <v>83.3</v>
      </c>
      <c r="AM17">
        <f>IFERROR(INDEX(HaverPull!$B:$XZ,MATCH(Calculations!AM$9,HaverPull!$B:$B,0),MATCH(Calculations!$B17,HaverPull!$B$1:$XZ$1,0)),INDEX(HaverPull!$B:$XZ,MATCH(Calculations!AL$9,HaverPull!$B:$B,0),MATCH(Calculations!$B17,HaverPull!$B$1:$XZ$1,0)))</f>
        <v>80.3</v>
      </c>
      <c r="AN17">
        <f>IFERROR(INDEX(HaverPull!$B:$XZ,MATCH(Calculations!AN$9,HaverPull!$B:$B,0),MATCH(Calculations!$B17,HaverPull!$B$1:$XZ$1,0)),INDEX(HaverPull!$B:$XZ,MATCH(Calculations!AM$9,HaverPull!$B:$B,0),MATCH(Calculations!$B17,HaverPull!$B$1:$XZ$1,0)))</f>
        <v>80.3</v>
      </c>
      <c r="AO17">
        <f>IFERROR(INDEX(HaverPull!$B:$XZ,MATCH(Calculations!AO$9,HaverPull!$B:$B,0),MATCH(Calculations!$B17,HaverPull!$B$1:$XZ$1,0)),INDEX(HaverPull!$B:$XZ,MATCH(Calculations!AN$9,HaverPull!$B:$B,0),MATCH(Calculations!$B17,HaverPull!$B$1:$XZ$1,0)))</f>
        <v>78.900000000000006</v>
      </c>
      <c r="AP17">
        <f>IFERROR(INDEX(HaverPull!$B:$XZ,MATCH(Calculations!AP$9,HaverPull!$B:$B,0),MATCH(Calculations!$B17,HaverPull!$B$1:$XZ$1,0)),INDEX(HaverPull!$B:$XZ,MATCH(Calculations!AO$9,HaverPull!$B:$B,0),MATCH(Calculations!$B17,HaverPull!$B$1:$XZ$1,0)))</f>
        <v>75.3</v>
      </c>
      <c r="AQ17">
        <f>IFERROR(INDEX(HaverPull!$B:$XZ,MATCH(Calculations!AQ$9,HaverPull!$B:$B,0),MATCH(Calculations!$B17,HaverPull!$B$1:$XZ$1,0)),INDEX(HaverPull!$B:$XZ,MATCH(Calculations!AP$9,HaverPull!$B:$B,0),MATCH(Calculations!$B17,HaverPull!$B$1:$XZ$1,0)))</f>
        <v>83.1</v>
      </c>
      <c r="AR17">
        <f>IFERROR(INDEX(HaverPull!$B:$XZ,MATCH(Calculations!AR$9,HaverPull!$B:$B,0),MATCH(Calculations!$B17,HaverPull!$B$1:$XZ$1,0)),INDEX(HaverPull!$B:$XZ,MATCH(Calculations!AQ$9,HaverPull!$B:$B,0),MATCH(Calculations!$B17,HaverPull!$B$1:$XZ$1,0)))</f>
        <v>62.6</v>
      </c>
      <c r="AS17">
        <f>IFERROR(INDEX(HaverPull!$B:$XZ,MATCH(Calculations!AS$9,HaverPull!$B:$B,0),MATCH(Calculations!$B17,HaverPull!$B$1:$XZ$1,0)),INDEX(HaverPull!$B:$XZ,MATCH(Calculations!AR$9,HaverPull!$B:$B,0),MATCH(Calculations!$B17,HaverPull!$B$1:$XZ$1,0)))</f>
        <v>69.900000000000006</v>
      </c>
      <c r="AT17">
        <f>IFERROR(INDEX(HaverPull!$B:$XZ,MATCH(Calculations!AT$9,HaverPull!$B:$B,0),MATCH(Calculations!$B17,HaverPull!$B$1:$XZ$1,0)),INDEX(HaverPull!$B:$XZ,MATCH(Calculations!AS$9,HaverPull!$B:$B,0),MATCH(Calculations!$B17,HaverPull!$B$1:$XZ$1,0)))</f>
        <v>76.8</v>
      </c>
      <c r="AU17">
        <f>IFERROR(INDEX(HaverPull!$B:$XZ,MATCH(Calculations!AU$9,HaverPull!$B:$B,0),MATCH(Calculations!$B17,HaverPull!$B$1:$XZ$1,0)),INDEX(HaverPull!$B:$XZ,MATCH(Calculations!AT$9,HaverPull!$B:$B,0),MATCH(Calculations!$B17,HaverPull!$B$1:$XZ$1,0)))</f>
        <v>75.400000000000006</v>
      </c>
      <c r="AV17">
        <f>IFERROR(INDEX(HaverPull!$B:$XZ,MATCH(Calculations!AV$9,HaverPull!$B:$B,0),MATCH(Calculations!$B17,HaverPull!$B$1:$XZ$1,0)),INDEX(HaverPull!$B:$XZ,MATCH(Calculations!AU$9,HaverPull!$B:$B,0),MATCH(Calculations!$B17,HaverPull!$B$1:$XZ$1,0)))</f>
        <v>65.900000000000006</v>
      </c>
      <c r="AW17">
        <f>IFERROR(INDEX(HaverPull!$B:$XZ,MATCH(Calculations!AW$9,HaverPull!$B:$B,0),MATCH(Calculations!$B17,HaverPull!$B$1:$XZ$1,0)),INDEX(HaverPull!$B:$XZ,MATCH(Calculations!AV$9,HaverPull!$B:$B,0),MATCH(Calculations!$B17,HaverPull!$B$1:$XZ$1,0)))</f>
        <v>68.400000000000006</v>
      </c>
      <c r="AX17">
        <f>IFERROR(INDEX(HaverPull!$B:$XZ,MATCH(Calculations!AX$9,HaverPull!$B:$B,0),MATCH(Calculations!$B17,HaverPull!$B$1:$XZ$1,0)),INDEX(HaverPull!$B:$XZ,MATCH(Calculations!AW$9,HaverPull!$B:$B,0),MATCH(Calculations!$B17,HaverPull!$B$1:$XZ$1,0)))</f>
        <v>58.9</v>
      </c>
      <c r="AY17">
        <f>IFERROR(INDEX(HaverPull!$B:$XZ,MATCH(Calculations!AY$9,HaverPull!$B:$B,0),MATCH(Calculations!$B17,HaverPull!$B$1:$XZ$1,0)),INDEX(HaverPull!$B:$XZ,MATCH(Calculations!AX$9,HaverPull!$B:$B,0),MATCH(Calculations!$B17,HaverPull!$B$1:$XZ$1,0)))</f>
        <v>47.6</v>
      </c>
      <c r="AZ17">
        <f>IFERROR(INDEX(HaverPull!$B:$XZ,MATCH(Calculations!AZ$9,HaverPull!$B:$B,0),MATCH(Calculations!$B17,HaverPull!$B$1:$XZ$1,0)),INDEX(HaverPull!$B:$XZ,MATCH(Calculations!AY$9,HaverPull!$B:$B,0),MATCH(Calculations!$B17,HaverPull!$B$1:$XZ$1,0)))</f>
        <v>49</v>
      </c>
      <c r="BA17">
        <f>IFERROR(INDEX(HaverPull!$B:$XZ,MATCH(Calculations!BA$9,HaverPull!$B:$B,0),MATCH(Calculations!$B17,HaverPull!$B$1:$XZ$1,0)),INDEX(HaverPull!$B:$XZ,MATCH(Calculations!AZ$9,HaverPull!$B:$B,0),MATCH(Calculations!$B17,HaverPull!$B$1:$XZ$1,0)))</f>
        <v>49.8</v>
      </c>
      <c r="BB17">
        <f>IFERROR(INDEX(HaverPull!$B:$XZ,MATCH(Calculations!BB$9,HaverPull!$B:$B,0),MATCH(Calculations!$B17,HaverPull!$B$1:$XZ$1,0)),INDEX(HaverPull!$B:$XZ,MATCH(Calculations!BA$9,HaverPull!$B:$B,0),MATCH(Calculations!$B17,HaverPull!$B$1:$XZ$1,0)))</f>
        <v>45.1</v>
      </c>
      <c r="BC17">
        <f>IFERROR(INDEX(HaverPull!$B:$XZ,MATCH(Calculations!BC$9,HaverPull!$B:$B,0),MATCH(Calculations!$B17,HaverPull!$B$1:$XZ$1,0)),INDEX(HaverPull!$B:$XZ,MATCH(Calculations!BB$9,HaverPull!$B:$B,0),MATCH(Calculations!$B17,HaverPull!$B$1:$XZ$1,0)))</f>
        <v>47.1</v>
      </c>
      <c r="BD17">
        <f>IFERROR(INDEX(HaverPull!$B:$XZ,MATCH(Calculations!BD$9,HaverPull!$B:$B,0),MATCH(Calculations!$B17,HaverPull!$B$1:$XZ$1,0)),INDEX(HaverPull!$B:$XZ,MATCH(Calculations!BC$9,HaverPull!$B:$B,0),MATCH(Calculations!$B17,HaverPull!$B$1:$XZ$1,0)))</f>
        <v>61.9</v>
      </c>
      <c r="BE17">
        <f>IFERROR(INDEX(HaverPull!$B:$XZ,MATCH(Calculations!BE$9,HaverPull!$B:$B,0),MATCH(Calculations!$B17,HaverPull!$B$1:$XZ$1,0)),INDEX(HaverPull!$B:$XZ,MATCH(Calculations!BD$9,HaverPull!$B:$B,0),MATCH(Calculations!$B17,HaverPull!$B$1:$XZ$1,0)))</f>
        <v>70.7</v>
      </c>
      <c r="BF17">
        <f>IFERROR(INDEX(HaverPull!$B:$XZ,MATCH(Calculations!BF$9,HaverPull!$B:$B,0),MATCH(Calculations!$B17,HaverPull!$B$1:$XZ$1,0)),INDEX(HaverPull!$B:$XZ,MATCH(Calculations!BE$9,HaverPull!$B:$B,0),MATCH(Calculations!$B17,HaverPull!$B$1:$XZ$1,0)))</f>
        <v>72.400000000000006</v>
      </c>
      <c r="BG17">
        <f>IFERROR(INDEX(HaverPull!$B:$XZ,MATCH(Calculations!BG$9,HaverPull!$B:$B,0),MATCH(Calculations!$B17,HaverPull!$B$1:$XZ$1,0)),INDEX(HaverPull!$B:$XZ,MATCH(Calculations!BF$9,HaverPull!$B:$B,0),MATCH(Calculations!$B17,HaverPull!$B$1:$XZ$1,0)))</f>
        <v>84.9</v>
      </c>
      <c r="BH17">
        <f>IFERROR(INDEX(HaverPull!$B:$XZ,MATCH(Calculations!BH$9,HaverPull!$B:$B,0),MATCH(Calculations!$B17,HaverPull!$B$1:$XZ$1,0)),INDEX(HaverPull!$B:$XZ,MATCH(Calculations!BG$9,HaverPull!$B:$B,0),MATCH(Calculations!$B17,HaverPull!$B$1:$XZ$1,0)))</f>
        <v>83.7</v>
      </c>
      <c r="BI17">
        <f>IFERROR(INDEX(HaverPull!$B:$XZ,MATCH(Calculations!BI$9,HaverPull!$B:$B,0),MATCH(Calculations!$B17,HaverPull!$B$1:$XZ$1,0)),INDEX(HaverPull!$B:$XZ,MATCH(Calculations!BH$9,HaverPull!$B:$B,0),MATCH(Calculations!$B17,HaverPull!$B$1:$XZ$1,0)))</f>
        <v>71.3</v>
      </c>
      <c r="BJ17">
        <f>IFERROR(INDEX(HaverPull!$B:$XZ,MATCH(Calculations!BJ$9,HaverPull!$B:$B,0),MATCH(Calculations!$B17,HaverPull!$B$1:$XZ$1,0)),INDEX(HaverPull!$B:$XZ,MATCH(Calculations!BI$9,HaverPull!$B:$B,0),MATCH(Calculations!$B17,HaverPull!$B$1:$XZ$1,0)))</f>
        <v>72.099999999999994</v>
      </c>
      <c r="BK17">
        <f>IFERROR(INDEX(HaverPull!$B:$XZ,MATCH(Calculations!BK$9,HaverPull!$B:$B,0),MATCH(Calculations!$B17,HaverPull!$B$1:$XZ$1,0)),INDEX(HaverPull!$B:$XZ,MATCH(Calculations!BJ$9,HaverPull!$B:$B,0),MATCH(Calculations!$B17,HaverPull!$B$1:$XZ$1,0)))</f>
        <v>77.7</v>
      </c>
      <c r="BL17">
        <f>IFERROR(INDEX(HaverPull!$B:$XZ,MATCH(Calculations!BL$9,HaverPull!$B:$B,0),MATCH(Calculations!$B17,HaverPull!$B$1:$XZ$1,0)),INDEX(HaverPull!$B:$XZ,MATCH(Calculations!BK$9,HaverPull!$B:$B,0),MATCH(Calculations!$B17,HaverPull!$B$1:$XZ$1,0)))</f>
        <v>76</v>
      </c>
      <c r="BM17">
        <f>IFERROR(INDEX(HaverPull!$B:$XZ,MATCH(Calculations!BM$9,HaverPull!$B:$B,0),MATCH(Calculations!$B17,HaverPull!$B$1:$XZ$1,0)),INDEX(HaverPull!$B:$XZ,MATCH(Calculations!BL$9,HaverPull!$B:$B,0),MATCH(Calculations!$B17,HaverPull!$B$1:$XZ$1,0)))</f>
        <v>81.7</v>
      </c>
      <c r="BN17">
        <f>IFERROR(INDEX(HaverPull!$B:$XZ,MATCH(Calculations!BN$9,HaverPull!$B:$B,0),MATCH(Calculations!$B17,HaverPull!$B$1:$XZ$1,0)),INDEX(HaverPull!$B:$XZ,MATCH(Calculations!BM$9,HaverPull!$B:$B,0),MATCH(Calculations!$B17,HaverPull!$B$1:$XZ$1,0)))</f>
        <v>79.5</v>
      </c>
      <c r="BO17">
        <f>IFERROR(INDEX(HaverPull!$B:$XZ,MATCH(Calculations!BO$9,HaverPull!$B:$B,0),MATCH(Calculations!$B17,HaverPull!$B$1:$XZ$1,0)),INDEX(HaverPull!$B:$XZ,MATCH(Calculations!BN$9,HaverPull!$B:$B,0),MATCH(Calculations!$B17,HaverPull!$B$1:$XZ$1,0)))</f>
        <v>84.4</v>
      </c>
      <c r="BP17">
        <f>IFERROR(INDEX(HaverPull!$B:$XZ,MATCH(Calculations!BP$9,HaverPull!$B:$B,0),MATCH(Calculations!$B17,HaverPull!$B$1:$XZ$1,0)),INDEX(HaverPull!$B:$XZ,MATCH(Calculations!BO$9,HaverPull!$B:$B,0),MATCH(Calculations!$B17,HaverPull!$B$1:$XZ$1,0)))</f>
        <v>85.5</v>
      </c>
      <c r="BQ17">
        <f>IFERROR(INDEX(HaverPull!$B:$XZ,MATCH(Calculations!BQ$9,HaverPull!$B:$B,0),MATCH(Calculations!$B17,HaverPull!$B$1:$XZ$1,0)),INDEX(HaverPull!$B:$XZ,MATCH(Calculations!BP$9,HaverPull!$B:$B,0),MATCH(Calculations!$B17,HaverPull!$B$1:$XZ$1,0)))</f>
        <v>86.9</v>
      </c>
      <c r="BR17">
        <f>IFERROR(INDEX(HaverPull!$B:$XZ,MATCH(Calculations!BR$9,HaverPull!$B:$B,0),MATCH(Calculations!$B17,HaverPull!$B$1:$XZ$1,0)),INDEX(HaverPull!$B:$XZ,MATCH(Calculations!BQ$9,HaverPull!$B:$B,0),MATCH(Calculations!$B17,HaverPull!$B$1:$XZ$1,0)))</f>
        <v>97.9</v>
      </c>
      <c r="BS17">
        <f>IFERROR(INDEX(HaverPull!$B:$XZ,MATCH(Calculations!BS$9,HaverPull!$B:$B,0),MATCH(Calculations!$B17,HaverPull!$B$1:$XZ$1,0)),INDEX(HaverPull!$B:$XZ,MATCH(Calculations!BR$9,HaverPull!$B:$B,0),MATCH(Calculations!$B17,HaverPull!$B$1:$XZ$1,0)))</f>
        <v>98.7</v>
      </c>
      <c r="BT17">
        <f>IFERROR(INDEX(HaverPull!$B:$XZ,MATCH(Calculations!BT$9,HaverPull!$B:$B,0),MATCH(Calculations!$B17,HaverPull!$B$1:$XZ$1,0)),INDEX(HaverPull!$B:$XZ,MATCH(Calculations!BS$9,HaverPull!$B:$B,0),MATCH(Calculations!$B17,HaverPull!$B$1:$XZ$1,0)))</f>
        <v>111.8</v>
      </c>
      <c r="BU17">
        <f>IFERROR(INDEX(HaverPull!$B:$XZ,MATCH(Calculations!BU$9,HaverPull!$B:$B,0),MATCH(Calculations!$B17,HaverPull!$B$1:$XZ$1,0)),INDEX(HaverPull!$B:$XZ,MATCH(Calculations!BT$9,HaverPull!$B:$B,0),MATCH(Calculations!$B17,HaverPull!$B$1:$XZ$1,0)))</f>
        <v>116.2</v>
      </c>
      <c r="BV17">
        <f>IFERROR(INDEX(HaverPull!$B:$XZ,MATCH(Calculations!BV$9,HaverPull!$B:$B,0),MATCH(Calculations!$B17,HaverPull!$B$1:$XZ$1,0)),INDEX(HaverPull!$B:$XZ,MATCH(Calculations!BU$9,HaverPull!$B:$B,0),MATCH(Calculations!$B17,HaverPull!$B$1:$XZ$1,0)))</f>
        <v>110.7</v>
      </c>
      <c r="BW17">
        <f>IFERROR(INDEX(HaverPull!$B:$XZ,MATCH(Calculations!BW$9,HaverPull!$B:$B,0),MATCH(Calculations!$B17,HaverPull!$B$1:$XZ$1,0)),INDEX(HaverPull!$B:$XZ,MATCH(Calculations!BV$9,HaverPull!$B:$B,0),MATCH(Calculations!$B17,HaverPull!$B$1:$XZ$1,0)))</f>
        <v>108</v>
      </c>
      <c r="BX17">
        <f>IFERROR(INDEX(HaverPull!$B:$XZ,MATCH(Calculations!BX$9,HaverPull!$B:$B,0),MATCH(Calculations!$B17,HaverPull!$B$1:$XZ$1,0)),INDEX(HaverPull!$B:$XZ,MATCH(Calculations!BW$9,HaverPull!$B:$B,0),MATCH(Calculations!$B17,HaverPull!$B$1:$XZ$1,0)))</f>
        <v>115.3</v>
      </c>
      <c r="BY17">
        <f>IFERROR(INDEX(HaverPull!$B:$XZ,MATCH(Calculations!BY$9,HaverPull!$B:$B,0),MATCH(Calculations!$B17,HaverPull!$B$1:$XZ$1,0)),INDEX(HaverPull!$B:$XZ,MATCH(Calculations!BX$9,HaverPull!$B:$B,0),MATCH(Calculations!$B17,HaverPull!$B$1:$XZ$1,0)))</f>
        <v>125.1</v>
      </c>
      <c r="BZ17">
        <f>IFERROR(INDEX(HaverPull!$B:$XZ,MATCH(Calculations!BZ$9,HaverPull!$B:$B,0),MATCH(Calculations!$B17,HaverPull!$B$1:$XZ$1,0)),INDEX(HaverPull!$B:$XZ,MATCH(Calculations!BY$9,HaverPull!$B:$B,0),MATCH(Calculations!$B17,HaverPull!$B$1:$XZ$1,0)))</f>
        <v>130.9</v>
      </c>
      <c r="CA17">
        <f>IFERROR(INDEX(HaverPull!$B:$XZ,MATCH(Calculations!CA$9,HaverPull!$B:$B,0),MATCH(Calculations!$B17,HaverPull!$B$1:$XZ$1,0)),INDEX(HaverPull!$B:$XZ,MATCH(Calculations!BZ$9,HaverPull!$B:$B,0),MATCH(Calculations!$B17,HaverPull!$B$1:$XZ$1,0)))</f>
        <v>132.69999999999999</v>
      </c>
      <c r="CB17">
        <f>IFERROR(INDEX(HaverPull!$B:$XZ,MATCH(Calculations!CB$9,HaverPull!$B:$B,0),MATCH(Calculations!$B17,HaverPull!$B$1:$XZ$1,0)),INDEX(HaverPull!$B:$XZ,MATCH(Calculations!CA$9,HaverPull!$B:$B,0),MATCH(Calculations!$B17,HaverPull!$B$1:$XZ$1,0)))</f>
        <v>118.7</v>
      </c>
      <c r="CC17">
        <f>IFERROR(INDEX(HaverPull!$B:$XZ,MATCH(Calculations!CC$9,HaverPull!$B:$B,0),MATCH(Calculations!$B17,HaverPull!$B$1:$XZ$1,0)),INDEX(HaverPull!$B:$XZ,MATCH(Calculations!CB$9,HaverPull!$B:$B,0),MATCH(Calculations!$B17,HaverPull!$B$1:$XZ$1,0)))</f>
        <v>114.4</v>
      </c>
      <c r="CD17">
        <f>IFERROR(INDEX(HaverPull!$B:$XZ,MATCH(Calculations!CD$9,HaverPull!$B:$B,0),MATCH(Calculations!$B17,HaverPull!$B$1:$XZ$1,0)),INDEX(HaverPull!$B:$XZ,MATCH(Calculations!CC$9,HaverPull!$B:$B,0),MATCH(Calculations!$B17,HaverPull!$B$1:$XZ$1,0)))</f>
        <v>113.5</v>
      </c>
      <c r="CE17">
        <f>IFERROR(INDEX(HaverPull!$B:$XZ,MATCH(Calculations!CE$9,HaverPull!$B:$B,0),MATCH(Calculations!$B17,HaverPull!$B$1:$XZ$1,0)),INDEX(HaverPull!$B:$XZ,MATCH(Calculations!CD$9,HaverPull!$B:$B,0),MATCH(Calculations!$B17,HaverPull!$B$1:$XZ$1,0)))</f>
        <v>112.5</v>
      </c>
      <c r="CF17">
        <f>IFERROR(INDEX(HaverPull!$B:$XZ,MATCH(Calculations!CF$9,HaverPull!$B:$B,0),MATCH(Calculations!$B17,HaverPull!$B$1:$XZ$1,0)),INDEX(HaverPull!$B:$XZ,MATCH(Calculations!CE$9,HaverPull!$B:$B,0),MATCH(Calculations!$B17,HaverPull!$B$1:$XZ$1,0)))</f>
        <v>116.8</v>
      </c>
      <c r="CG17">
        <f>IFERROR(INDEX(HaverPull!$B:$XZ,MATCH(Calculations!CG$9,HaverPull!$B:$B,0),MATCH(Calculations!$B17,HaverPull!$B$1:$XZ$1,0)),INDEX(HaverPull!$B:$XZ,MATCH(Calculations!CF$9,HaverPull!$B:$B,0),MATCH(Calculations!$B17,HaverPull!$B$1:$XZ$1,0)))</f>
        <v>119.9</v>
      </c>
      <c r="CH17">
        <f>IFERROR(INDEX(HaverPull!$B:$XZ,MATCH(Calculations!CH$9,HaverPull!$B:$B,0),MATCH(Calculations!$B17,HaverPull!$B$1:$XZ$1,0)),INDEX(HaverPull!$B:$XZ,MATCH(Calculations!CG$9,HaverPull!$B:$B,0),MATCH(Calculations!$B17,HaverPull!$B$1:$XZ$1,0)))</f>
        <v>118.8</v>
      </c>
      <c r="CI17">
        <f>IFERROR(INDEX(HaverPull!$B:$XZ,MATCH(Calculations!CI$9,HaverPull!$B:$B,0),MATCH(Calculations!$B17,HaverPull!$B$1:$XZ$1,0)),INDEX(HaverPull!$B:$XZ,MATCH(Calculations!CH$9,HaverPull!$B:$B,0),MATCH(Calculations!$B17,HaverPull!$B$1:$XZ$1,0)))</f>
        <v>115.3</v>
      </c>
      <c r="CJ17">
        <f>IFERROR(INDEX(HaverPull!$B:$XZ,MATCH(Calculations!CJ$9,HaverPull!$B:$B,0),MATCH(Calculations!$B17,HaverPull!$B$1:$XZ$1,0)),INDEX(HaverPull!$B:$XZ,MATCH(Calculations!CI$9,HaverPull!$B:$B,0),MATCH(Calculations!$B17,HaverPull!$B$1:$XZ$1,0)))</f>
        <v>110.9</v>
      </c>
      <c r="CK17">
        <f>IFERROR(INDEX(HaverPull!$B:$XZ,MATCH(Calculations!CK$9,HaverPull!$B:$B,0),MATCH(Calculations!$B17,HaverPull!$B$1:$XZ$1,0)),INDEX(HaverPull!$B:$XZ,MATCH(Calculations!CJ$9,HaverPull!$B:$B,0),MATCH(Calculations!$B17,HaverPull!$B$1:$XZ$1,0)))</f>
        <v>111.9</v>
      </c>
      <c r="CL17">
        <f>IFERROR(INDEX(HaverPull!$B:$XZ,MATCH(Calculations!CL$9,HaverPull!$B:$B,0),MATCH(Calculations!$B17,HaverPull!$B$1:$XZ$1,0)),INDEX(HaverPull!$B:$XZ,MATCH(Calculations!CK$9,HaverPull!$B:$B,0),MATCH(Calculations!$B17,HaverPull!$B$1:$XZ$1,0)))</f>
        <v>113.1</v>
      </c>
      <c r="CM17">
        <f>IFERROR(INDEX(HaverPull!$B:$XZ,MATCH(Calculations!CM$9,HaverPull!$B:$B,0),MATCH(Calculations!$B17,HaverPull!$B$1:$XZ$1,0)),INDEX(HaverPull!$B:$XZ,MATCH(Calculations!CL$9,HaverPull!$B:$B,0),MATCH(Calculations!$B17,HaverPull!$B$1:$XZ$1,0)))</f>
        <v>125</v>
      </c>
      <c r="CN17">
        <f>IFERROR(INDEX(HaverPull!$B:$XZ,MATCH(Calculations!CN$9,HaverPull!$B:$B,0),MATCH(Calculations!$B17,HaverPull!$B$1:$XZ$1,0)),INDEX(HaverPull!$B:$XZ,MATCH(Calculations!CM$9,HaverPull!$B:$B,0),MATCH(Calculations!$B17,HaverPull!$B$1:$XZ$1,0)))</f>
        <v>126.8</v>
      </c>
      <c r="CO17">
        <f>IFERROR(INDEX(HaverPull!$B:$XZ,MATCH(Calculations!CO$9,HaverPull!$B:$B,0),MATCH(Calculations!$B17,HaverPull!$B$1:$XZ$1,0)),INDEX(HaverPull!$B:$XZ,MATCH(Calculations!CN$9,HaverPull!$B:$B,0),MATCH(Calculations!$B17,HaverPull!$B$1:$XZ$1,0)))</f>
        <v>122.1</v>
      </c>
      <c r="CP17">
        <f>IFERROR(INDEX(HaverPull!$B:$XZ,MATCH(Calculations!CP$9,HaverPull!$B:$B,0),MATCH(Calculations!$B17,HaverPull!$B$1:$XZ$1,0)),INDEX(HaverPull!$B:$XZ,MATCH(Calculations!CO$9,HaverPull!$B:$B,0),MATCH(Calculations!$B17,HaverPull!$B$1:$XZ$1,0)))</f>
        <v>131.6</v>
      </c>
      <c r="CQ17">
        <f>IFERROR(INDEX(HaverPull!$B:$XZ,MATCH(Calculations!CQ$9,HaverPull!$B:$B,0),MATCH(Calculations!$B17,HaverPull!$B$1:$XZ$1,0)),INDEX(HaverPull!$B:$XZ,MATCH(Calculations!CP$9,HaverPull!$B:$B,0),MATCH(Calculations!$B17,HaverPull!$B$1:$XZ$1,0)))</f>
        <v>136.4</v>
      </c>
      <c r="CR17">
        <f>IFERROR(INDEX(HaverPull!$B:$XZ,MATCH(Calculations!CR$9,HaverPull!$B:$B,0),MATCH(Calculations!$B17,HaverPull!$B$1:$XZ$1,0)),INDEX(HaverPull!$B:$XZ,MATCH(Calculations!CQ$9,HaverPull!$B:$B,0),MATCH(Calculations!$B17,HaverPull!$B$1:$XZ$1,0)))</f>
        <v>148.69999999999999</v>
      </c>
      <c r="CS17">
        <f>IFERROR(INDEX(HaverPull!$B:$XZ,MATCH(Calculations!CS$9,HaverPull!$B:$B,0),MATCH(Calculations!$B17,HaverPull!$B$1:$XZ$1,0)),INDEX(HaverPull!$B:$XZ,MATCH(Calculations!CR$9,HaverPull!$B:$B,0),MATCH(Calculations!$B17,HaverPull!$B$1:$XZ$1,0)))</f>
        <v>140.69999999999999</v>
      </c>
      <c r="CT17">
        <f>IFERROR(INDEX(HaverPull!$B:$XZ,MATCH(Calculations!CT$9,HaverPull!$B:$B,0),MATCH(Calculations!$B17,HaverPull!$B$1:$XZ$1,0)),INDEX(HaverPull!$B:$XZ,MATCH(Calculations!CS$9,HaverPull!$B:$B,0),MATCH(Calculations!$B17,HaverPull!$B$1:$XZ$1,0)))</f>
        <v>171.9</v>
      </c>
      <c r="CU17">
        <f>IFERROR(INDEX(HaverPull!$B:$XZ,MATCH(Calculations!CU$9,HaverPull!$B:$B,0),MATCH(Calculations!$B17,HaverPull!$B$1:$XZ$1,0)),INDEX(HaverPull!$B:$XZ,MATCH(Calculations!CT$9,HaverPull!$B:$B,0),MATCH(Calculations!$B17,HaverPull!$B$1:$XZ$1,0)))</f>
        <v>149.5</v>
      </c>
      <c r="CV17">
        <f>IFERROR(INDEX(HaverPull!$B:$XZ,MATCH(Calculations!CV$9,HaverPull!$B:$B,0),MATCH(Calculations!$B17,HaverPull!$B$1:$XZ$1,0)),INDEX(HaverPull!$B:$XZ,MATCH(Calculations!CU$9,HaverPull!$B:$B,0),MATCH(Calculations!$B17,HaverPull!$B$1:$XZ$1,0)))</f>
        <v>158</v>
      </c>
      <c r="CW17">
        <f>IFERROR(INDEX(HaverPull!$B:$XZ,MATCH(Calculations!CW$9,HaverPull!$B:$B,0),MATCH(Calculations!$B17,HaverPull!$B$1:$XZ$1,0)),INDEX(HaverPull!$B:$XZ,MATCH(Calculations!CV$9,HaverPull!$B:$B,0),MATCH(Calculations!$B17,HaverPull!$B$1:$XZ$1,0)))</f>
        <v>173.8</v>
      </c>
      <c r="CX17">
        <f>IFERROR(INDEX(HaverPull!$B:$XZ,MATCH(Calculations!CX$9,HaverPull!$B:$B,0),MATCH(Calculations!$B17,HaverPull!$B$1:$XZ$1,0)),INDEX(HaverPull!$B:$XZ,MATCH(Calculations!CW$9,HaverPull!$B:$B,0),MATCH(Calculations!$B17,HaverPull!$B$1:$XZ$1,0)))</f>
        <v>183.6</v>
      </c>
      <c r="CY17">
        <f>IFERROR(INDEX(HaverPull!$B:$XZ,MATCH(Calculations!CY$9,HaverPull!$B:$B,0),MATCH(Calculations!$B17,HaverPull!$B$1:$XZ$1,0)),INDEX(HaverPull!$B:$XZ,MATCH(Calculations!CX$9,HaverPull!$B:$B,0),MATCH(Calculations!$B17,HaverPull!$B$1:$XZ$1,0)))</f>
        <v>187.8</v>
      </c>
      <c r="CZ17">
        <f>IFERROR(INDEX(HaverPull!$B:$XZ,MATCH(Calculations!CZ$9,HaverPull!$B:$B,0),MATCH(Calculations!$B17,HaverPull!$B$1:$XZ$1,0)),INDEX(HaverPull!$B:$XZ,MATCH(Calculations!CY$9,HaverPull!$B:$B,0),MATCH(Calculations!$B17,HaverPull!$B$1:$XZ$1,0)))</f>
        <v>184.4</v>
      </c>
      <c r="DA17">
        <f>IFERROR(INDEX(HaverPull!$B:$XZ,MATCH(Calculations!DA$9,HaverPull!$B:$B,0),MATCH(Calculations!$B17,HaverPull!$B$1:$XZ$1,0)),INDEX(HaverPull!$B:$XZ,MATCH(Calculations!CZ$9,HaverPull!$B:$B,0),MATCH(Calculations!$B17,HaverPull!$B$1:$XZ$1,0)))</f>
        <v>191</v>
      </c>
      <c r="DB17">
        <f>IFERROR(INDEX(HaverPull!$B:$XZ,MATCH(Calculations!DB$9,HaverPull!$B:$B,0),MATCH(Calculations!$B17,HaverPull!$B$1:$XZ$1,0)),INDEX(HaverPull!$B:$XZ,MATCH(Calculations!DA$9,HaverPull!$B:$B,0),MATCH(Calculations!$B17,HaverPull!$B$1:$XZ$1,0)))</f>
        <v>187.1</v>
      </c>
      <c r="DC17">
        <f>IFERROR(INDEX(HaverPull!$B:$XZ,MATCH(Calculations!DC$9,HaverPull!$B:$B,0),MATCH(Calculations!$B17,HaverPull!$B$1:$XZ$1,0)),INDEX(HaverPull!$B:$XZ,MATCH(Calculations!DB$9,HaverPull!$B:$B,0),MATCH(Calculations!$B17,HaverPull!$B$1:$XZ$1,0)))</f>
        <v>194.3</v>
      </c>
      <c r="DD17">
        <f>IFERROR(INDEX(HaverPull!$B:$XZ,MATCH(Calculations!DD$9,HaverPull!$B:$B,0),MATCH(Calculations!$B17,HaverPull!$B$1:$XZ$1,0)),INDEX(HaverPull!$B:$XZ,MATCH(Calculations!DC$9,HaverPull!$B:$B,0),MATCH(Calculations!$B17,HaverPull!$B$1:$XZ$1,0)))</f>
        <v>205.5</v>
      </c>
      <c r="DE17">
        <f>IFERROR(INDEX(HaverPull!$B:$XZ,MATCH(Calculations!DE$9,HaverPull!$B:$B,0),MATCH(Calculations!$B17,HaverPull!$B$1:$XZ$1,0)),INDEX(HaverPull!$B:$XZ,MATCH(Calculations!DD$9,HaverPull!$B:$B,0),MATCH(Calculations!$B17,HaverPull!$B$1:$XZ$1,0)))</f>
        <v>205.9</v>
      </c>
      <c r="DF17">
        <f>IFERROR(INDEX(HaverPull!$B:$XZ,MATCH(Calculations!DF$9,HaverPull!$B:$B,0),MATCH(Calculations!$B17,HaverPull!$B$1:$XZ$1,0)),INDEX(HaverPull!$B:$XZ,MATCH(Calculations!DE$9,HaverPull!$B:$B,0),MATCH(Calculations!$B17,HaverPull!$B$1:$XZ$1,0)))</f>
        <v>208.6</v>
      </c>
      <c r="DG17">
        <f>IFERROR(INDEX(HaverPull!$B:$XZ,MATCH(Calculations!DG$9,HaverPull!$B:$B,0),MATCH(Calculations!$B17,HaverPull!$B$1:$XZ$1,0)),INDEX(HaverPull!$B:$XZ,MATCH(Calculations!DF$9,HaverPull!$B:$B,0),MATCH(Calculations!$B17,HaverPull!$B$1:$XZ$1,0)))</f>
        <v>210</v>
      </c>
      <c r="DH17">
        <f>IFERROR(INDEX(HaverPull!$B:$XZ,MATCH(Calculations!DH$9,HaverPull!$B:$B,0),MATCH(Calculations!$B17,HaverPull!$B$1:$XZ$1,0)),INDEX(HaverPull!$B:$XZ,MATCH(Calculations!DG$9,HaverPull!$B:$B,0),MATCH(Calculations!$B17,HaverPull!$B$1:$XZ$1,0)))</f>
        <v>214</v>
      </c>
      <c r="DI17">
        <f>IFERROR(INDEX(HaverPull!$B:$XZ,MATCH(Calculations!DI$9,HaverPull!$B:$B,0),MATCH(Calculations!$B17,HaverPull!$B$1:$XZ$1,0)),INDEX(HaverPull!$B:$XZ,MATCH(Calculations!DH$9,HaverPull!$B:$B,0),MATCH(Calculations!$B17,HaverPull!$B$1:$XZ$1,0)))</f>
        <v>226</v>
      </c>
      <c r="DJ17">
        <f>IFERROR(INDEX(HaverPull!$B:$XZ,MATCH(Calculations!DJ$9,HaverPull!$B:$B,0),MATCH(Calculations!$B17,HaverPull!$B$1:$XZ$1,0)),INDEX(HaverPull!$B:$XZ,MATCH(Calculations!DI$9,HaverPull!$B:$B,0),MATCH(Calculations!$B17,HaverPull!$B$1:$XZ$1,0)))</f>
        <v>215.9</v>
      </c>
      <c r="DK17">
        <f>IFERROR(INDEX(HaverPull!$B:$XZ,MATCH(Calculations!DK$9,HaverPull!$B:$B,0),MATCH(Calculations!$B17,HaverPull!$B$1:$XZ$1,0)),INDEX(HaverPull!$B:$XZ,MATCH(Calculations!DJ$9,HaverPull!$B:$B,0),MATCH(Calculations!$B17,HaverPull!$B$1:$XZ$1,0)))</f>
        <v>213.5</v>
      </c>
      <c r="DL17">
        <f>IFERROR(INDEX(HaverPull!$B:$XZ,MATCH(Calculations!DL$9,HaverPull!$B:$B,0),MATCH(Calculations!$B17,HaverPull!$B$1:$XZ$1,0)),INDEX(HaverPull!$B:$XZ,MATCH(Calculations!DK$9,HaverPull!$B:$B,0),MATCH(Calculations!$B17,HaverPull!$B$1:$XZ$1,0)))</f>
        <v>209.9</v>
      </c>
      <c r="DM17">
        <f>IFERROR(INDEX(HaverPull!$B:$XZ,MATCH(Calculations!DM$9,HaverPull!$B:$B,0),MATCH(Calculations!$B17,HaverPull!$B$1:$XZ$1,0)),INDEX(HaverPull!$B:$XZ,MATCH(Calculations!DL$9,HaverPull!$B:$B,0),MATCH(Calculations!$B17,HaverPull!$B$1:$XZ$1,0)))</f>
        <v>215.8</v>
      </c>
      <c r="DN17">
        <f>IFERROR(INDEX(HaverPull!$B:$XZ,MATCH(Calculations!DN$9,HaverPull!$B:$B,0),MATCH(Calculations!$B17,HaverPull!$B$1:$XZ$1,0)),INDEX(HaverPull!$B:$XZ,MATCH(Calculations!DM$9,HaverPull!$B:$B,0),MATCH(Calculations!$B17,HaverPull!$B$1:$XZ$1,0)))</f>
        <v>211.3</v>
      </c>
      <c r="DO17">
        <f>IFERROR(INDEX(HaverPull!$B:$XZ,MATCH(Calculations!DO$9,HaverPull!$B:$B,0),MATCH(Calculations!$B17,HaverPull!$B$1:$XZ$1,0)),INDEX(HaverPull!$B:$XZ,MATCH(Calculations!DN$9,HaverPull!$B:$B,0),MATCH(Calculations!$B17,HaverPull!$B$1:$XZ$1,0)))</f>
        <v>222.3</v>
      </c>
      <c r="DP17">
        <f>IFERROR(INDEX(HaverPull!$B:$XZ,MATCH(Calculations!DP$9,HaverPull!$B:$B,0),MATCH(Calculations!$B17,HaverPull!$B$1:$XZ$1,0)),INDEX(HaverPull!$B:$XZ,MATCH(Calculations!DO$9,HaverPull!$B:$B,0),MATCH(Calculations!$B17,HaverPull!$B$1:$XZ$1,0)))</f>
        <v>219.9</v>
      </c>
      <c r="DQ17">
        <f>IFERROR(INDEX(HaverPull!$B:$XZ,MATCH(Calculations!DQ$9,HaverPull!$B:$B,0),MATCH(Calculations!$B17,HaverPull!$B$1:$XZ$1,0)),INDEX(HaverPull!$B:$XZ,MATCH(Calculations!DP$9,HaverPull!$B:$B,0),MATCH(Calculations!$B17,HaverPull!$B$1:$XZ$1,0)))</f>
        <v>223.3</v>
      </c>
      <c r="DR17">
        <f>IFERROR(INDEX(HaverPull!$B:$XZ,MATCH(Calculations!DR$9,HaverPull!$B:$B,0),MATCH(Calculations!$B17,HaverPull!$B$1:$XZ$1,0)),INDEX(HaverPull!$B:$XZ,MATCH(Calculations!DQ$9,HaverPull!$B:$B,0),MATCH(Calculations!$B17,HaverPull!$B$1:$XZ$1,0)))</f>
        <v>228</v>
      </c>
      <c r="DS17">
        <f>IFERROR(INDEX(HaverPull!$B:$XZ,MATCH(Calculations!DS$9,HaverPull!$B:$B,0),MATCH(Calculations!$B17,HaverPull!$B$1:$XZ$1,0)),INDEX(HaverPull!$B:$XZ,MATCH(Calculations!DR$9,HaverPull!$B:$B,0),MATCH(Calculations!$B17,HaverPull!$B$1:$XZ$1,0)))</f>
        <v>239.4</v>
      </c>
      <c r="DT17">
        <f>IFERROR(INDEX(HaverPull!$B:$XZ,MATCH(Calculations!DT$9,HaverPull!$B:$B,0),MATCH(Calculations!$B17,HaverPull!$B$1:$XZ$1,0)),INDEX(HaverPull!$B:$XZ,MATCH(Calculations!DS$9,HaverPull!$B:$B,0),MATCH(Calculations!$B17,HaverPull!$B$1:$XZ$1,0)))</f>
        <v>237.6</v>
      </c>
      <c r="DU17">
        <f>IFERROR(INDEX(HaverPull!$B:$XZ,MATCH(Calculations!DU$9,HaverPull!$B:$B,0),MATCH(Calculations!$B17,HaverPull!$B$1:$XZ$1,0)),INDEX(HaverPull!$B:$XZ,MATCH(Calculations!DT$9,HaverPull!$B:$B,0),MATCH(Calculations!$B17,HaverPull!$B$1:$XZ$1,0)))</f>
        <v>219</v>
      </c>
      <c r="DV17">
        <f>IFERROR(INDEX(HaverPull!$B:$XZ,MATCH(Calculations!DV$9,HaverPull!$B:$B,0),MATCH(Calculations!$B17,HaverPull!$B$1:$XZ$1,0)),INDEX(HaverPull!$B:$XZ,MATCH(Calculations!DU$9,HaverPull!$B:$B,0),MATCH(Calculations!$B17,HaverPull!$B$1:$XZ$1,0)))</f>
        <v>221.3</v>
      </c>
      <c r="DW17">
        <f>IFERROR(INDEX(HaverPull!$B:$XZ,MATCH(Calculations!DW$9,HaverPull!$B:$B,0),MATCH(Calculations!$B17,HaverPull!$B$1:$XZ$1,0)),INDEX(HaverPull!$B:$XZ,MATCH(Calculations!DV$9,HaverPull!$B:$B,0),MATCH(Calculations!$B17,HaverPull!$B$1:$XZ$1,0)))</f>
        <v>185.1</v>
      </c>
      <c r="DX17">
        <f>IFERROR(INDEX(HaverPull!$B:$XZ,MATCH(Calculations!DX$9,HaverPull!$B:$B,0),MATCH(Calculations!$B17,HaverPull!$B$1:$XZ$1,0)),INDEX(HaverPull!$B:$XZ,MATCH(Calculations!DW$9,HaverPull!$B:$B,0),MATCH(Calculations!$B17,HaverPull!$B$1:$XZ$1,0)))</f>
        <v>179</v>
      </c>
      <c r="DY17">
        <f>IFERROR(INDEX(HaverPull!$B:$XZ,MATCH(Calculations!DY$9,HaverPull!$B:$B,0),MATCH(Calculations!$B17,HaverPull!$B$1:$XZ$1,0)),INDEX(HaverPull!$B:$XZ,MATCH(Calculations!DX$9,HaverPull!$B:$B,0),MATCH(Calculations!$B17,HaverPull!$B$1:$XZ$1,0)))</f>
        <v>159.30000000000001</v>
      </c>
      <c r="DZ17">
        <f>IFERROR(INDEX(HaverPull!$B:$XZ,MATCH(Calculations!DZ$9,HaverPull!$B:$B,0),MATCH(Calculations!$B17,HaverPull!$B$1:$XZ$1,0)),INDEX(HaverPull!$B:$XZ,MATCH(Calculations!DY$9,HaverPull!$B:$B,0),MATCH(Calculations!$B17,HaverPull!$B$1:$XZ$1,0)))</f>
        <v>142.4</v>
      </c>
      <c r="EA17">
        <f>IFERROR(INDEX(HaverPull!$B:$XZ,MATCH(Calculations!EA$9,HaverPull!$B:$B,0),MATCH(Calculations!$B17,HaverPull!$B$1:$XZ$1,0)),INDEX(HaverPull!$B:$XZ,MATCH(Calculations!DZ$9,HaverPull!$B:$B,0),MATCH(Calculations!$B17,HaverPull!$B$1:$XZ$1,0)))</f>
        <v>143.80000000000001</v>
      </c>
      <c r="EB17">
        <f>IFERROR(INDEX(HaverPull!$B:$XZ,MATCH(Calculations!EB$9,HaverPull!$B:$B,0),MATCH(Calculations!$B17,HaverPull!$B$1:$XZ$1,0)),INDEX(HaverPull!$B:$XZ,MATCH(Calculations!EA$9,HaverPull!$B:$B,0),MATCH(Calculations!$B17,HaverPull!$B$1:$XZ$1,0)))</f>
        <v>150</v>
      </c>
      <c r="EC17">
        <f>IFERROR(INDEX(HaverPull!$B:$XZ,MATCH(Calculations!EC$9,HaverPull!$B:$B,0),MATCH(Calculations!$B17,HaverPull!$B$1:$XZ$1,0)),INDEX(HaverPull!$B:$XZ,MATCH(Calculations!EB$9,HaverPull!$B:$B,0),MATCH(Calculations!$B17,HaverPull!$B$1:$XZ$1,0)))</f>
        <v>158</v>
      </c>
      <c r="ED17">
        <f>IFERROR(INDEX(HaverPull!$B:$XZ,MATCH(Calculations!ED$9,HaverPull!$B:$B,0),MATCH(Calculations!$B17,HaverPull!$B$1:$XZ$1,0)),INDEX(HaverPull!$B:$XZ,MATCH(Calculations!EC$9,HaverPull!$B:$B,0),MATCH(Calculations!$B17,HaverPull!$B$1:$XZ$1,0)))</f>
        <v>175.5</v>
      </c>
      <c r="EE17">
        <f>IFERROR(INDEX(HaverPull!$B:$XZ,MATCH(Calculations!EE$9,HaverPull!$B:$B,0),MATCH(Calculations!$B17,HaverPull!$B$1:$XZ$1,0)),INDEX(HaverPull!$B:$XZ,MATCH(Calculations!ED$9,HaverPull!$B:$B,0),MATCH(Calculations!$B17,HaverPull!$B$1:$XZ$1,0)))</f>
        <v>196.1</v>
      </c>
      <c r="EF17">
        <f>IFERROR(INDEX(HaverPull!$B:$XZ,MATCH(Calculations!EF$9,HaverPull!$B:$B,0),MATCH(Calculations!$B17,HaverPull!$B$1:$XZ$1,0)),INDEX(HaverPull!$B:$XZ,MATCH(Calculations!EE$9,HaverPull!$B:$B,0),MATCH(Calculations!$B17,HaverPull!$B$1:$XZ$1,0)))</f>
        <v>192.6</v>
      </c>
      <c r="EG17">
        <f>IFERROR(INDEX(HaverPull!$B:$XZ,MATCH(Calculations!EG$9,HaverPull!$B:$B,0),MATCH(Calculations!$B17,HaverPull!$B$1:$XZ$1,0)),INDEX(HaverPull!$B:$XZ,MATCH(Calculations!EF$9,HaverPull!$B:$B,0),MATCH(Calculations!$B17,HaverPull!$B$1:$XZ$1,0)))</f>
        <v>213.9</v>
      </c>
      <c r="EH17">
        <f>IFERROR(INDEX(HaverPull!$B:$XZ,MATCH(Calculations!EH$9,HaverPull!$B:$B,0),MATCH(Calculations!$B17,HaverPull!$B$1:$XZ$1,0)),INDEX(HaverPull!$B:$XZ,MATCH(Calculations!EG$9,HaverPull!$B:$B,0),MATCH(Calculations!$B17,HaverPull!$B$1:$XZ$1,0)))</f>
        <v>236.6</v>
      </c>
      <c r="EI17">
        <f>IFERROR(INDEX(HaverPull!$B:$XZ,MATCH(Calculations!EI$9,HaverPull!$B:$B,0),MATCH(Calculations!$B17,HaverPull!$B$1:$XZ$1,0)),INDEX(HaverPull!$B:$XZ,MATCH(Calculations!EH$9,HaverPull!$B:$B,0),MATCH(Calculations!$B17,HaverPull!$B$1:$XZ$1,0)))</f>
        <v>247</v>
      </c>
      <c r="EJ17">
        <f>IFERROR(INDEX(HaverPull!$B:$XZ,MATCH(Calculations!EJ$9,HaverPull!$B:$B,0),MATCH(Calculations!$B17,HaverPull!$B$1:$XZ$1,0)),INDEX(HaverPull!$B:$XZ,MATCH(Calculations!EI$9,HaverPull!$B:$B,0),MATCH(Calculations!$B17,HaverPull!$B$1:$XZ$1,0)))</f>
        <v>266.8</v>
      </c>
      <c r="EK17">
        <f>IFERROR(INDEX(HaverPull!$B:$XZ,MATCH(Calculations!EK$9,HaverPull!$B:$B,0),MATCH(Calculations!$B17,HaverPull!$B$1:$XZ$1,0)),INDEX(HaverPull!$B:$XZ,MATCH(Calculations!EJ$9,HaverPull!$B:$B,0),MATCH(Calculations!$B17,HaverPull!$B$1:$XZ$1,0)))</f>
        <v>288.3</v>
      </c>
      <c r="EL17">
        <f>IFERROR(INDEX(HaverPull!$B:$XZ,MATCH(Calculations!EL$9,HaverPull!$B:$B,0),MATCH(Calculations!$B17,HaverPull!$B$1:$XZ$1,0)),INDEX(HaverPull!$B:$XZ,MATCH(Calculations!EK$9,HaverPull!$B:$B,0),MATCH(Calculations!$B17,HaverPull!$B$1:$XZ$1,0)))</f>
        <v>293.60000000000002</v>
      </c>
      <c r="EM17">
        <f>IFERROR(INDEX(HaverPull!$B:$XZ,MATCH(Calculations!EM$9,HaverPull!$B:$B,0),MATCH(Calculations!$B17,HaverPull!$B$1:$XZ$1,0)),INDEX(HaverPull!$B:$XZ,MATCH(Calculations!EL$9,HaverPull!$B:$B,0),MATCH(Calculations!$B17,HaverPull!$B$1:$XZ$1,0)))</f>
        <v>370.6</v>
      </c>
      <c r="EN17">
        <f>IFERROR(INDEX(HaverPull!$B:$XZ,MATCH(Calculations!EN$9,HaverPull!$B:$B,0),MATCH(Calculations!$B17,HaverPull!$B$1:$XZ$1,0)),INDEX(HaverPull!$B:$XZ,MATCH(Calculations!EM$9,HaverPull!$B:$B,0),MATCH(Calculations!$B17,HaverPull!$B$1:$XZ$1,0)))</f>
        <v>359</v>
      </c>
      <c r="EO17">
        <f>IFERROR(INDEX(HaverPull!$B:$XZ,MATCH(Calculations!EO$9,HaverPull!$B:$B,0),MATCH(Calculations!$B17,HaverPull!$B$1:$XZ$1,0)),INDEX(HaverPull!$B:$XZ,MATCH(Calculations!EN$9,HaverPull!$B:$B,0),MATCH(Calculations!$B17,HaverPull!$B$1:$XZ$1,0)))</f>
        <v>365.2</v>
      </c>
      <c r="EP17">
        <f>IFERROR(INDEX(HaverPull!$B:$XZ,MATCH(Calculations!EP$9,HaverPull!$B:$B,0),MATCH(Calculations!$B17,HaverPull!$B$1:$XZ$1,0)),INDEX(HaverPull!$B:$XZ,MATCH(Calculations!EO$9,HaverPull!$B:$B,0),MATCH(Calculations!$B17,HaverPull!$B$1:$XZ$1,0)))</f>
        <v>402.9</v>
      </c>
      <c r="EQ17">
        <f>IFERROR(INDEX(HaverPull!$B:$XZ,MATCH(Calculations!EQ$9,HaverPull!$B:$B,0),MATCH(Calculations!$B17,HaverPull!$B$1:$XZ$1,0)),INDEX(HaverPull!$B:$XZ,MATCH(Calculations!EP$9,HaverPull!$B:$B,0),MATCH(Calculations!$B17,HaverPull!$B$1:$XZ$1,0)))</f>
        <v>416.9</v>
      </c>
      <c r="ER17">
        <f>IFERROR(INDEX(HaverPull!$B:$XZ,MATCH(Calculations!ER$9,HaverPull!$B:$B,0),MATCH(Calculations!$B17,HaverPull!$B$1:$XZ$1,0)),INDEX(HaverPull!$B:$XZ,MATCH(Calculations!EQ$9,HaverPull!$B:$B,0),MATCH(Calculations!$B17,HaverPull!$B$1:$XZ$1,0)))</f>
        <v>427.6</v>
      </c>
      <c r="ES17">
        <f>IFERROR(INDEX(HaverPull!$B:$XZ,MATCH(Calculations!ES$9,HaverPull!$B:$B,0),MATCH(Calculations!$B17,HaverPull!$B$1:$XZ$1,0)),INDEX(HaverPull!$B:$XZ,MATCH(Calculations!ER$9,HaverPull!$B:$B,0),MATCH(Calculations!$B17,HaverPull!$B$1:$XZ$1,0)))</f>
        <v>446.6</v>
      </c>
      <c r="ET17">
        <f>IFERROR(INDEX(HaverPull!$B:$XZ,MATCH(Calculations!ET$9,HaverPull!$B:$B,0),MATCH(Calculations!$B17,HaverPull!$B$1:$XZ$1,0)),INDEX(HaverPull!$B:$XZ,MATCH(Calculations!ES$9,HaverPull!$B:$B,0),MATCH(Calculations!$B17,HaverPull!$B$1:$XZ$1,0)))</f>
        <v>409.8</v>
      </c>
      <c r="EU17">
        <f>IFERROR(INDEX(HaverPull!$B:$XZ,MATCH(Calculations!EU$9,HaverPull!$B:$B,0),MATCH(Calculations!$B17,HaverPull!$B$1:$XZ$1,0)),INDEX(HaverPull!$B:$XZ,MATCH(Calculations!ET$9,HaverPull!$B:$B,0),MATCH(Calculations!$B17,HaverPull!$B$1:$XZ$1,0)))</f>
        <v>413.6</v>
      </c>
      <c r="EV17">
        <f>IFERROR(INDEX(HaverPull!$B:$XZ,MATCH(Calculations!EV$9,HaverPull!$B:$B,0),MATCH(Calculations!$B17,HaverPull!$B$1:$XZ$1,0)),INDEX(HaverPull!$B:$XZ,MATCH(Calculations!EU$9,HaverPull!$B:$B,0),MATCH(Calculations!$B17,HaverPull!$B$1:$XZ$1,0)))</f>
        <v>407.2</v>
      </c>
      <c r="EW17">
        <f>IFERROR(INDEX(HaverPull!$B:$XZ,MATCH(Calculations!EW$9,HaverPull!$B:$B,0),MATCH(Calculations!$B17,HaverPull!$B$1:$XZ$1,0)),INDEX(HaverPull!$B:$XZ,MATCH(Calculations!EV$9,HaverPull!$B:$B,0),MATCH(Calculations!$B17,HaverPull!$B$1:$XZ$1,0)))</f>
        <v>370.9</v>
      </c>
      <c r="EX17">
        <f>IFERROR(INDEX(HaverPull!$B:$XZ,MATCH(Calculations!EX$9,HaverPull!$B:$B,0),MATCH(Calculations!$B17,HaverPull!$B$1:$XZ$1,0)),INDEX(HaverPull!$B:$XZ,MATCH(Calculations!EW$9,HaverPull!$B:$B,0),MATCH(Calculations!$B17,HaverPull!$B$1:$XZ$1,0)))</f>
        <v>352.7</v>
      </c>
      <c r="EY17">
        <f>IFERROR(INDEX(HaverPull!$B:$XZ,MATCH(Calculations!EY$9,HaverPull!$B:$B,0),MATCH(Calculations!$B17,HaverPull!$B$1:$XZ$1,0)),INDEX(HaverPull!$B:$XZ,MATCH(Calculations!EX$9,HaverPull!$B:$B,0),MATCH(Calculations!$B17,HaverPull!$B$1:$XZ$1,0)))</f>
        <v>291.89999999999998</v>
      </c>
      <c r="EZ17">
        <f>IFERROR(INDEX(HaverPull!$B:$XZ,MATCH(Calculations!EZ$9,HaverPull!$B:$B,0),MATCH(Calculations!$B17,HaverPull!$B$1:$XZ$1,0)),INDEX(HaverPull!$B:$XZ,MATCH(Calculations!EY$9,HaverPull!$B:$B,0),MATCH(Calculations!$B17,HaverPull!$B$1:$XZ$1,0)))</f>
        <v>278.7</v>
      </c>
      <c r="FA17">
        <f>IFERROR(INDEX(HaverPull!$B:$XZ,MATCH(Calculations!FA$9,HaverPull!$B:$B,0),MATCH(Calculations!$B17,HaverPull!$B$1:$XZ$1,0)),INDEX(HaverPull!$B:$XZ,MATCH(Calculations!EZ$9,HaverPull!$B:$B,0),MATCH(Calculations!$B17,HaverPull!$B$1:$XZ$1,0)))</f>
        <v>264.39999999999998</v>
      </c>
      <c r="FB17">
        <f>IFERROR(INDEX(HaverPull!$B:$XZ,MATCH(Calculations!FB$9,HaverPull!$B:$B,0),MATCH(Calculations!$B17,HaverPull!$B$1:$XZ$1,0)),INDEX(HaverPull!$B:$XZ,MATCH(Calculations!FA$9,HaverPull!$B:$B,0),MATCH(Calculations!$B17,HaverPull!$B$1:$XZ$1,0)))</f>
        <v>162.6</v>
      </c>
      <c r="FC17">
        <f>IFERROR(INDEX(HaverPull!$B:$XZ,MATCH(Calculations!FC$9,HaverPull!$B:$B,0),MATCH(Calculations!$B17,HaverPull!$B$1:$XZ$1,0)),INDEX(HaverPull!$B:$XZ,MATCH(Calculations!FB$9,HaverPull!$B:$B,0),MATCH(Calculations!$B17,HaverPull!$B$1:$XZ$1,0)))</f>
        <v>166.5</v>
      </c>
      <c r="FD17">
        <f>IFERROR(INDEX(HaverPull!$B:$XZ,MATCH(Calculations!FD$9,HaverPull!$B:$B,0),MATCH(Calculations!$B17,HaverPull!$B$1:$XZ$1,0)),INDEX(HaverPull!$B:$XZ,MATCH(Calculations!FC$9,HaverPull!$B:$B,0),MATCH(Calculations!$B17,HaverPull!$B$1:$XZ$1,0)))</f>
        <v>188.6</v>
      </c>
      <c r="FE17">
        <f>IFERROR(INDEX(HaverPull!$B:$XZ,MATCH(Calculations!FE$9,HaverPull!$B:$B,0),MATCH(Calculations!$B17,HaverPull!$B$1:$XZ$1,0)),INDEX(HaverPull!$B:$XZ,MATCH(Calculations!FD$9,HaverPull!$B:$B,0),MATCH(Calculations!$B17,HaverPull!$B$1:$XZ$1,0)))</f>
        <v>200.7</v>
      </c>
      <c r="FF17">
        <f>IFERROR(INDEX(HaverPull!$B:$XZ,MATCH(Calculations!FF$9,HaverPull!$B:$B,0),MATCH(Calculations!$B17,HaverPull!$B$1:$XZ$1,0)),INDEX(HaverPull!$B:$XZ,MATCH(Calculations!FE$9,HaverPull!$B:$B,0),MATCH(Calculations!$B17,HaverPull!$B$1:$XZ$1,0)))</f>
        <v>234.2</v>
      </c>
      <c r="FG17">
        <f>IFERROR(INDEX(HaverPull!$B:$XZ,MATCH(Calculations!FG$9,HaverPull!$B:$B,0),MATCH(Calculations!$B17,HaverPull!$B$1:$XZ$1,0)),INDEX(HaverPull!$B:$XZ,MATCH(Calculations!FF$9,HaverPull!$B:$B,0),MATCH(Calculations!$B17,HaverPull!$B$1:$XZ$1,0)))</f>
        <v>249.8</v>
      </c>
      <c r="FH17">
        <f>IFERROR(INDEX(HaverPull!$B:$XZ,MATCH(Calculations!FH$9,HaverPull!$B:$B,0),MATCH(Calculations!$B17,HaverPull!$B$1:$XZ$1,0)),INDEX(HaverPull!$B:$XZ,MATCH(Calculations!FG$9,HaverPull!$B:$B,0),MATCH(Calculations!$B17,HaverPull!$B$1:$XZ$1,0)))</f>
        <v>255.6</v>
      </c>
      <c r="FI17">
        <f>IFERROR(INDEX(HaverPull!$B:$XZ,MATCH(Calculations!FI$9,HaverPull!$B:$B,0),MATCH(Calculations!$B17,HaverPull!$B$1:$XZ$1,0)),INDEX(HaverPull!$B:$XZ,MATCH(Calculations!FH$9,HaverPull!$B:$B,0),MATCH(Calculations!$B17,HaverPull!$B$1:$XZ$1,0)))</f>
        <v>272.60000000000002</v>
      </c>
      <c r="FJ17">
        <f>IFERROR(INDEX(HaverPull!$B:$XZ,MATCH(Calculations!FJ$9,HaverPull!$B:$B,0),MATCH(Calculations!$B17,HaverPull!$B$1:$XZ$1,0)),INDEX(HaverPull!$B:$XZ,MATCH(Calculations!FI$9,HaverPull!$B:$B,0),MATCH(Calculations!$B17,HaverPull!$B$1:$XZ$1,0)))</f>
        <v>284</v>
      </c>
      <c r="FK17">
        <f>IFERROR(INDEX(HaverPull!$B:$XZ,MATCH(Calculations!FK$9,HaverPull!$B:$B,0),MATCH(Calculations!$B17,HaverPull!$B$1:$XZ$1,0)),INDEX(HaverPull!$B:$XZ,MATCH(Calculations!FJ$9,HaverPull!$B:$B,0),MATCH(Calculations!$B17,HaverPull!$B$1:$XZ$1,0)))</f>
        <v>277.3</v>
      </c>
      <c r="FL17">
        <f>IFERROR(INDEX(HaverPull!$B:$XZ,MATCH(Calculations!FL$9,HaverPull!$B:$B,0),MATCH(Calculations!$B17,HaverPull!$B$1:$XZ$1,0)),INDEX(HaverPull!$B:$XZ,MATCH(Calculations!FK$9,HaverPull!$B:$B,0),MATCH(Calculations!$B17,HaverPull!$B$1:$XZ$1,0)))</f>
        <v>276.89999999999998</v>
      </c>
      <c r="FM17">
        <f>IFERROR(INDEX(HaverPull!$B:$XZ,MATCH(Calculations!FM$9,HaverPull!$B:$B,0),MATCH(Calculations!$B17,HaverPull!$B$1:$XZ$1,0)),INDEX(HaverPull!$B:$XZ,MATCH(Calculations!FL$9,HaverPull!$B:$B,0),MATCH(Calculations!$B17,HaverPull!$B$1:$XZ$1,0)))</f>
        <v>248.2</v>
      </c>
      <c r="FN17">
        <f>IFERROR(INDEX(HaverPull!$B:$XZ,MATCH(Calculations!FN$9,HaverPull!$B:$B,0),MATCH(Calculations!$B17,HaverPull!$B$1:$XZ$1,0)),INDEX(HaverPull!$B:$XZ,MATCH(Calculations!FM$9,HaverPull!$B:$B,0),MATCH(Calculations!$B17,HaverPull!$B$1:$XZ$1,0)))</f>
        <v>287</v>
      </c>
      <c r="FO17">
        <f>IFERROR(INDEX(HaverPull!$B:$XZ,MATCH(Calculations!FO$9,HaverPull!$B:$B,0),MATCH(Calculations!$B17,HaverPull!$B$1:$XZ$1,0)),INDEX(HaverPull!$B:$XZ,MATCH(Calculations!FN$9,HaverPull!$B:$B,0),MATCH(Calculations!$B17,HaverPull!$B$1:$XZ$1,0)))</f>
        <v>310.7</v>
      </c>
      <c r="FP17">
        <f>IFERROR(INDEX(HaverPull!$B:$XZ,MATCH(Calculations!FP$9,HaverPull!$B:$B,0),MATCH(Calculations!$B17,HaverPull!$B$1:$XZ$1,0)),INDEX(HaverPull!$B:$XZ,MATCH(Calculations!FO$9,HaverPull!$B:$B,0),MATCH(Calculations!$B17,HaverPull!$B$1:$XZ$1,0)))</f>
        <v>325</v>
      </c>
      <c r="FQ17">
        <f>IFERROR(INDEX(HaverPull!$B:$XZ,MATCH(Calculations!FQ$9,HaverPull!$B:$B,0),MATCH(Calculations!$B17,HaverPull!$B$1:$XZ$1,0)),INDEX(HaverPull!$B:$XZ,MATCH(Calculations!FP$9,HaverPull!$B:$B,0),MATCH(Calculations!$B17,HaverPull!$B$1:$XZ$1,0)))</f>
        <v>332.9</v>
      </c>
      <c r="FR17">
        <f>IFERROR(INDEX(HaverPull!$B:$XZ,MATCH(Calculations!FR$9,HaverPull!$B:$B,0),MATCH(Calculations!$B17,HaverPull!$B$1:$XZ$1,0)),INDEX(HaverPull!$B:$XZ,MATCH(Calculations!FQ$9,HaverPull!$B:$B,0),MATCH(Calculations!$B17,HaverPull!$B$1:$XZ$1,0)))</f>
        <v>332.8</v>
      </c>
      <c r="FS17">
        <f>IFERROR(INDEX(HaverPull!$B:$XZ,MATCH(Calculations!FS$9,HaverPull!$B:$B,0),MATCH(Calculations!$B17,HaverPull!$B$1:$XZ$1,0)),INDEX(HaverPull!$B:$XZ,MATCH(Calculations!FR$9,HaverPull!$B:$B,0),MATCH(Calculations!$B17,HaverPull!$B$1:$XZ$1,0)))</f>
        <v>350.8</v>
      </c>
      <c r="FT17">
        <f>IFERROR(INDEX(HaverPull!$B:$XZ,MATCH(Calculations!FT$9,HaverPull!$B:$B,0),MATCH(Calculations!$B17,HaverPull!$B$1:$XZ$1,0)),INDEX(HaverPull!$B:$XZ,MATCH(Calculations!FS$9,HaverPull!$B:$B,0),MATCH(Calculations!$B17,HaverPull!$B$1:$XZ$1,0)))</f>
        <v>347.3</v>
      </c>
      <c r="FU17">
        <f>IFERROR(INDEX(HaverPull!$B:$XZ,MATCH(Calculations!FU$9,HaverPull!$B:$B,0),MATCH(Calculations!$B17,HaverPull!$B$1:$XZ$1,0)),INDEX(HaverPull!$B:$XZ,MATCH(Calculations!FT$9,HaverPull!$B:$B,0),MATCH(Calculations!$B17,HaverPull!$B$1:$XZ$1,0)))</f>
        <v>354.3</v>
      </c>
      <c r="FV17">
        <f>IFERROR(INDEX(HaverPull!$B:$XZ,MATCH(Calculations!FV$9,HaverPull!$B:$B,0),MATCH(Calculations!$B17,HaverPull!$B$1:$XZ$1,0)),INDEX(HaverPull!$B:$XZ,MATCH(Calculations!FU$9,HaverPull!$B:$B,0),MATCH(Calculations!$B17,HaverPull!$B$1:$XZ$1,0)))</f>
        <v>356.9</v>
      </c>
      <c r="FW17">
        <f>IFERROR(INDEX(HaverPull!$B:$XZ,MATCH(Calculations!FW$9,HaverPull!$B:$B,0),MATCH(Calculations!$B17,HaverPull!$B$1:$XZ$1,0)),INDEX(HaverPull!$B:$XZ,MATCH(Calculations!FV$9,HaverPull!$B:$B,0),MATCH(Calculations!$B17,HaverPull!$B$1:$XZ$1,0)))</f>
        <v>394.7</v>
      </c>
      <c r="FX17">
        <f>IFERROR(INDEX(HaverPull!$B:$XZ,MATCH(Calculations!FX$9,HaverPull!$B:$B,0),MATCH(Calculations!$B17,HaverPull!$B$1:$XZ$1,0)),INDEX(HaverPull!$B:$XZ,MATCH(Calculations!FW$9,HaverPull!$B:$B,0),MATCH(Calculations!$B17,HaverPull!$B$1:$XZ$1,0)))</f>
        <v>415.1</v>
      </c>
      <c r="FY17">
        <f>IFERROR(INDEX(HaverPull!$B:$XZ,MATCH(Calculations!FY$9,HaverPull!$B:$B,0),MATCH(Calculations!$B17,HaverPull!$B$1:$XZ$1,0)),INDEX(HaverPull!$B:$XZ,MATCH(Calculations!FX$9,HaverPull!$B:$B,0),MATCH(Calculations!$B17,HaverPull!$B$1:$XZ$1,0)))</f>
        <v>385.6</v>
      </c>
      <c r="FZ17">
        <f>IFERROR(INDEX(HaverPull!$B:$XZ,MATCH(Calculations!FZ$9,HaverPull!$B:$B,0),MATCH(Calculations!$B17,HaverPull!$B$1:$XZ$1,0)),INDEX(HaverPull!$B:$XZ,MATCH(Calculations!FY$9,HaverPull!$B:$B,0),MATCH(Calculations!$B17,HaverPull!$B$1:$XZ$1,0)))</f>
        <v>389.5</v>
      </c>
      <c r="GA17">
        <f>IFERROR(INDEX(HaverPull!$B:$XZ,MATCH(Calculations!GA$9,HaverPull!$B:$B,0),MATCH(Calculations!$B17,HaverPull!$B$1:$XZ$1,0)),INDEX(HaverPull!$B:$XZ,MATCH(Calculations!FZ$9,HaverPull!$B:$B,0),MATCH(Calculations!$B17,HaverPull!$B$1:$XZ$1,0)))</f>
        <v>406.6</v>
      </c>
      <c r="GB17">
        <f>IFERROR(INDEX(HaverPull!$B:$XZ,MATCH(Calculations!GB$9,HaverPull!$B:$B,0),MATCH(Calculations!$B17,HaverPull!$B$1:$XZ$1,0)),INDEX(HaverPull!$B:$XZ,MATCH(Calculations!GA$9,HaverPull!$B:$B,0),MATCH(Calculations!$B17,HaverPull!$B$1:$XZ$1,0)))</f>
        <v>410.6</v>
      </c>
      <c r="GC17">
        <f>IFERROR(INDEX(HaverPull!$B:$XZ,MATCH(Calculations!GC$9,HaverPull!$B:$B,0),MATCH(Calculations!$B17,HaverPull!$B$1:$XZ$1,0)),INDEX(HaverPull!$B:$XZ,MATCH(Calculations!GB$9,HaverPull!$B:$B,0),MATCH(Calculations!$B17,HaverPull!$B$1:$XZ$1,0)))</f>
        <v>379.8</v>
      </c>
      <c r="GD17">
        <f>IFERROR(INDEX(HaverPull!$B:$XZ,MATCH(Calculations!GD$9,HaverPull!$B:$B,0),MATCH(Calculations!$B17,HaverPull!$B$1:$XZ$1,0)),INDEX(HaverPull!$B:$XZ,MATCH(Calculations!GC$9,HaverPull!$B:$B,0),MATCH(Calculations!$B17,HaverPull!$B$1:$XZ$1,0)))</f>
        <v>346.5</v>
      </c>
      <c r="GE17">
        <f>IFERROR(INDEX(HaverPull!$B:$XZ,MATCH(Calculations!GE$9,HaverPull!$B:$B,0),MATCH(Calculations!$B17,HaverPull!$B$1:$XZ$1,0)),INDEX(HaverPull!$B:$XZ,MATCH(Calculations!GD$9,HaverPull!$B:$B,0),MATCH(Calculations!$B17,HaverPull!$B$1:$XZ$1,0)))</f>
        <v>373.4</v>
      </c>
      <c r="GF17">
        <f>IFERROR(INDEX(HaverPull!$B:$XZ,MATCH(Calculations!GF$9,HaverPull!$B:$B,0),MATCH(Calculations!$B17,HaverPull!$B$1:$XZ$1,0)),INDEX(HaverPull!$B:$XZ,MATCH(Calculations!GE$9,HaverPull!$B:$B,0),MATCH(Calculations!$B17,HaverPull!$B$1:$XZ$1,0)))</f>
        <v>373.9</v>
      </c>
      <c r="GG17">
        <f>IFERROR(INDEX(HaverPull!$B:$XZ,MATCH(Calculations!GG$9,HaverPull!$B:$B,0),MATCH(Calculations!$B17,HaverPull!$B$1:$XZ$1,0)),INDEX(HaverPull!$B:$XZ,MATCH(Calculations!GF$9,HaverPull!$B:$B,0),MATCH(Calculations!$B17,HaverPull!$B$1:$XZ$1,0)))</f>
        <v>400.5</v>
      </c>
      <c r="GH17">
        <f>IFERROR(INDEX(HaverPull!$B:$XZ,MATCH(Calculations!GH$9,HaverPull!$B:$B,0),MATCH(Calculations!$B17,HaverPull!$B$1:$XZ$1,0)),INDEX(HaverPull!$B:$XZ,MATCH(Calculations!GG$9,HaverPull!$B:$B,0),MATCH(Calculations!$B17,HaverPull!$B$1:$XZ$1,0)))</f>
        <v>376.1</v>
      </c>
      <c r="GI17">
        <f>IFERROR(INDEX(HaverPull!$B:$XZ,MATCH(Calculations!GI$9,HaverPull!$B:$B,0),MATCH(Calculations!$B17,HaverPull!$B$1:$XZ$1,0)),INDEX(HaverPull!$B:$XZ,MATCH(Calculations!GH$9,HaverPull!$B:$B,0),MATCH(Calculations!$B17,HaverPull!$B$1:$XZ$1,0)))</f>
        <v>336.2</v>
      </c>
      <c r="GJ17">
        <f>IFERROR(INDEX(HaverPull!$B:$XZ,MATCH(Calculations!GJ$9,HaverPull!$B:$B,0),MATCH(Calculations!$B17,HaverPull!$B$1:$XZ$1,0)),INDEX(HaverPull!$B:$XZ,MATCH(Calculations!GI$9,HaverPull!$B:$B,0),MATCH(Calculations!$B17,HaverPull!$B$1:$XZ$1,0)))</f>
        <v>343.7</v>
      </c>
      <c r="GK17">
        <f>IFERROR(INDEX(HaverPull!$B:$XZ,MATCH(Calculations!GK$9,HaverPull!$B:$B,0),MATCH(Calculations!$B17,HaverPull!$B$1:$XZ$1,0)),INDEX(HaverPull!$B:$XZ,MATCH(Calculations!GJ$9,HaverPull!$B:$B,0),MATCH(Calculations!$B17,HaverPull!$B$1:$XZ$1,0)))</f>
        <v>349.9</v>
      </c>
      <c r="GL17">
        <f>IFERROR(INDEX(HaverPull!$B:$XZ,MATCH(Calculations!GL$9,HaverPull!$B:$B,0),MATCH(Calculations!$B17,HaverPull!$B$1:$XZ$1,0)),INDEX(HaverPull!$B:$XZ,MATCH(Calculations!GK$9,HaverPull!$B:$B,0),MATCH(Calculations!$B17,HaverPull!$B$1:$XZ$1,0)))</f>
        <v>320.39999999999998</v>
      </c>
      <c r="GM17">
        <f>IFERROR(INDEX(HaverPull!$B:$XZ,MATCH(Calculations!GM$9,HaverPull!$B:$B,0),MATCH(Calculations!$B17,HaverPull!$B$1:$XZ$1,0)),INDEX(HaverPull!$B:$XZ,MATCH(Calculations!GL$9,HaverPull!$B:$B,0),MATCH(Calculations!$B17,HaverPull!$B$1:$XZ$1,0)))</f>
        <v>198.7</v>
      </c>
      <c r="GN17">
        <f>IFERROR(INDEX(HaverPull!$B:$XZ,MATCH(Calculations!GN$9,HaverPull!$B:$B,0),MATCH(Calculations!$B17,HaverPull!$B$1:$XZ$1,0)),INDEX(HaverPull!$B:$XZ,MATCH(Calculations!GM$9,HaverPull!$B:$B,0),MATCH(Calculations!$B17,HaverPull!$B$1:$XZ$1,0)))</f>
        <v>221.6</v>
      </c>
      <c r="GO17">
        <f>IFERROR(INDEX(HaverPull!$B:$XZ,MATCH(Calculations!GO$9,HaverPull!$B:$B,0),MATCH(Calculations!$B17,HaverPull!$B$1:$XZ$1,0)),INDEX(HaverPull!$B:$XZ,MATCH(Calculations!GN$9,HaverPull!$B:$B,0),MATCH(Calculations!$B17,HaverPull!$B$1:$XZ$1,0)))</f>
        <v>221.6</v>
      </c>
      <c r="GP17" t="e">
        <f>IFERROR(INDEX(HaverPull!$B:$XZ,MATCH(Calculations!GP$9,HaverPull!$B:$B,0),MATCH(Calculations!$B17,HaverPull!$B$1:$XZ$1,0)),INDEX(HaverPull!$B:$XZ,MATCH(Calculations!GO$9,HaverPull!$B:$B,0),MATCH(Calculations!$B17,HaverPull!$B$1:$XZ$1,0)))</f>
        <v>#N/A</v>
      </c>
      <c r="GQ17" t="e">
        <f>IFERROR(INDEX(HaverPull!$B:$XZ,MATCH(Calculations!GQ$9,HaverPull!$B:$B,0),MATCH(Calculations!$B17,HaverPull!$B$1:$XZ$1,0)),INDEX(HaverPull!$B:$XZ,MATCH(Calculations!GP$9,HaverPull!$B:$B,0),MATCH(Calculations!$B17,HaverPull!$B$1:$XZ$1,0)))</f>
        <v>#N/A</v>
      </c>
      <c r="GR17" t="e">
        <f>IFERROR(INDEX(HaverPull!$B:$XZ,MATCH(Calculations!GR$9,HaverPull!$B:$B,0),MATCH(Calculations!$B17,HaverPull!$B$1:$XZ$1,0)),INDEX(HaverPull!$B:$XZ,MATCH(Calculations!GQ$9,HaverPull!$B:$B,0),MATCH(Calculations!$B17,HaverPull!$B$1:$XZ$1,0)))</f>
        <v>#N/A</v>
      </c>
      <c r="GS17" t="e">
        <f>IFERROR(INDEX(HaverPull!$B:$XZ,MATCH(Calculations!GS$9,HaverPull!$B:$B,0),MATCH(Calculations!$B17,HaverPull!$B$1:$XZ$1,0)),INDEX(HaverPull!$B:$XZ,MATCH(Calculations!GR$9,HaverPull!$B:$B,0),MATCH(Calculations!$B17,HaverPull!$B$1:$XZ$1,0)))</f>
        <v>#N/A</v>
      </c>
      <c r="GT17" t="e">
        <f>IFERROR(INDEX(HaverPull!$B:$XZ,MATCH(Calculations!GT$9,HaverPull!$B:$B,0),MATCH(Calculations!$B17,HaverPull!$B$1:$XZ$1,0)),INDEX(HaverPull!$B:$XZ,MATCH(Calculations!GS$9,HaverPull!$B:$B,0),MATCH(Calculations!$B17,HaverPull!$B$1:$XZ$1,0)))</f>
        <v>#N/A</v>
      </c>
      <c r="GU17" t="e">
        <f>IFERROR(INDEX(HaverPull!$B:$XZ,MATCH(Calculations!GU$9,HaverPull!$B:$B,0),MATCH(Calculations!$B17,HaverPull!$B$1:$XZ$1,0)),INDEX(HaverPull!$B:$XZ,MATCH(Calculations!GT$9,HaverPull!$B:$B,0),MATCH(Calculations!$B17,HaverPull!$B$1:$XZ$1,0)))</f>
        <v>#N/A</v>
      </c>
      <c r="GV17" t="e">
        <f>IFERROR(INDEX(HaverPull!$B:$XZ,MATCH(Calculations!GV$9,HaverPull!$B:$B,0),MATCH(Calculations!$B17,HaverPull!$B$1:$XZ$1,0)),INDEX(HaverPull!$B:$XZ,MATCH(Calculations!GU$9,HaverPull!$B:$B,0),MATCH(Calculations!$B17,HaverPull!$B$1:$XZ$1,0)))</f>
        <v>#N/A</v>
      </c>
    </row>
    <row r="18" spans="1:204" x14ac:dyDescent="0.25">
      <c r="A18" s="8" t="s">
        <v>230</v>
      </c>
      <c r="B18" s="9" t="s">
        <v>231</v>
      </c>
      <c r="C18">
        <f>IFERROR(INDEX(HaverPull!$B:$XZ,MATCH(Calculations!C$9,HaverPull!$B:$B,0),MATCH(Calculations!$B18,HaverPull!$B$1:$XZ$1,0)),INDEX(HaverPull!$B:$XZ,MATCH(Calculations!B$9,HaverPull!$B:$B,0),MATCH(Calculations!$B18,HaverPull!$B$1:$XZ$1,0)))</f>
        <v>3.4</v>
      </c>
      <c r="D18">
        <f>IFERROR(INDEX(HaverPull!$B:$XZ,MATCH(Calculations!D$9,HaverPull!$B:$B,0),MATCH(Calculations!$B18,HaverPull!$B$1:$XZ$1,0)),INDEX(HaverPull!$B:$XZ,MATCH(Calculations!C$9,HaverPull!$B:$B,0),MATCH(Calculations!$B18,HaverPull!$B$1:$XZ$1,0)))</f>
        <v>3.5</v>
      </c>
      <c r="E18">
        <f>IFERROR(INDEX(HaverPull!$B:$XZ,MATCH(Calculations!E$9,HaverPull!$B:$B,0),MATCH(Calculations!$B18,HaverPull!$B$1:$XZ$1,0)),INDEX(HaverPull!$B:$XZ,MATCH(Calculations!D$9,HaverPull!$B:$B,0),MATCH(Calculations!$B18,HaverPull!$B$1:$XZ$1,0)))</f>
        <v>3.6</v>
      </c>
      <c r="F18">
        <f>IFERROR(INDEX(HaverPull!$B:$XZ,MATCH(Calculations!F$9,HaverPull!$B:$B,0),MATCH(Calculations!$B18,HaverPull!$B$1:$XZ$1,0)),INDEX(HaverPull!$B:$XZ,MATCH(Calculations!E$9,HaverPull!$B:$B,0),MATCH(Calculations!$B18,HaverPull!$B$1:$XZ$1,0)))</f>
        <v>3.5</v>
      </c>
      <c r="G18">
        <f>IFERROR(INDEX(HaverPull!$B:$XZ,MATCH(Calculations!G$9,HaverPull!$B:$B,0),MATCH(Calculations!$B18,HaverPull!$B$1:$XZ$1,0)),INDEX(HaverPull!$B:$XZ,MATCH(Calculations!F$9,HaverPull!$B:$B,0),MATCH(Calculations!$B18,HaverPull!$B$1:$XZ$1,0)))</f>
        <v>3.4</v>
      </c>
      <c r="H18">
        <f>IFERROR(INDEX(HaverPull!$B:$XZ,MATCH(Calculations!H$9,HaverPull!$B:$B,0),MATCH(Calculations!$B18,HaverPull!$B$1:$XZ$1,0)),INDEX(HaverPull!$B:$XZ,MATCH(Calculations!G$9,HaverPull!$B:$B,0),MATCH(Calculations!$B18,HaverPull!$B$1:$XZ$1,0)))</f>
        <v>3.3</v>
      </c>
      <c r="I18">
        <f>IFERROR(INDEX(HaverPull!$B:$XZ,MATCH(Calculations!I$9,HaverPull!$B:$B,0),MATCH(Calculations!$B18,HaverPull!$B$1:$XZ$1,0)),INDEX(HaverPull!$B:$XZ,MATCH(Calculations!H$9,HaverPull!$B:$B,0),MATCH(Calculations!$B18,HaverPull!$B$1:$XZ$1,0)))</f>
        <v>3.4</v>
      </c>
      <c r="J18">
        <f>IFERROR(INDEX(HaverPull!$B:$XZ,MATCH(Calculations!J$9,HaverPull!$B:$B,0),MATCH(Calculations!$B18,HaverPull!$B$1:$XZ$1,0)),INDEX(HaverPull!$B:$XZ,MATCH(Calculations!I$9,HaverPull!$B:$B,0),MATCH(Calculations!$B18,HaverPull!$B$1:$XZ$1,0)))</f>
        <v>3.4</v>
      </c>
      <c r="K18">
        <f>IFERROR(INDEX(HaverPull!$B:$XZ,MATCH(Calculations!K$9,HaverPull!$B:$B,0),MATCH(Calculations!$B18,HaverPull!$B$1:$XZ$1,0)),INDEX(HaverPull!$B:$XZ,MATCH(Calculations!J$9,HaverPull!$B:$B,0),MATCH(Calculations!$B18,HaverPull!$B$1:$XZ$1,0)))</f>
        <v>3.2</v>
      </c>
      <c r="L18">
        <f>IFERROR(INDEX(HaverPull!$B:$XZ,MATCH(Calculations!L$9,HaverPull!$B:$B,0),MATCH(Calculations!$B18,HaverPull!$B$1:$XZ$1,0)),INDEX(HaverPull!$B:$XZ,MATCH(Calculations!K$9,HaverPull!$B:$B,0),MATCH(Calculations!$B18,HaverPull!$B$1:$XZ$1,0)))</f>
        <v>3.2</v>
      </c>
      <c r="M18">
        <f>IFERROR(INDEX(HaverPull!$B:$XZ,MATCH(Calculations!M$9,HaverPull!$B:$B,0),MATCH(Calculations!$B18,HaverPull!$B$1:$XZ$1,0)),INDEX(HaverPull!$B:$XZ,MATCH(Calculations!L$9,HaverPull!$B:$B,0),MATCH(Calculations!$B18,HaverPull!$B$1:$XZ$1,0)))</f>
        <v>3.2</v>
      </c>
      <c r="N18">
        <f>IFERROR(INDEX(HaverPull!$B:$XZ,MATCH(Calculations!N$9,HaverPull!$B:$B,0),MATCH(Calculations!$B18,HaverPull!$B$1:$XZ$1,0)),INDEX(HaverPull!$B:$XZ,MATCH(Calculations!M$9,HaverPull!$B:$B,0),MATCH(Calculations!$B18,HaverPull!$B$1:$XZ$1,0)))</f>
        <v>3.3</v>
      </c>
      <c r="O18">
        <f>IFERROR(INDEX(HaverPull!$B:$XZ,MATCH(Calculations!O$9,HaverPull!$B:$B,0),MATCH(Calculations!$B18,HaverPull!$B$1:$XZ$1,0)),INDEX(HaverPull!$B:$XZ,MATCH(Calculations!N$9,HaverPull!$B:$B,0),MATCH(Calculations!$B18,HaverPull!$B$1:$XZ$1,0)))</f>
        <v>3.7</v>
      </c>
      <c r="P18">
        <f>IFERROR(INDEX(HaverPull!$B:$XZ,MATCH(Calculations!P$9,HaverPull!$B:$B,0),MATCH(Calculations!$B18,HaverPull!$B$1:$XZ$1,0)),INDEX(HaverPull!$B:$XZ,MATCH(Calculations!O$9,HaverPull!$B:$B,0),MATCH(Calculations!$B18,HaverPull!$B$1:$XZ$1,0)))</f>
        <v>4.2</v>
      </c>
      <c r="Q18">
        <f>IFERROR(INDEX(HaverPull!$B:$XZ,MATCH(Calculations!Q$9,HaverPull!$B:$B,0),MATCH(Calculations!$B18,HaverPull!$B$1:$XZ$1,0)),INDEX(HaverPull!$B:$XZ,MATCH(Calculations!P$9,HaverPull!$B:$B,0),MATCH(Calculations!$B18,HaverPull!$B$1:$XZ$1,0)))</f>
        <v>4.5999999999999996</v>
      </c>
      <c r="R18">
        <f>IFERROR(INDEX(HaverPull!$B:$XZ,MATCH(Calculations!R$9,HaverPull!$B:$B,0),MATCH(Calculations!$B18,HaverPull!$B$1:$XZ$1,0)),INDEX(HaverPull!$B:$XZ,MATCH(Calculations!Q$9,HaverPull!$B:$B,0),MATCH(Calculations!$B18,HaverPull!$B$1:$XZ$1,0)))</f>
        <v>4.9000000000000004</v>
      </c>
      <c r="S18">
        <f>IFERROR(INDEX(HaverPull!$B:$XZ,MATCH(Calculations!S$9,HaverPull!$B:$B,0),MATCH(Calculations!$B18,HaverPull!$B$1:$XZ$1,0)),INDEX(HaverPull!$B:$XZ,MATCH(Calculations!R$9,HaverPull!$B:$B,0),MATCH(Calculations!$B18,HaverPull!$B$1:$XZ$1,0)))</f>
        <v>5.0999999999999996</v>
      </c>
      <c r="T18">
        <f>IFERROR(INDEX(HaverPull!$B:$XZ,MATCH(Calculations!T$9,HaverPull!$B:$B,0),MATCH(Calculations!$B18,HaverPull!$B$1:$XZ$1,0)),INDEX(HaverPull!$B:$XZ,MATCH(Calculations!S$9,HaverPull!$B:$B,0),MATCH(Calculations!$B18,HaverPull!$B$1:$XZ$1,0)))</f>
        <v>5.5</v>
      </c>
      <c r="U18">
        <f>IFERROR(INDEX(HaverPull!$B:$XZ,MATCH(Calculations!U$9,HaverPull!$B:$B,0),MATCH(Calculations!$B18,HaverPull!$B$1:$XZ$1,0)),INDEX(HaverPull!$B:$XZ,MATCH(Calculations!T$9,HaverPull!$B:$B,0),MATCH(Calculations!$B18,HaverPull!$B$1:$XZ$1,0)))</f>
        <v>5.8</v>
      </c>
      <c r="V18">
        <f>IFERROR(INDEX(HaverPull!$B:$XZ,MATCH(Calculations!V$9,HaverPull!$B:$B,0),MATCH(Calculations!$B18,HaverPull!$B$1:$XZ$1,0)),INDEX(HaverPull!$B:$XZ,MATCH(Calculations!U$9,HaverPull!$B:$B,0),MATCH(Calculations!$B18,HaverPull!$B$1:$XZ$1,0)))</f>
        <v>5.8</v>
      </c>
      <c r="W18">
        <f>IFERROR(INDEX(HaverPull!$B:$XZ,MATCH(Calculations!W$9,HaverPull!$B:$B,0),MATCH(Calculations!$B18,HaverPull!$B$1:$XZ$1,0)),INDEX(HaverPull!$B:$XZ,MATCH(Calculations!V$9,HaverPull!$B:$B,0),MATCH(Calculations!$B18,HaverPull!$B$1:$XZ$1,0)))</f>
        <v>5.5</v>
      </c>
      <c r="X18">
        <f>IFERROR(INDEX(HaverPull!$B:$XZ,MATCH(Calculations!X$9,HaverPull!$B:$B,0),MATCH(Calculations!$B18,HaverPull!$B$1:$XZ$1,0)),INDEX(HaverPull!$B:$XZ,MATCH(Calculations!W$9,HaverPull!$B:$B,0),MATCH(Calculations!$B18,HaverPull!$B$1:$XZ$1,0)))</f>
        <v>5.4</v>
      </c>
      <c r="Y18">
        <f>IFERROR(INDEX(HaverPull!$B:$XZ,MATCH(Calculations!Y$9,HaverPull!$B:$B,0),MATCH(Calculations!$B18,HaverPull!$B$1:$XZ$1,0)),INDEX(HaverPull!$B:$XZ,MATCH(Calculations!X$9,HaverPull!$B:$B,0),MATCH(Calculations!$B18,HaverPull!$B$1:$XZ$1,0)))</f>
        <v>5.2</v>
      </c>
      <c r="Z18">
        <f>IFERROR(INDEX(HaverPull!$B:$XZ,MATCH(Calculations!Z$9,HaverPull!$B:$B,0),MATCH(Calculations!$B18,HaverPull!$B$1:$XZ$1,0)),INDEX(HaverPull!$B:$XZ,MATCH(Calculations!Y$9,HaverPull!$B:$B,0),MATCH(Calculations!$B18,HaverPull!$B$1:$XZ$1,0)))</f>
        <v>5.5</v>
      </c>
      <c r="AA18">
        <f>IFERROR(INDEX(HaverPull!$B:$XZ,MATCH(Calculations!AA$9,HaverPull!$B:$B,0),MATCH(Calculations!$B18,HaverPull!$B$1:$XZ$1,0)),INDEX(HaverPull!$B:$XZ,MATCH(Calculations!Z$9,HaverPull!$B:$B,0),MATCH(Calculations!$B18,HaverPull!$B$1:$XZ$1,0)))</f>
        <v>5.8</v>
      </c>
      <c r="AB18">
        <f>IFERROR(INDEX(HaverPull!$B:$XZ,MATCH(Calculations!AB$9,HaverPull!$B:$B,0),MATCH(Calculations!$B18,HaverPull!$B$1:$XZ$1,0)),INDEX(HaverPull!$B:$XZ,MATCH(Calculations!AA$9,HaverPull!$B:$B,0),MATCH(Calculations!$B18,HaverPull!$B$1:$XZ$1,0)))</f>
        <v>5.8</v>
      </c>
      <c r="AC18">
        <f>IFERROR(INDEX(HaverPull!$B:$XZ,MATCH(Calculations!AC$9,HaverPull!$B:$B,0),MATCH(Calculations!$B18,HaverPull!$B$1:$XZ$1,0)),INDEX(HaverPull!$B:$XZ,MATCH(Calculations!AB$9,HaverPull!$B:$B,0),MATCH(Calculations!$B18,HaverPull!$B$1:$XZ$1,0)))</f>
        <v>5.9</v>
      </c>
      <c r="AD18">
        <f>IFERROR(INDEX(HaverPull!$B:$XZ,MATCH(Calculations!AD$9,HaverPull!$B:$B,0),MATCH(Calculations!$B18,HaverPull!$B$1:$XZ$1,0)),INDEX(HaverPull!$B:$XZ,MATCH(Calculations!AC$9,HaverPull!$B:$B,0),MATCH(Calculations!$B18,HaverPull!$B$1:$XZ$1,0)))</f>
        <v>6</v>
      </c>
      <c r="AE18">
        <f>IFERROR(INDEX(HaverPull!$B:$XZ,MATCH(Calculations!AE$9,HaverPull!$B:$B,0),MATCH(Calculations!$B18,HaverPull!$B$1:$XZ$1,0)),INDEX(HaverPull!$B:$XZ,MATCH(Calculations!AD$9,HaverPull!$B:$B,0),MATCH(Calculations!$B18,HaverPull!$B$1:$XZ$1,0)))</f>
        <v>5.9</v>
      </c>
      <c r="AF18">
        <f>IFERROR(INDEX(HaverPull!$B:$XZ,MATCH(Calculations!AF$9,HaverPull!$B:$B,0),MATCH(Calculations!$B18,HaverPull!$B$1:$XZ$1,0)),INDEX(HaverPull!$B:$XZ,MATCH(Calculations!AE$9,HaverPull!$B:$B,0),MATCH(Calculations!$B18,HaverPull!$B$1:$XZ$1,0)))</f>
        <v>6</v>
      </c>
      <c r="AG18">
        <f>IFERROR(INDEX(HaverPull!$B:$XZ,MATCH(Calculations!AG$9,HaverPull!$B:$B,0),MATCH(Calculations!$B18,HaverPull!$B$1:$XZ$1,0)),INDEX(HaverPull!$B:$XZ,MATCH(Calculations!AF$9,HaverPull!$B:$B,0),MATCH(Calculations!$B18,HaverPull!$B$1:$XZ$1,0)))</f>
        <v>5.9</v>
      </c>
      <c r="AH18">
        <f>IFERROR(INDEX(HaverPull!$B:$XZ,MATCH(Calculations!AH$9,HaverPull!$B:$B,0),MATCH(Calculations!$B18,HaverPull!$B$1:$XZ$1,0)),INDEX(HaverPull!$B:$XZ,MATCH(Calculations!AG$9,HaverPull!$B:$B,0),MATCH(Calculations!$B18,HaverPull!$B$1:$XZ$1,0)))</f>
        <v>6</v>
      </c>
      <c r="AI18">
        <f>IFERROR(INDEX(HaverPull!$B:$XZ,MATCH(Calculations!AI$9,HaverPull!$B:$B,0),MATCH(Calculations!$B18,HaverPull!$B$1:$XZ$1,0)),INDEX(HaverPull!$B:$XZ,MATCH(Calculations!AH$9,HaverPull!$B:$B,0),MATCH(Calculations!$B18,HaverPull!$B$1:$XZ$1,0)))</f>
        <v>6.3</v>
      </c>
      <c r="AJ18">
        <f>IFERROR(INDEX(HaverPull!$B:$XZ,MATCH(Calculations!AJ$9,HaverPull!$B:$B,0),MATCH(Calculations!$B18,HaverPull!$B$1:$XZ$1,0)),INDEX(HaverPull!$B:$XZ,MATCH(Calculations!AI$9,HaverPull!$B:$B,0),MATCH(Calculations!$B18,HaverPull!$B$1:$XZ$1,0)))</f>
        <v>6.6</v>
      </c>
      <c r="AK18">
        <f>IFERROR(INDEX(HaverPull!$B:$XZ,MATCH(Calculations!AK$9,HaverPull!$B:$B,0),MATCH(Calculations!$B18,HaverPull!$B$1:$XZ$1,0)),INDEX(HaverPull!$B:$XZ,MATCH(Calculations!AJ$9,HaverPull!$B:$B,0),MATCH(Calculations!$B18,HaverPull!$B$1:$XZ$1,0)))</f>
        <v>7.2</v>
      </c>
      <c r="AL18">
        <f>IFERROR(INDEX(HaverPull!$B:$XZ,MATCH(Calculations!AL$9,HaverPull!$B:$B,0),MATCH(Calculations!$B18,HaverPull!$B$1:$XZ$1,0)),INDEX(HaverPull!$B:$XZ,MATCH(Calculations!AK$9,HaverPull!$B:$B,0),MATCH(Calculations!$B18,HaverPull!$B$1:$XZ$1,0)))</f>
        <v>7.9</v>
      </c>
      <c r="AM18">
        <f>IFERROR(INDEX(HaverPull!$B:$XZ,MATCH(Calculations!AM$9,HaverPull!$B:$B,0),MATCH(Calculations!$B18,HaverPull!$B$1:$XZ$1,0)),INDEX(HaverPull!$B:$XZ,MATCH(Calculations!AL$9,HaverPull!$B:$B,0),MATCH(Calculations!$B18,HaverPull!$B$1:$XZ$1,0)))</f>
        <v>8.1999999999999993</v>
      </c>
      <c r="AN18">
        <f>IFERROR(INDEX(HaverPull!$B:$XZ,MATCH(Calculations!AN$9,HaverPull!$B:$B,0),MATCH(Calculations!$B18,HaverPull!$B$1:$XZ$1,0)),INDEX(HaverPull!$B:$XZ,MATCH(Calculations!AM$9,HaverPull!$B:$B,0),MATCH(Calculations!$B18,HaverPull!$B$1:$XZ$1,0)))</f>
        <v>8.8000000000000007</v>
      </c>
      <c r="AO18">
        <f>IFERROR(INDEX(HaverPull!$B:$XZ,MATCH(Calculations!AO$9,HaverPull!$B:$B,0),MATCH(Calculations!$B18,HaverPull!$B$1:$XZ$1,0)),INDEX(HaverPull!$B:$XZ,MATCH(Calculations!AN$9,HaverPull!$B:$B,0),MATCH(Calculations!$B18,HaverPull!$B$1:$XZ$1,0)))</f>
        <v>9.5</v>
      </c>
      <c r="AP18">
        <f>IFERROR(INDEX(HaverPull!$B:$XZ,MATCH(Calculations!AP$9,HaverPull!$B:$B,0),MATCH(Calculations!$B18,HaverPull!$B$1:$XZ$1,0)),INDEX(HaverPull!$B:$XZ,MATCH(Calculations!AO$9,HaverPull!$B:$B,0),MATCH(Calculations!$B18,HaverPull!$B$1:$XZ$1,0)))</f>
        <v>10.6</v>
      </c>
      <c r="AQ18">
        <f>IFERROR(INDEX(HaverPull!$B:$XZ,MATCH(Calculations!AQ$9,HaverPull!$B:$B,0),MATCH(Calculations!$B18,HaverPull!$B$1:$XZ$1,0)),INDEX(HaverPull!$B:$XZ,MATCH(Calculations!AP$9,HaverPull!$B:$B,0),MATCH(Calculations!$B18,HaverPull!$B$1:$XZ$1,0)))</f>
        <v>11.6</v>
      </c>
      <c r="AR18">
        <f>IFERROR(INDEX(HaverPull!$B:$XZ,MATCH(Calculations!AR$9,HaverPull!$B:$B,0),MATCH(Calculations!$B18,HaverPull!$B$1:$XZ$1,0)),INDEX(HaverPull!$B:$XZ,MATCH(Calculations!AQ$9,HaverPull!$B:$B,0),MATCH(Calculations!$B18,HaverPull!$B$1:$XZ$1,0)))</f>
        <v>12.3</v>
      </c>
      <c r="AS18">
        <f>IFERROR(INDEX(HaverPull!$B:$XZ,MATCH(Calculations!AS$9,HaverPull!$B:$B,0),MATCH(Calculations!$B18,HaverPull!$B$1:$XZ$1,0)),INDEX(HaverPull!$B:$XZ,MATCH(Calculations!AR$9,HaverPull!$B:$B,0),MATCH(Calculations!$B18,HaverPull!$B$1:$XZ$1,0)))</f>
        <v>11</v>
      </c>
      <c r="AT18">
        <f>IFERROR(INDEX(HaverPull!$B:$XZ,MATCH(Calculations!AT$9,HaverPull!$B:$B,0),MATCH(Calculations!$B18,HaverPull!$B$1:$XZ$1,0)),INDEX(HaverPull!$B:$XZ,MATCH(Calculations!AS$9,HaverPull!$B:$B,0),MATCH(Calculations!$B18,HaverPull!$B$1:$XZ$1,0)))</f>
        <v>11.9</v>
      </c>
      <c r="AU18">
        <f>IFERROR(INDEX(HaverPull!$B:$XZ,MATCH(Calculations!AU$9,HaverPull!$B:$B,0),MATCH(Calculations!$B18,HaverPull!$B$1:$XZ$1,0)),INDEX(HaverPull!$B:$XZ,MATCH(Calculations!AT$9,HaverPull!$B:$B,0),MATCH(Calculations!$B18,HaverPull!$B$1:$XZ$1,0)))</f>
        <v>13</v>
      </c>
      <c r="AV18">
        <f>IFERROR(INDEX(HaverPull!$B:$XZ,MATCH(Calculations!AV$9,HaverPull!$B:$B,0),MATCH(Calculations!$B18,HaverPull!$B$1:$XZ$1,0)),INDEX(HaverPull!$B:$XZ,MATCH(Calculations!AU$9,HaverPull!$B:$B,0),MATCH(Calculations!$B18,HaverPull!$B$1:$XZ$1,0)))</f>
        <v>13.6</v>
      </c>
      <c r="AW18">
        <f>IFERROR(INDEX(HaverPull!$B:$XZ,MATCH(Calculations!AW$9,HaverPull!$B:$B,0),MATCH(Calculations!$B18,HaverPull!$B$1:$XZ$1,0)),INDEX(HaverPull!$B:$XZ,MATCH(Calculations!AV$9,HaverPull!$B:$B,0),MATCH(Calculations!$B18,HaverPull!$B$1:$XZ$1,0)))</f>
        <v>14.5</v>
      </c>
      <c r="AX18">
        <f>IFERROR(INDEX(HaverPull!$B:$XZ,MATCH(Calculations!AX$9,HaverPull!$B:$B,0),MATCH(Calculations!$B18,HaverPull!$B$1:$XZ$1,0)),INDEX(HaverPull!$B:$XZ,MATCH(Calculations!AW$9,HaverPull!$B:$B,0),MATCH(Calculations!$B18,HaverPull!$B$1:$XZ$1,0)))</f>
        <v>15</v>
      </c>
      <c r="AY18">
        <f>IFERROR(INDEX(HaverPull!$B:$XZ,MATCH(Calculations!AY$9,HaverPull!$B:$B,0),MATCH(Calculations!$B18,HaverPull!$B$1:$XZ$1,0)),INDEX(HaverPull!$B:$XZ,MATCH(Calculations!AX$9,HaverPull!$B:$B,0),MATCH(Calculations!$B18,HaverPull!$B$1:$XZ$1,0)))</f>
        <v>15.1</v>
      </c>
      <c r="AZ18">
        <f>IFERROR(INDEX(HaverPull!$B:$XZ,MATCH(Calculations!AZ$9,HaverPull!$B:$B,0),MATCH(Calculations!$B18,HaverPull!$B$1:$XZ$1,0)),INDEX(HaverPull!$B:$XZ,MATCH(Calculations!AY$9,HaverPull!$B:$B,0),MATCH(Calculations!$B18,HaverPull!$B$1:$XZ$1,0)))</f>
        <v>15.7</v>
      </c>
      <c r="BA18">
        <f>IFERROR(INDEX(HaverPull!$B:$XZ,MATCH(Calculations!BA$9,HaverPull!$B:$B,0),MATCH(Calculations!$B18,HaverPull!$B$1:$XZ$1,0)),INDEX(HaverPull!$B:$XZ,MATCH(Calculations!AZ$9,HaverPull!$B:$B,0),MATCH(Calculations!$B18,HaverPull!$B$1:$XZ$1,0)))</f>
        <v>15.4</v>
      </c>
      <c r="BB18">
        <f>IFERROR(INDEX(HaverPull!$B:$XZ,MATCH(Calculations!BB$9,HaverPull!$B:$B,0),MATCH(Calculations!$B18,HaverPull!$B$1:$XZ$1,0)),INDEX(HaverPull!$B:$XZ,MATCH(Calculations!BA$9,HaverPull!$B:$B,0),MATCH(Calculations!$B18,HaverPull!$B$1:$XZ$1,0)))</f>
        <v>14.6</v>
      </c>
      <c r="BC18">
        <f>IFERROR(INDEX(HaverPull!$B:$XZ,MATCH(Calculations!BC$9,HaverPull!$B:$B,0),MATCH(Calculations!$B18,HaverPull!$B$1:$XZ$1,0)),INDEX(HaverPull!$B:$XZ,MATCH(Calculations!BB$9,HaverPull!$B:$B,0),MATCH(Calculations!$B18,HaverPull!$B$1:$XZ$1,0)))</f>
        <v>13.9</v>
      </c>
      <c r="BD18">
        <f>IFERROR(INDEX(HaverPull!$B:$XZ,MATCH(Calculations!BD$9,HaverPull!$B:$B,0),MATCH(Calculations!$B18,HaverPull!$B$1:$XZ$1,0)),INDEX(HaverPull!$B:$XZ,MATCH(Calculations!BC$9,HaverPull!$B:$B,0),MATCH(Calculations!$B18,HaverPull!$B$1:$XZ$1,0)))</f>
        <v>13.9</v>
      </c>
      <c r="BE18">
        <f>IFERROR(INDEX(HaverPull!$B:$XZ,MATCH(Calculations!BE$9,HaverPull!$B:$B,0),MATCH(Calculations!$B18,HaverPull!$B$1:$XZ$1,0)),INDEX(HaverPull!$B:$XZ,MATCH(Calculations!BD$9,HaverPull!$B:$B,0),MATCH(Calculations!$B18,HaverPull!$B$1:$XZ$1,0)))</f>
        <v>14.3</v>
      </c>
      <c r="BF18">
        <f>IFERROR(INDEX(HaverPull!$B:$XZ,MATCH(Calculations!BF$9,HaverPull!$B:$B,0),MATCH(Calculations!$B18,HaverPull!$B$1:$XZ$1,0)),INDEX(HaverPull!$B:$XZ,MATCH(Calculations!BE$9,HaverPull!$B:$B,0),MATCH(Calculations!$B18,HaverPull!$B$1:$XZ$1,0)))</f>
        <v>14.8</v>
      </c>
      <c r="BG18">
        <f>IFERROR(INDEX(HaverPull!$B:$XZ,MATCH(Calculations!BG$9,HaverPull!$B:$B,0),MATCH(Calculations!$B18,HaverPull!$B$1:$XZ$1,0)),INDEX(HaverPull!$B:$XZ,MATCH(Calculations!BF$9,HaverPull!$B:$B,0),MATCH(Calculations!$B18,HaverPull!$B$1:$XZ$1,0)))</f>
        <v>15.4</v>
      </c>
      <c r="BH18">
        <f>IFERROR(INDEX(HaverPull!$B:$XZ,MATCH(Calculations!BH$9,HaverPull!$B:$B,0),MATCH(Calculations!$B18,HaverPull!$B$1:$XZ$1,0)),INDEX(HaverPull!$B:$XZ,MATCH(Calculations!BG$9,HaverPull!$B:$B,0),MATCH(Calculations!$B18,HaverPull!$B$1:$XZ$1,0)))</f>
        <v>15.7</v>
      </c>
      <c r="BI18">
        <f>IFERROR(INDEX(HaverPull!$B:$XZ,MATCH(Calculations!BI$9,HaverPull!$B:$B,0),MATCH(Calculations!$B18,HaverPull!$B$1:$XZ$1,0)),INDEX(HaverPull!$B:$XZ,MATCH(Calculations!BH$9,HaverPull!$B:$B,0),MATCH(Calculations!$B18,HaverPull!$B$1:$XZ$1,0)))</f>
        <v>16.3</v>
      </c>
      <c r="BJ18">
        <f>IFERROR(INDEX(HaverPull!$B:$XZ,MATCH(Calculations!BJ$9,HaverPull!$B:$B,0),MATCH(Calculations!$B18,HaverPull!$B$1:$XZ$1,0)),INDEX(HaverPull!$B:$XZ,MATCH(Calculations!BI$9,HaverPull!$B:$B,0),MATCH(Calculations!$B18,HaverPull!$B$1:$XZ$1,0)))</f>
        <v>16.7</v>
      </c>
      <c r="BK18">
        <f>IFERROR(INDEX(HaverPull!$B:$XZ,MATCH(Calculations!BK$9,HaverPull!$B:$B,0),MATCH(Calculations!$B18,HaverPull!$B$1:$XZ$1,0)),INDEX(HaverPull!$B:$XZ,MATCH(Calculations!BJ$9,HaverPull!$B:$B,0),MATCH(Calculations!$B18,HaverPull!$B$1:$XZ$1,0)))</f>
        <v>18.2</v>
      </c>
      <c r="BL18">
        <f>IFERROR(INDEX(HaverPull!$B:$XZ,MATCH(Calculations!BL$9,HaverPull!$B:$B,0),MATCH(Calculations!$B18,HaverPull!$B$1:$XZ$1,0)),INDEX(HaverPull!$B:$XZ,MATCH(Calculations!BK$9,HaverPull!$B:$B,0),MATCH(Calculations!$B18,HaverPull!$B$1:$XZ$1,0)))</f>
        <v>18.2</v>
      </c>
      <c r="BM18">
        <f>IFERROR(INDEX(HaverPull!$B:$XZ,MATCH(Calculations!BM$9,HaverPull!$B:$B,0),MATCH(Calculations!$B18,HaverPull!$B$1:$XZ$1,0)),INDEX(HaverPull!$B:$XZ,MATCH(Calculations!BL$9,HaverPull!$B:$B,0),MATCH(Calculations!$B18,HaverPull!$B$1:$XZ$1,0)))</f>
        <v>17.5</v>
      </c>
      <c r="BN18">
        <f>IFERROR(INDEX(HaverPull!$B:$XZ,MATCH(Calculations!BN$9,HaverPull!$B:$B,0),MATCH(Calculations!$B18,HaverPull!$B$1:$XZ$1,0)),INDEX(HaverPull!$B:$XZ,MATCH(Calculations!BM$9,HaverPull!$B:$B,0),MATCH(Calculations!$B18,HaverPull!$B$1:$XZ$1,0)))</f>
        <v>17.3</v>
      </c>
      <c r="BO18">
        <f>IFERROR(INDEX(HaverPull!$B:$XZ,MATCH(Calculations!BO$9,HaverPull!$B:$B,0),MATCH(Calculations!$B18,HaverPull!$B$1:$XZ$1,0)),INDEX(HaverPull!$B:$XZ,MATCH(Calculations!BN$9,HaverPull!$B:$B,0),MATCH(Calculations!$B18,HaverPull!$B$1:$XZ$1,0)))</f>
        <v>18.7</v>
      </c>
      <c r="BP18">
        <f>IFERROR(INDEX(HaverPull!$B:$XZ,MATCH(Calculations!BP$9,HaverPull!$B:$B,0),MATCH(Calculations!$B18,HaverPull!$B$1:$XZ$1,0)),INDEX(HaverPull!$B:$XZ,MATCH(Calculations!BO$9,HaverPull!$B:$B,0),MATCH(Calculations!$B18,HaverPull!$B$1:$XZ$1,0)))</f>
        <v>17.899999999999999</v>
      </c>
      <c r="BQ18">
        <f>IFERROR(INDEX(HaverPull!$B:$XZ,MATCH(Calculations!BQ$9,HaverPull!$B:$B,0),MATCH(Calculations!$B18,HaverPull!$B$1:$XZ$1,0)),INDEX(HaverPull!$B:$XZ,MATCH(Calculations!BP$9,HaverPull!$B:$B,0),MATCH(Calculations!$B18,HaverPull!$B$1:$XZ$1,0)))</f>
        <v>17.3</v>
      </c>
      <c r="BR18">
        <f>IFERROR(INDEX(HaverPull!$B:$XZ,MATCH(Calculations!BR$9,HaverPull!$B:$B,0),MATCH(Calculations!$B18,HaverPull!$B$1:$XZ$1,0)),INDEX(HaverPull!$B:$XZ,MATCH(Calculations!BQ$9,HaverPull!$B:$B,0),MATCH(Calculations!$B18,HaverPull!$B$1:$XZ$1,0)))</f>
        <v>17.2</v>
      </c>
      <c r="BS18">
        <f>IFERROR(INDEX(HaverPull!$B:$XZ,MATCH(Calculations!BS$9,HaverPull!$B:$B,0),MATCH(Calculations!$B18,HaverPull!$B$1:$XZ$1,0)),INDEX(HaverPull!$B:$XZ,MATCH(Calculations!BR$9,HaverPull!$B:$B,0),MATCH(Calculations!$B18,HaverPull!$B$1:$XZ$1,0)))</f>
        <v>17.2</v>
      </c>
      <c r="BT18">
        <f>IFERROR(INDEX(HaverPull!$B:$XZ,MATCH(Calculations!BT$9,HaverPull!$B:$B,0),MATCH(Calculations!$B18,HaverPull!$B$1:$XZ$1,0)),INDEX(HaverPull!$B:$XZ,MATCH(Calculations!BS$9,HaverPull!$B:$B,0),MATCH(Calculations!$B18,HaverPull!$B$1:$XZ$1,0)))</f>
        <v>17.7</v>
      </c>
      <c r="BU18">
        <f>IFERROR(INDEX(HaverPull!$B:$XZ,MATCH(Calculations!BU$9,HaverPull!$B:$B,0),MATCH(Calculations!$B18,HaverPull!$B$1:$XZ$1,0)),INDEX(HaverPull!$B:$XZ,MATCH(Calculations!BT$9,HaverPull!$B:$B,0),MATCH(Calculations!$B18,HaverPull!$B$1:$XZ$1,0)))</f>
        <v>18</v>
      </c>
      <c r="BV18">
        <f>IFERROR(INDEX(HaverPull!$B:$XZ,MATCH(Calculations!BV$9,HaverPull!$B:$B,0),MATCH(Calculations!$B18,HaverPull!$B$1:$XZ$1,0)),INDEX(HaverPull!$B:$XZ,MATCH(Calculations!BU$9,HaverPull!$B:$B,0),MATCH(Calculations!$B18,HaverPull!$B$1:$XZ$1,0)))</f>
        <v>18.100000000000001</v>
      </c>
      <c r="BW18">
        <f>IFERROR(INDEX(HaverPull!$B:$XZ,MATCH(Calculations!BW$9,HaverPull!$B:$B,0),MATCH(Calculations!$B18,HaverPull!$B$1:$XZ$1,0)),INDEX(HaverPull!$B:$XZ,MATCH(Calculations!BV$9,HaverPull!$B:$B,0),MATCH(Calculations!$B18,HaverPull!$B$1:$XZ$1,0)))</f>
        <v>16.7</v>
      </c>
      <c r="BX18">
        <f>IFERROR(INDEX(HaverPull!$B:$XZ,MATCH(Calculations!BX$9,HaverPull!$B:$B,0),MATCH(Calculations!$B18,HaverPull!$B$1:$XZ$1,0)),INDEX(HaverPull!$B:$XZ,MATCH(Calculations!BW$9,HaverPull!$B:$B,0),MATCH(Calculations!$B18,HaverPull!$B$1:$XZ$1,0)))</f>
        <v>16.600000000000001</v>
      </c>
      <c r="BY18">
        <f>IFERROR(INDEX(HaverPull!$B:$XZ,MATCH(Calculations!BY$9,HaverPull!$B:$B,0),MATCH(Calculations!$B18,HaverPull!$B$1:$XZ$1,0)),INDEX(HaverPull!$B:$XZ,MATCH(Calculations!BX$9,HaverPull!$B:$B,0),MATCH(Calculations!$B18,HaverPull!$B$1:$XZ$1,0)))</f>
        <v>17.5</v>
      </c>
      <c r="BZ18">
        <f>IFERROR(INDEX(HaverPull!$B:$XZ,MATCH(Calculations!BZ$9,HaverPull!$B:$B,0),MATCH(Calculations!$B18,HaverPull!$B$1:$XZ$1,0)),INDEX(HaverPull!$B:$XZ,MATCH(Calculations!BY$9,HaverPull!$B:$B,0),MATCH(Calculations!$B18,HaverPull!$B$1:$XZ$1,0)))</f>
        <v>18.600000000000001</v>
      </c>
      <c r="CA18">
        <f>IFERROR(INDEX(HaverPull!$B:$XZ,MATCH(Calculations!CA$9,HaverPull!$B:$B,0),MATCH(Calculations!$B18,HaverPull!$B$1:$XZ$1,0)),INDEX(HaverPull!$B:$XZ,MATCH(Calculations!BZ$9,HaverPull!$B:$B,0),MATCH(Calculations!$B18,HaverPull!$B$1:$XZ$1,0)))</f>
        <v>21.2</v>
      </c>
      <c r="CB18">
        <f>IFERROR(INDEX(HaverPull!$B:$XZ,MATCH(Calculations!CB$9,HaverPull!$B:$B,0),MATCH(Calculations!$B18,HaverPull!$B$1:$XZ$1,0)),INDEX(HaverPull!$B:$XZ,MATCH(Calculations!CA$9,HaverPull!$B:$B,0),MATCH(Calculations!$B18,HaverPull!$B$1:$XZ$1,0)))</f>
        <v>22.1</v>
      </c>
      <c r="CC18">
        <f>IFERROR(INDEX(HaverPull!$B:$XZ,MATCH(Calculations!CC$9,HaverPull!$B:$B,0),MATCH(Calculations!$B18,HaverPull!$B$1:$XZ$1,0)),INDEX(HaverPull!$B:$XZ,MATCH(Calculations!CB$9,HaverPull!$B:$B,0),MATCH(Calculations!$B18,HaverPull!$B$1:$XZ$1,0)))</f>
        <v>21.5</v>
      </c>
      <c r="CD18">
        <f>IFERROR(INDEX(HaverPull!$B:$XZ,MATCH(Calculations!CD$9,HaverPull!$B:$B,0),MATCH(Calculations!$B18,HaverPull!$B$1:$XZ$1,0)),INDEX(HaverPull!$B:$XZ,MATCH(Calculations!CC$9,HaverPull!$B:$B,0),MATCH(Calculations!$B18,HaverPull!$B$1:$XZ$1,0)))</f>
        <v>21.8</v>
      </c>
      <c r="CE18">
        <f>IFERROR(INDEX(HaverPull!$B:$XZ,MATCH(Calculations!CE$9,HaverPull!$B:$B,0),MATCH(Calculations!$B18,HaverPull!$B$1:$XZ$1,0)),INDEX(HaverPull!$B:$XZ,MATCH(Calculations!CD$9,HaverPull!$B:$B,0),MATCH(Calculations!$B18,HaverPull!$B$1:$XZ$1,0)))</f>
        <v>22.6</v>
      </c>
      <c r="CF18">
        <f>IFERROR(INDEX(HaverPull!$B:$XZ,MATCH(Calculations!CF$9,HaverPull!$B:$B,0),MATCH(Calculations!$B18,HaverPull!$B$1:$XZ$1,0)),INDEX(HaverPull!$B:$XZ,MATCH(Calculations!CE$9,HaverPull!$B:$B,0),MATCH(Calculations!$B18,HaverPull!$B$1:$XZ$1,0)))</f>
        <v>23.2</v>
      </c>
      <c r="CG18">
        <f>IFERROR(INDEX(HaverPull!$B:$XZ,MATCH(Calculations!CG$9,HaverPull!$B:$B,0),MATCH(Calculations!$B18,HaverPull!$B$1:$XZ$1,0)),INDEX(HaverPull!$B:$XZ,MATCH(Calculations!CF$9,HaverPull!$B:$B,0),MATCH(Calculations!$B18,HaverPull!$B$1:$XZ$1,0)))</f>
        <v>24.7</v>
      </c>
      <c r="CH18">
        <f>IFERROR(INDEX(HaverPull!$B:$XZ,MATCH(Calculations!CH$9,HaverPull!$B:$B,0),MATCH(Calculations!$B18,HaverPull!$B$1:$XZ$1,0)),INDEX(HaverPull!$B:$XZ,MATCH(Calculations!CG$9,HaverPull!$B:$B,0),MATCH(Calculations!$B18,HaverPull!$B$1:$XZ$1,0)))</f>
        <v>24</v>
      </c>
      <c r="CI18">
        <f>IFERROR(INDEX(HaverPull!$B:$XZ,MATCH(Calculations!CI$9,HaverPull!$B:$B,0),MATCH(Calculations!$B18,HaverPull!$B$1:$XZ$1,0)),INDEX(HaverPull!$B:$XZ,MATCH(Calculations!CH$9,HaverPull!$B:$B,0),MATCH(Calculations!$B18,HaverPull!$B$1:$XZ$1,0)))</f>
        <v>21.5</v>
      </c>
      <c r="CJ18">
        <f>IFERROR(INDEX(HaverPull!$B:$XZ,MATCH(Calculations!CJ$9,HaverPull!$B:$B,0),MATCH(Calculations!$B18,HaverPull!$B$1:$XZ$1,0)),INDEX(HaverPull!$B:$XZ,MATCH(Calculations!CI$9,HaverPull!$B:$B,0),MATCH(Calculations!$B18,HaverPull!$B$1:$XZ$1,0)))</f>
        <v>20.8</v>
      </c>
      <c r="CK18">
        <f>IFERROR(INDEX(HaverPull!$B:$XZ,MATCH(Calculations!CK$9,HaverPull!$B:$B,0),MATCH(Calculations!$B18,HaverPull!$B$1:$XZ$1,0)),INDEX(HaverPull!$B:$XZ,MATCH(Calculations!CJ$9,HaverPull!$B:$B,0),MATCH(Calculations!$B18,HaverPull!$B$1:$XZ$1,0)))</f>
        <v>20.5</v>
      </c>
      <c r="CL18">
        <f>IFERROR(INDEX(HaverPull!$B:$XZ,MATCH(Calculations!CL$9,HaverPull!$B:$B,0),MATCH(Calculations!$B18,HaverPull!$B$1:$XZ$1,0)),INDEX(HaverPull!$B:$XZ,MATCH(Calculations!CK$9,HaverPull!$B:$B,0),MATCH(Calculations!$B18,HaverPull!$B$1:$XZ$1,0)))</f>
        <v>20.3</v>
      </c>
      <c r="CM18">
        <f>IFERROR(INDEX(HaverPull!$B:$XZ,MATCH(Calculations!CM$9,HaverPull!$B:$B,0),MATCH(Calculations!$B18,HaverPull!$B$1:$XZ$1,0)),INDEX(HaverPull!$B:$XZ,MATCH(Calculations!CL$9,HaverPull!$B:$B,0),MATCH(Calculations!$B18,HaverPull!$B$1:$XZ$1,0)))</f>
        <v>17.8</v>
      </c>
      <c r="CN18">
        <f>IFERROR(INDEX(HaverPull!$B:$XZ,MATCH(Calculations!CN$9,HaverPull!$B:$B,0),MATCH(Calculations!$B18,HaverPull!$B$1:$XZ$1,0)),INDEX(HaverPull!$B:$XZ,MATCH(Calculations!CM$9,HaverPull!$B:$B,0),MATCH(Calculations!$B18,HaverPull!$B$1:$XZ$1,0)))</f>
        <v>17.399999999999999</v>
      </c>
      <c r="CO18">
        <f>IFERROR(INDEX(HaverPull!$B:$XZ,MATCH(Calculations!CO$9,HaverPull!$B:$B,0),MATCH(Calculations!$B18,HaverPull!$B$1:$XZ$1,0)),INDEX(HaverPull!$B:$XZ,MATCH(Calculations!CN$9,HaverPull!$B:$B,0),MATCH(Calculations!$B18,HaverPull!$B$1:$XZ$1,0)))</f>
        <v>16.2</v>
      </c>
      <c r="CP18">
        <f>IFERROR(INDEX(HaverPull!$B:$XZ,MATCH(Calculations!CP$9,HaverPull!$B:$B,0),MATCH(Calculations!$B18,HaverPull!$B$1:$XZ$1,0)),INDEX(HaverPull!$B:$XZ,MATCH(Calculations!CO$9,HaverPull!$B:$B,0),MATCH(Calculations!$B18,HaverPull!$B$1:$XZ$1,0)))</f>
        <v>15.7</v>
      </c>
      <c r="CQ18">
        <f>IFERROR(INDEX(HaverPull!$B:$XZ,MATCH(Calculations!CQ$9,HaverPull!$B:$B,0),MATCH(Calculations!$B18,HaverPull!$B$1:$XZ$1,0)),INDEX(HaverPull!$B:$XZ,MATCH(Calculations!CP$9,HaverPull!$B:$B,0),MATCH(Calculations!$B18,HaverPull!$B$1:$XZ$1,0)))</f>
        <v>16.399999999999999</v>
      </c>
      <c r="CR18">
        <f>IFERROR(INDEX(HaverPull!$B:$XZ,MATCH(Calculations!CR$9,HaverPull!$B:$B,0),MATCH(Calculations!$B18,HaverPull!$B$1:$XZ$1,0)),INDEX(HaverPull!$B:$XZ,MATCH(Calculations!CQ$9,HaverPull!$B:$B,0),MATCH(Calculations!$B18,HaverPull!$B$1:$XZ$1,0)))</f>
        <v>16</v>
      </c>
      <c r="CS18">
        <f>IFERROR(INDEX(HaverPull!$B:$XZ,MATCH(Calculations!CS$9,HaverPull!$B:$B,0),MATCH(Calculations!$B18,HaverPull!$B$1:$XZ$1,0)),INDEX(HaverPull!$B:$XZ,MATCH(Calculations!CR$9,HaverPull!$B:$B,0),MATCH(Calculations!$B18,HaverPull!$B$1:$XZ$1,0)))</f>
        <v>15.7</v>
      </c>
      <c r="CT18">
        <f>IFERROR(INDEX(HaverPull!$B:$XZ,MATCH(Calculations!CT$9,HaverPull!$B:$B,0),MATCH(Calculations!$B18,HaverPull!$B$1:$XZ$1,0)),INDEX(HaverPull!$B:$XZ,MATCH(Calculations!CS$9,HaverPull!$B:$B,0),MATCH(Calculations!$B18,HaverPull!$B$1:$XZ$1,0)))</f>
        <v>15.8</v>
      </c>
      <c r="CU18">
        <f>IFERROR(INDEX(HaverPull!$B:$XZ,MATCH(Calculations!CU$9,HaverPull!$B:$B,0),MATCH(Calculations!$B18,HaverPull!$B$1:$XZ$1,0)),INDEX(HaverPull!$B:$XZ,MATCH(Calculations!CT$9,HaverPull!$B:$B,0),MATCH(Calculations!$B18,HaverPull!$B$1:$XZ$1,0)))</f>
        <v>18.600000000000001</v>
      </c>
      <c r="CV18">
        <f>IFERROR(INDEX(HaverPull!$B:$XZ,MATCH(Calculations!CV$9,HaverPull!$B:$B,0),MATCH(Calculations!$B18,HaverPull!$B$1:$XZ$1,0)),INDEX(HaverPull!$B:$XZ,MATCH(Calculations!CU$9,HaverPull!$B:$B,0),MATCH(Calculations!$B18,HaverPull!$B$1:$XZ$1,0)))</f>
        <v>19.5</v>
      </c>
      <c r="CW18">
        <f>IFERROR(INDEX(HaverPull!$B:$XZ,MATCH(Calculations!CW$9,HaverPull!$B:$B,0),MATCH(Calculations!$B18,HaverPull!$B$1:$XZ$1,0)),INDEX(HaverPull!$B:$XZ,MATCH(Calculations!CV$9,HaverPull!$B:$B,0),MATCH(Calculations!$B18,HaverPull!$B$1:$XZ$1,0)))</f>
        <v>20.9</v>
      </c>
      <c r="CX18">
        <f>IFERROR(INDEX(HaverPull!$B:$XZ,MATCH(Calculations!CX$9,HaverPull!$B:$B,0),MATCH(Calculations!$B18,HaverPull!$B$1:$XZ$1,0)),INDEX(HaverPull!$B:$XZ,MATCH(Calculations!CW$9,HaverPull!$B:$B,0),MATCH(Calculations!$B18,HaverPull!$B$1:$XZ$1,0)))</f>
        <v>22.9</v>
      </c>
      <c r="CY18">
        <f>IFERROR(INDEX(HaverPull!$B:$XZ,MATCH(Calculations!CY$9,HaverPull!$B:$B,0),MATCH(Calculations!$B18,HaverPull!$B$1:$XZ$1,0)),INDEX(HaverPull!$B:$XZ,MATCH(Calculations!CX$9,HaverPull!$B:$B,0),MATCH(Calculations!$B18,HaverPull!$B$1:$XZ$1,0)))</f>
        <v>22.8</v>
      </c>
      <c r="CZ18">
        <f>IFERROR(INDEX(HaverPull!$B:$XZ,MATCH(Calculations!CZ$9,HaverPull!$B:$B,0),MATCH(Calculations!$B18,HaverPull!$B$1:$XZ$1,0)),INDEX(HaverPull!$B:$XZ,MATCH(Calculations!CY$9,HaverPull!$B:$B,0),MATCH(Calculations!$B18,HaverPull!$B$1:$XZ$1,0)))</f>
        <v>23.8</v>
      </c>
      <c r="DA18">
        <f>IFERROR(INDEX(HaverPull!$B:$XZ,MATCH(Calculations!DA$9,HaverPull!$B:$B,0),MATCH(Calculations!$B18,HaverPull!$B$1:$XZ$1,0)),INDEX(HaverPull!$B:$XZ,MATCH(Calculations!CZ$9,HaverPull!$B:$B,0),MATCH(Calculations!$B18,HaverPull!$B$1:$XZ$1,0)))</f>
        <v>23.6</v>
      </c>
      <c r="DB18">
        <f>IFERROR(INDEX(HaverPull!$B:$XZ,MATCH(Calculations!DB$9,HaverPull!$B:$B,0),MATCH(Calculations!$B18,HaverPull!$B$1:$XZ$1,0)),INDEX(HaverPull!$B:$XZ,MATCH(Calculations!DA$9,HaverPull!$B:$B,0),MATCH(Calculations!$B18,HaverPull!$B$1:$XZ$1,0)))</f>
        <v>23.3</v>
      </c>
      <c r="DC18">
        <f>IFERROR(INDEX(HaverPull!$B:$XZ,MATCH(Calculations!DC$9,HaverPull!$B:$B,0),MATCH(Calculations!$B18,HaverPull!$B$1:$XZ$1,0)),INDEX(HaverPull!$B:$XZ,MATCH(Calculations!DB$9,HaverPull!$B:$B,0),MATCH(Calculations!$B18,HaverPull!$B$1:$XZ$1,0)))</f>
        <v>19.899999999999999</v>
      </c>
      <c r="DD18">
        <f>IFERROR(INDEX(HaverPull!$B:$XZ,MATCH(Calculations!DD$9,HaverPull!$B:$B,0),MATCH(Calculations!$B18,HaverPull!$B$1:$XZ$1,0)),INDEX(HaverPull!$B:$XZ,MATCH(Calculations!DC$9,HaverPull!$B:$B,0),MATCH(Calculations!$B18,HaverPull!$B$1:$XZ$1,0)))</f>
        <v>20</v>
      </c>
      <c r="DE18">
        <f>IFERROR(INDEX(HaverPull!$B:$XZ,MATCH(Calculations!DE$9,HaverPull!$B:$B,0),MATCH(Calculations!$B18,HaverPull!$B$1:$XZ$1,0)),INDEX(HaverPull!$B:$XZ,MATCH(Calculations!DD$9,HaverPull!$B:$B,0),MATCH(Calculations!$B18,HaverPull!$B$1:$XZ$1,0)))</f>
        <v>20.100000000000001</v>
      </c>
      <c r="DF18">
        <f>IFERROR(INDEX(HaverPull!$B:$XZ,MATCH(Calculations!DF$9,HaverPull!$B:$B,0),MATCH(Calculations!$B18,HaverPull!$B$1:$XZ$1,0)),INDEX(HaverPull!$B:$XZ,MATCH(Calculations!DE$9,HaverPull!$B:$B,0),MATCH(Calculations!$B18,HaverPull!$B$1:$XZ$1,0)))</f>
        <v>20.3</v>
      </c>
      <c r="DG18">
        <f>IFERROR(INDEX(HaverPull!$B:$XZ,MATCH(Calculations!DG$9,HaverPull!$B:$B,0),MATCH(Calculations!$B18,HaverPull!$B$1:$XZ$1,0)),INDEX(HaverPull!$B:$XZ,MATCH(Calculations!DF$9,HaverPull!$B:$B,0),MATCH(Calculations!$B18,HaverPull!$B$1:$XZ$1,0)))</f>
        <v>20</v>
      </c>
      <c r="DH18">
        <f>IFERROR(INDEX(HaverPull!$B:$XZ,MATCH(Calculations!DH$9,HaverPull!$B:$B,0),MATCH(Calculations!$B18,HaverPull!$B$1:$XZ$1,0)),INDEX(HaverPull!$B:$XZ,MATCH(Calculations!DG$9,HaverPull!$B:$B,0),MATCH(Calculations!$B18,HaverPull!$B$1:$XZ$1,0)))</f>
        <v>20.5</v>
      </c>
      <c r="DI18">
        <f>IFERROR(INDEX(HaverPull!$B:$XZ,MATCH(Calculations!DI$9,HaverPull!$B:$B,0),MATCH(Calculations!$B18,HaverPull!$B$1:$XZ$1,0)),INDEX(HaverPull!$B:$XZ,MATCH(Calculations!DH$9,HaverPull!$B:$B,0),MATCH(Calculations!$B18,HaverPull!$B$1:$XZ$1,0)))</f>
        <v>20.9</v>
      </c>
      <c r="DJ18">
        <f>IFERROR(INDEX(HaverPull!$B:$XZ,MATCH(Calculations!DJ$9,HaverPull!$B:$B,0),MATCH(Calculations!$B18,HaverPull!$B$1:$XZ$1,0)),INDEX(HaverPull!$B:$XZ,MATCH(Calculations!DI$9,HaverPull!$B:$B,0),MATCH(Calculations!$B18,HaverPull!$B$1:$XZ$1,0)))</f>
        <v>21.3</v>
      </c>
      <c r="DK18">
        <f>IFERROR(INDEX(HaverPull!$B:$XZ,MATCH(Calculations!DK$9,HaverPull!$B:$B,0),MATCH(Calculations!$B18,HaverPull!$B$1:$XZ$1,0)),INDEX(HaverPull!$B:$XZ,MATCH(Calculations!DJ$9,HaverPull!$B:$B,0),MATCH(Calculations!$B18,HaverPull!$B$1:$XZ$1,0)))</f>
        <v>26.4</v>
      </c>
      <c r="DL18">
        <f>IFERROR(INDEX(HaverPull!$B:$XZ,MATCH(Calculations!DL$9,HaverPull!$B:$B,0),MATCH(Calculations!$B18,HaverPull!$B$1:$XZ$1,0)),INDEX(HaverPull!$B:$XZ,MATCH(Calculations!DK$9,HaverPull!$B:$B,0),MATCH(Calculations!$B18,HaverPull!$B$1:$XZ$1,0)))</f>
        <v>26.6</v>
      </c>
      <c r="DM18">
        <f>IFERROR(INDEX(HaverPull!$B:$XZ,MATCH(Calculations!DM$9,HaverPull!$B:$B,0),MATCH(Calculations!$B18,HaverPull!$B$1:$XZ$1,0)),INDEX(HaverPull!$B:$XZ,MATCH(Calculations!DL$9,HaverPull!$B:$B,0),MATCH(Calculations!$B18,HaverPull!$B$1:$XZ$1,0)))</f>
        <v>26.8</v>
      </c>
      <c r="DN18">
        <f>IFERROR(INDEX(HaverPull!$B:$XZ,MATCH(Calculations!DN$9,HaverPull!$B:$B,0),MATCH(Calculations!$B18,HaverPull!$B$1:$XZ$1,0)),INDEX(HaverPull!$B:$XZ,MATCH(Calculations!DM$9,HaverPull!$B:$B,0),MATCH(Calculations!$B18,HaverPull!$B$1:$XZ$1,0)))</f>
        <v>26.6</v>
      </c>
      <c r="DO18">
        <f>IFERROR(INDEX(HaverPull!$B:$XZ,MATCH(Calculations!DO$9,HaverPull!$B:$B,0),MATCH(Calculations!$B18,HaverPull!$B$1:$XZ$1,0)),INDEX(HaverPull!$B:$XZ,MATCH(Calculations!DN$9,HaverPull!$B:$B,0),MATCH(Calculations!$B18,HaverPull!$B$1:$XZ$1,0)))</f>
        <v>24</v>
      </c>
      <c r="DP18">
        <f>IFERROR(INDEX(HaverPull!$B:$XZ,MATCH(Calculations!DP$9,HaverPull!$B:$B,0),MATCH(Calculations!$B18,HaverPull!$B$1:$XZ$1,0)),INDEX(HaverPull!$B:$XZ,MATCH(Calculations!DO$9,HaverPull!$B:$B,0),MATCH(Calculations!$B18,HaverPull!$B$1:$XZ$1,0)))</f>
        <v>24.6</v>
      </c>
      <c r="DQ18">
        <f>IFERROR(INDEX(HaverPull!$B:$XZ,MATCH(Calculations!DQ$9,HaverPull!$B:$B,0),MATCH(Calculations!$B18,HaverPull!$B$1:$XZ$1,0)),INDEX(HaverPull!$B:$XZ,MATCH(Calculations!DP$9,HaverPull!$B:$B,0),MATCH(Calculations!$B18,HaverPull!$B$1:$XZ$1,0)))</f>
        <v>25.3</v>
      </c>
      <c r="DR18">
        <f>IFERROR(INDEX(HaverPull!$B:$XZ,MATCH(Calculations!DR$9,HaverPull!$B:$B,0),MATCH(Calculations!$B18,HaverPull!$B$1:$XZ$1,0)),INDEX(HaverPull!$B:$XZ,MATCH(Calculations!DQ$9,HaverPull!$B:$B,0),MATCH(Calculations!$B18,HaverPull!$B$1:$XZ$1,0)))</f>
        <v>27.7</v>
      </c>
      <c r="DS18">
        <f>IFERROR(INDEX(HaverPull!$B:$XZ,MATCH(Calculations!DS$9,HaverPull!$B:$B,0),MATCH(Calculations!$B18,HaverPull!$B$1:$XZ$1,0)),INDEX(HaverPull!$B:$XZ,MATCH(Calculations!DR$9,HaverPull!$B:$B,0),MATCH(Calculations!$B18,HaverPull!$B$1:$XZ$1,0)))</f>
        <v>24.7</v>
      </c>
      <c r="DT18">
        <f>IFERROR(INDEX(HaverPull!$B:$XZ,MATCH(Calculations!DT$9,HaverPull!$B:$B,0),MATCH(Calculations!$B18,HaverPull!$B$1:$XZ$1,0)),INDEX(HaverPull!$B:$XZ,MATCH(Calculations!DS$9,HaverPull!$B:$B,0),MATCH(Calculations!$B18,HaverPull!$B$1:$XZ$1,0)))</f>
        <v>25</v>
      </c>
      <c r="DU18">
        <f>IFERROR(INDEX(HaverPull!$B:$XZ,MATCH(Calculations!DU$9,HaverPull!$B:$B,0),MATCH(Calculations!$B18,HaverPull!$B$1:$XZ$1,0)),INDEX(HaverPull!$B:$XZ,MATCH(Calculations!DT$9,HaverPull!$B:$B,0),MATCH(Calculations!$B18,HaverPull!$B$1:$XZ$1,0)))</f>
        <v>25.6</v>
      </c>
      <c r="DV18">
        <f>IFERROR(INDEX(HaverPull!$B:$XZ,MATCH(Calculations!DV$9,HaverPull!$B:$B,0),MATCH(Calculations!$B18,HaverPull!$B$1:$XZ$1,0)),INDEX(HaverPull!$B:$XZ,MATCH(Calculations!DU$9,HaverPull!$B:$B,0),MATCH(Calculations!$B18,HaverPull!$B$1:$XZ$1,0)))</f>
        <v>26.1</v>
      </c>
      <c r="DW18">
        <f>IFERROR(INDEX(HaverPull!$B:$XZ,MATCH(Calculations!DW$9,HaverPull!$B:$B,0),MATCH(Calculations!$B18,HaverPull!$B$1:$XZ$1,0)),INDEX(HaverPull!$B:$XZ,MATCH(Calculations!DV$9,HaverPull!$B:$B,0),MATCH(Calculations!$B18,HaverPull!$B$1:$XZ$1,0)))</f>
        <v>29.8</v>
      </c>
      <c r="DX18">
        <f>IFERROR(INDEX(HaverPull!$B:$XZ,MATCH(Calculations!DX$9,HaverPull!$B:$B,0),MATCH(Calculations!$B18,HaverPull!$B$1:$XZ$1,0)),INDEX(HaverPull!$B:$XZ,MATCH(Calculations!DW$9,HaverPull!$B:$B,0),MATCH(Calculations!$B18,HaverPull!$B$1:$XZ$1,0)))</f>
        <v>28</v>
      </c>
      <c r="DY18">
        <f>IFERROR(INDEX(HaverPull!$B:$XZ,MATCH(Calculations!DY$9,HaverPull!$B:$B,0),MATCH(Calculations!$B18,HaverPull!$B$1:$XZ$1,0)),INDEX(HaverPull!$B:$XZ,MATCH(Calculations!DX$9,HaverPull!$B:$B,0),MATCH(Calculations!$B18,HaverPull!$B$1:$XZ$1,0)))</f>
        <v>26.4</v>
      </c>
      <c r="DZ18">
        <f>IFERROR(INDEX(HaverPull!$B:$XZ,MATCH(Calculations!DZ$9,HaverPull!$B:$B,0),MATCH(Calculations!$B18,HaverPull!$B$1:$XZ$1,0)),INDEX(HaverPull!$B:$XZ,MATCH(Calculations!DY$9,HaverPull!$B:$B,0),MATCH(Calculations!$B18,HaverPull!$B$1:$XZ$1,0)))</f>
        <v>24.2</v>
      </c>
      <c r="EA18">
        <f>IFERROR(INDEX(HaverPull!$B:$XZ,MATCH(Calculations!EA$9,HaverPull!$B:$B,0),MATCH(Calculations!$B18,HaverPull!$B$1:$XZ$1,0)),INDEX(HaverPull!$B:$XZ,MATCH(Calculations!DZ$9,HaverPull!$B:$B,0),MATCH(Calculations!$B18,HaverPull!$B$1:$XZ$1,0)))</f>
        <v>25.3</v>
      </c>
      <c r="EB18">
        <f>IFERROR(INDEX(HaverPull!$B:$XZ,MATCH(Calculations!EB$9,HaverPull!$B:$B,0),MATCH(Calculations!$B18,HaverPull!$B$1:$XZ$1,0)),INDEX(HaverPull!$B:$XZ,MATCH(Calculations!EA$9,HaverPull!$B:$B,0),MATCH(Calculations!$B18,HaverPull!$B$1:$XZ$1,0)))</f>
        <v>25.3</v>
      </c>
      <c r="EC18">
        <f>IFERROR(INDEX(HaverPull!$B:$XZ,MATCH(Calculations!EC$9,HaverPull!$B:$B,0),MATCH(Calculations!$B18,HaverPull!$B$1:$XZ$1,0)),INDEX(HaverPull!$B:$XZ,MATCH(Calculations!EB$9,HaverPull!$B:$B,0),MATCH(Calculations!$B18,HaverPull!$B$1:$XZ$1,0)))</f>
        <v>24.3</v>
      </c>
      <c r="ED18">
        <f>IFERROR(INDEX(HaverPull!$B:$XZ,MATCH(Calculations!ED$9,HaverPull!$B:$B,0),MATCH(Calculations!$B18,HaverPull!$B$1:$XZ$1,0)),INDEX(HaverPull!$B:$XZ,MATCH(Calculations!EC$9,HaverPull!$B:$B,0),MATCH(Calculations!$B18,HaverPull!$B$1:$XZ$1,0)))</f>
        <v>23.1</v>
      </c>
      <c r="EE18">
        <f>IFERROR(INDEX(HaverPull!$B:$XZ,MATCH(Calculations!EE$9,HaverPull!$B:$B,0),MATCH(Calculations!$B18,HaverPull!$B$1:$XZ$1,0)),INDEX(HaverPull!$B:$XZ,MATCH(Calculations!ED$9,HaverPull!$B:$B,0),MATCH(Calculations!$B18,HaverPull!$B$1:$XZ$1,0)))</f>
        <v>23.8</v>
      </c>
      <c r="EF18">
        <f>IFERROR(INDEX(HaverPull!$B:$XZ,MATCH(Calculations!EF$9,HaverPull!$B:$B,0),MATCH(Calculations!$B18,HaverPull!$B$1:$XZ$1,0)),INDEX(HaverPull!$B:$XZ,MATCH(Calculations!EE$9,HaverPull!$B:$B,0),MATCH(Calculations!$B18,HaverPull!$B$1:$XZ$1,0)))</f>
        <v>22.8</v>
      </c>
      <c r="EG18">
        <f>IFERROR(INDEX(HaverPull!$B:$XZ,MATCH(Calculations!EG$9,HaverPull!$B:$B,0),MATCH(Calculations!$B18,HaverPull!$B$1:$XZ$1,0)),INDEX(HaverPull!$B:$XZ,MATCH(Calculations!EF$9,HaverPull!$B:$B,0),MATCH(Calculations!$B18,HaverPull!$B$1:$XZ$1,0)))</f>
        <v>21.4</v>
      </c>
      <c r="EH18">
        <f>IFERROR(INDEX(HaverPull!$B:$XZ,MATCH(Calculations!EH$9,HaverPull!$B:$B,0),MATCH(Calculations!$B18,HaverPull!$B$1:$XZ$1,0)),INDEX(HaverPull!$B:$XZ,MATCH(Calculations!EG$9,HaverPull!$B:$B,0),MATCH(Calculations!$B18,HaverPull!$B$1:$XZ$1,0)))</f>
        <v>20.100000000000001</v>
      </c>
      <c r="EI18">
        <f>IFERROR(INDEX(HaverPull!$B:$XZ,MATCH(Calculations!EI$9,HaverPull!$B:$B,0),MATCH(Calculations!$B18,HaverPull!$B$1:$XZ$1,0)),INDEX(HaverPull!$B:$XZ,MATCH(Calculations!EH$9,HaverPull!$B:$B,0),MATCH(Calculations!$B18,HaverPull!$B$1:$XZ$1,0)))</f>
        <v>17.2</v>
      </c>
      <c r="EJ18">
        <f>IFERROR(INDEX(HaverPull!$B:$XZ,MATCH(Calculations!EJ$9,HaverPull!$B:$B,0),MATCH(Calculations!$B18,HaverPull!$B$1:$XZ$1,0)),INDEX(HaverPull!$B:$XZ,MATCH(Calculations!EI$9,HaverPull!$B:$B,0),MATCH(Calculations!$B18,HaverPull!$B$1:$XZ$1,0)))</f>
        <v>17.2</v>
      </c>
      <c r="EK18">
        <f>IFERROR(INDEX(HaverPull!$B:$XZ,MATCH(Calculations!EK$9,HaverPull!$B:$B,0),MATCH(Calculations!$B18,HaverPull!$B$1:$XZ$1,0)),INDEX(HaverPull!$B:$XZ,MATCH(Calculations!EJ$9,HaverPull!$B:$B,0),MATCH(Calculations!$B18,HaverPull!$B$1:$XZ$1,0)))</f>
        <v>18.100000000000001</v>
      </c>
      <c r="EL18">
        <f>IFERROR(INDEX(HaverPull!$B:$XZ,MATCH(Calculations!EL$9,HaverPull!$B:$B,0),MATCH(Calculations!$B18,HaverPull!$B$1:$XZ$1,0)),INDEX(HaverPull!$B:$XZ,MATCH(Calculations!EK$9,HaverPull!$B:$B,0),MATCH(Calculations!$B18,HaverPull!$B$1:$XZ$1,0)))</f>
        <v>19.8</v>
      </c>
      <c r="EM18">
        <f>IFERROR(INDEX(HaverPull!$B:$XZ,MATCH(Calculations!EM$9,HaverPull!$B:$B,0),MATCH(Calculations!$B18,HaverPull!$B$1:$XZ$1,0)),INDEX(HaverPull!$B:$XZ,MATCH(Calculations!EL$9,HaverPull!$B:$B,0),MATCH(Calculations!$B18,HaverPull!$B$1:$XZ$1,0)))</f>
        <v>18.5</v>
      </c>
      <c r="EN18">
        <f>IFERROR(INDEX(HaverPull!$B:$XZ,MATCH(Calculations!EN$9,HaverPull!$B:$B,0),MATCH(Calculations!$B18,HaverPull!$B$1:$XZ$1,0)),INDEX(HaverPull!$B:$XZ,MATCH(Calculations!EM$9,HaverPull!$B:$B,0),MATCH(Calculations!$B18,HaverPull!$B$1:$XZ$1,0)))</f>
        <v>20.6</v>
      </c>
      <c r="EO18">
        <f>IFERROR(INDEX(HaverPull!$B:$XZ,MATCH(Calculations!EO$9,HaverPull!$B:$B,0),MATCH(Calculations!$B18,HaverPull!$B$1:$XZ$1,0)),INDEX(HaverPull!$B:$XZ,MATCH(Calculations!EN$9,HaverPull!$B:$B,0),MATCH(Calculations!$B18,HaverPull!$B$1:$XZ$1,0)))</f>
        <v>21.6</v>
      </c>
      <c r="EP18">
        <f>IFERROR(INDEX(HaverPull!$B:$XZ,MATCH(Calculations!EP$9,HaverPull!$B:$B,0),MATCH(Calculations!$B18,HaverPull!$B$1:$XZ$1,0)),INDEX(HaverPull!$B:$XZ,MATCH(Calculations!EO$9,HaverPull!$B:$B,0),MATCH(Calculations!$B18,HaverPull!$B$1:$XZ$1,0)))</f>
        <v>25.1</v>
      </c>
      <c r="EQ18">
        <f>IFERROR(INDEX(HaverPull!$B:$XZ,MATCH(Calculations!EQ$9,HaverPull!$B:$B,0),MATCH(Calculations!$B18,HaverPull!$B$1:$XZ$1,0)),INDEX(HaverPull!$B:$XZ,MATCH(Calculations!EP$9,HaverPull!$B:$B,0),MATCH(Calculations!$B18,HaverPull!$B$1:$XZ$1,0)))</f>
        <v>26.6</v>
      </c>
      <c r="ER18">
        <f>IFERROR(INDEX(HaverPull!$B:$XZ,MATCH(Calculations!ER$9,HaverPull!$B:$B,0),MATCH(Calculations!$B18,HaverPull!$B$1:$XZ$1,0)),INDEX(HaverPull!$B:$XZ,MATCH(Calculations!EQ$9,HaverPull!$B:$B,0),MATCH(Calculations!$B18,HaverPull!$B$1:$XZ$1,0)))</f>
        <v>28.9</v>
      </c>
      <c r="ES18">
        <f>IFERROR(INDEX(HaverPull!$B:$XZ,MATCH(Calculations!ES$9,HaverPull!$B:$B,0),MATCH(Calculations!$B18,HaverPull!$B$1:$XZ$1,0)),INDEX(HaverPull!$B:$XZ,MATCH(Calculations!ER$9,HaverPull!$B:$B,0),MATCH(Calculations!$B18,HaverPull!$B$1:$XZ$1,0)))</f>
        <v>30.7</v>
      </c>
      <c r="ET18">
        <f>IFERROR(INDEX(HaverPull!$B:$XZ,MATCH(Calculations!ET$9,HaverPull!$B:$B,0),MATCH(Calculations!$B18,HaverPull!$B$1:$XZ$1,0)),INDEX(HaverPull!$B:$XZ,MATCH(Calculations!ES$9,HaverPull!$B:$B,0),MATCH(Calculations!$B18,HaverPull!$B$1:$XZ$1,0)))</f>
        <v>30</v>
      </c>
      <c r="EU18">
        <f>IFERROR(INDEX(HaverPull!$B:$XZ,MATCH(Calculations!EU$9,HaverPull!$B:$B,0),MATCH(Calculations!$B18,HaverPull!$B$1:$XZ$1,0)),INDEX(HaverPull!$B:$XZ,MATCH(Calculations!ET$9,HaverPull!$B:$B,0),MATCH(Calculations!$B18,HaverPull!$B$1:$XZ$1,0)))</f>
        <v>38.4</v>
      </c>
      <c r="EV18">
        <f>IFERROR(INDEX(HaverPull!$B:$XZ,MATCH(Calculations!EV$9,HaverPull!$B:$B,0),MATCH(Calculations!$B18,HaverPull!$B$1:$XZ$1,0)),INDEX(HaverPull!$B:$XZ,MATCH(Calculations!EU$9,HaverPull!$B:$B,0),MATCH(Calculations!$B18,HaverPull!$B$1:$XZ$1,0)))</f>
        <v>36.200000000000003</v>
      </c>
      <c r="EW18">
        <f>IFERROR(INDEX(HaverPull!$B:$XZ,MATCH(Calculations!EW$9,HaverPull!$B:$B,0),MATCH(Calculations!$B18,HaverPull!$B$1:$XZ$1,0)),INDEX(HaverPull!$B:$XZ,MATCH(Calculations!EV$9,HaverPull!$B:$B,0),MATCH(Calculations!$B18,HaverPull!$B$1:$XZ$1,0)))</f>
        <v>34.5</v>
      </c>
      <c r="EX18">
        <f>IFERROR(INDEX(HaverPull!$B:$XZ,MATCH(Calculations!EX$9,HaverPull!$B:$B,0),MATCH(Calculations!$B18,HaverPull!$B$1:$XZ$1,0)),INDEX(HaverPull!$B:$XZ,MATCH(Calculations!EW$9,HaverPull!$B:$B,0),MATCH(Calculations!$B18,HaverPull!$B$1:$XZ$1,0)))</f>
        <v>29.3</v>
      </c>
      <c r="EY18">
        <f>IFERROR(INDEX(HaverPull!$B:$XZ,MATCH(Calculations!EY$9,HaverPull!$B:$B,0),MATCH(Calculations!$B18,HaverPull!$B$1:$XZ$1,0)),INDEX(HaverPull!$B:$XZ,MATCH(Calculations!EX$9,HaverPull!$B:$B,0),MATCH(Calculations!$B18,HaverPull!$B$1:$XZ$1,0)))</f>
        <v>35.200000000000003</v>
      </c>
      <c r="EZ18">
        <f>IFERROR(INDEX(HaverPull!$B:$XZ,MATCH(Calculations!EZ$9,HaverPull!$B:$B,0),MATCH(Calculations!$B18,HaverPull!$B$1:$XZ$1,0)),INDEX(HaverPull!$B:$XZ,MATCH(Calculations!EY$9,HaverPull!$B:$B,0),MATCH(Calculations!$B18,HaverPull!$B$1:$XZ$1,0)))</f>
        <v>36.700000000000003</v>
      </c>
      <c r="FA18">
        <f>IFERROR(INDEX(HaverPull!$B:$XZ,MATCH(Calculations!FA$9,HaverPull!$B:$B,0),MATCH(Calculations!$B18,HaverPull!$B$1:$XZ$1,0)),INDEX(HaverPull!$B:$XZ,MATCH(Calculations!EZ$9,HaverPull!$B:$B,0),MATCH(Calculations!$B18,HaverPull!$B$1:$XZ$1,0)))</f>
        <v>20.6</v>
      </c>
      <c r="FB18">
        <f>IFERROR(INDEX(HaverPull!$B:$XZ,MATCH(Calculations!FB$9,HaverPull!$B:$B,0),MATCH(Calculations!$B18,HaverPull!$B$1:$XZ$1,0)),INDEX(HaverPull!$B:$XZ,MATCH(Calculations!FA$9,HaverPull!$B:$B,0),MATCH(Calculations!$B18,HaverPull!$B$1:$XZ$1,0)))</f>
        <v>34.299999999999997</v>
      </c>
      <c r="FC18">
        <f>IFERROR(INDEX(HaverPull!$B:$XZ,MATCH(Calculations!FC$9,HaverPull!$B:$B,0),MATCH(Calculations!$B18,HaverPull!$B$1:$XZ$1,0)),INDEX(HaverPull!$B:$XZ,MATCH(Calculations!FB$9,HaverPull!$B:$B,0),MATCH(Calculations!$B18,HaverPull!$B$1:$XZ$1,0)))</f>
        <v>21.6</v>
      </c>
      <c r="FD18">
        <f>IFERROR(INDEX(HaverPull!$B:$XZ,MATCH(Calculations!FD$9,HaverPull!$B:$B,0),MATCH(Calculations!$B18,HaverPull!$B$1:$XZ$1,0)),INDEX(HaverPull!$B:$XZ,MATCH(Calculations!FC$9,HaverPull!$B:$B,0),MATCH(Calculations!$B18,HaverPull!$B$1:$XZ$1,0)))</f>
        <v>35.6</v>
      </c>
      <c r="FE18">
        <f>IFERROR(INDEX(HaverPull!$B:$XZ,MATCH(Calculations!FE$9,HaverPull!$B:$B,0),MATCH(Calculations!$B18,HaverPull!$B$1:$XZ$1,0)),INDEX(HaverPull!$B:$XZ,MATCH(Calculations!FD$9,HaverPull!$B:$B,0),MATCH(Calculations!$B18,HaverPull!$B$1:$XZ$1,0)))</f>
        <v>57.5</v>
      </c>
      <c r="FF18">
        <f>IFERROR(INDEX(HaverPull!$B:$XZ,MATCH(Calculations!FF$9,HaverPull!$B:$B,0),MATCH(Calculations!$B18,HaverPull!$B$1:$XZ$1,0)),INDEX(HaverPull!$B:$XZ,MATCH(Calculations!FE$9,HaverPull!$B:$B,0),MATCH(Calculations!$B18,HaverPull!$B$1:$XZ$1,0)))</f>
        <v>75.099999999999994</v>
      </c>
      <c r="FG18">
        <f>IFERROR(INDEX(HaverPull!$B:$XZ,MATCH(Calculations!FG$9,HaverPull!$B:$B,0),MATCH(Calculations!$B18,HaverPull!$B$1:$XZ$1,0)),INDEX(HaverPull!$B:$XZ,MATCH(Calculations!FF$9,HaverPull!$B:$B,0),MATCH(Calculations!$B18,HaverPull!$B$1:$XZ$1,0)))</f>
        <v>72.099999999999994</v>
      </c>
      <c r="FH18">
        <f>IFERROR(INDEX(HaverPull!$B:$XZ,MATCH(Calculations!FH$9,HaverPull!$B:$B,0),MATCH(Calculations!$B18,HaverPull!$B$1:$XZ$1,0)),INDEX(HaverPull!$B:$XZ,MATCH(Calculations!FG$9,HaverPull!$B:$B,0),MATCH(Calculations!$B18,HaverPull!$B$1:$XZ$1,0)))</f>
        <v>70.2</v>
      </c>
      <c r="FI18">
        <f>IFERROR(INDEX(HaverPull!$B:$XZ,MATCH(Calculations!FI$9,HaverPull!$B:$B,0),MATCH(Calculations!$B18,HaverPull!$B$1:$XZ$1,0)),INDEX(HaverPull!$B:$XZ,MATCH(Calculations!FH$9,HaverPull!$B:$B,0),MATCH(Calculations!$B18,HaverPull!$B$1:$XZ$1,0)))</f>
        <v>85.7</v>
      </c>
      <c r="FJ18">
        <f>IFERROR(INDEX(HaverPull!$B:$XZ,MATCH(Calculations!FJ$9,HaverPull!$B:$B,0),MATCH(Calculations!$B18,HaverPull!$B$1:$XZ$1,0)),INDEX(HaverPull!$B:$XZ,MATCH(Calculations!FI$9,HaverPull!$B:$B,0),MATCH(Calculations!$B18,HaverPull!$B$1:$XZ$1,0)))</f>
        <v>89.1</v>
      </c>
      <c r="FK18">
        <f>IFERROR(INDEX(HaverPull!$B:$XZ,MATCH(Calculations!FK$9,HaverPull!$B:$B,0),MATCH(Calculations!$B18,HaverPull!$B$1:$XZ$1,0)),INDEX(HaverPull!$B:$XZ,MATCH(Calculations!FJ$9,HaverPull!$B:$B,0),MATCH(Calculations!$B18,HaverPull!$B$1:$XZ$1,0)))</f>
        <v>90</v>
      </c>
      <c r="FL18">
        <f>IFERROR(INDEX(HaverPull!$B:$XZ,MATCH(Calculations!FL$9,HaverPull!$B:$B,0),MATCH(Calculations!$B18,HaverPull!$B$1:$XZ$1,0)),INDEX(HaverPull!$B:$XZ,MATCH(Calculations!FK$9,HaverPull!$B:$B,0),MATCH(Calculations!$B18,HaverPull!$B$1:$XZ$1,0)))</f>
        <v>79.2</v>
      </c>
      <c r="FM18">
        <f>IFERROR(INDEX(HaverPull!$B:$XZ,MATCH(Calculations!FM$9,HaverPull!$B:$B,0),MATCH(Calculations!$B18,HaverPull!$B$1:$XZ$1,0)),INDEX(HaverPull!$B:$XZ,MATCH(Calculations!FL$9,HaverPull!$B:$B,0),MATCH(Calculations!$B18,HaverPull!$B$1:$XZ$1,0)))</f>
        <v>68.5</v>
      </c>
      <c r="FN18">
        <f>IFERROR(INDEX(HaverPull!$B:$XZ,MATCH(Calculations!FN$9,HaverPull!$B:$B,0),MATCH(Calculations!$B18,HaverPull!$B$1:$XZ$1,0)),INDEX(HaverPull!$B:$XZ,MATCH(Calculations!FM$9,HaverPull!$B:$B,0),MATCH(Calculations!$B18,HaverPull!$B$1:$XZ$1,0)))</f>
        <v>64</v>
      </c>
      <c r="FO18">
        <f>IFERROR(INDEX(HaverPull!$B:$XZ,MATCH(Calculations!FO$9,HaverPull!$B:$B,0),MATCH(Calculations!$B18,HaverPull!$B$1:$XZ$1,0)),INDEX(HaverPull!$B:$XZ,MATCH(Calculations!FN$9,HaverPull!$B:$B,0),MATCH(Calculations!$B18,HaverPull!$B$1:$XZ$1,0)))</f>
        <v>99.6</v>
      </c>
      <c r="FP18">
        <f>IFERROR(INDEX(HaverPull!$B:$XZ,MATCH(Calculations!FP$9,HaverPull!$B:$B,0),MATCH(Calculations!$B18,HaverPull!$B$1:$XZ$1,0)),INDEX(HaverPull!$B:$XZ,MATCH(Calculations!FO$9,HaverPull!$B:$B,0),MATCH(Calculations!$B18,HaverPull!$B$1:$XZ$1,0)))</f>
        <v>90.3</v>
      </c>
      <c r="FQ18">
        <f>IFERROR(INDEX(HaverPull!$B:$XZ,MATCH(Calculations!FQ$9,HaverPull!$B:$B,0),MATCH(Calculations!$B18,HaverPull!$B$1:$XZ$1,0)),INDEX(HaverPull!$B:$XZ,MATCH(Calculations!FP$9,HaverPull!$B:$B,0),MATCH(Calculations!$B18,HaverPull!$B$1:$XZ$1,0)))</f>
        <v>85</v>
      </c>
      <c r="FR18">
        <f>IFERROR(INDEX(HaverPull!$B:$XZ,MATCH(Calculations!FR$9,HaverPull!$B:$B,0),MATCH(Calculations!$B18,HaverPull!$B$1:$XZ$1,0)),INDEX(HaverPull!$B:$XZ,MATCH(Calculations!FQ$9,HaverPull!$B:$B,0),MATCH(Calculations!$B18,HaverPull!$B$1:$XZ$1,0)))</f>
        <v>78.8</v>
      </c>
      <c r="FS18">
        <f>IFERROR(INDEX(HaverPull!$B:$XZ,MATCH(Calculations!FS$9,HaverPull!$B:$B,0),MATCH(Calculations!$B18,HaverPull!$B$1:$XZ$1,0)),INDEX(HaverPull!$B:$XZ,MATCH(Calculations!FR$9,HaverPull!$B:$B,0),MATCH(Calculations!$B18,HaverPull!$B$1:$XZ$1,0)))</f>
        <v>67.599999999999994</v>
      </c>
      <c r="FT18">
        <f>IFERROR(INDEX(HaverPull!$B:$XZ,MATCH(Calculations!FT$9,HaverPull!$B:$B,0),MATCH(Calculations!$B18,HaverPull!$B$1:$XZ$1,0)),INDEX(HaverPull!$B:$XZ,MATCH(Calculations!FS$9,HaverPull!$B:$B,0),MATCH(Calculations!$B18,HaverPull!$B$1:$XZ$1,0)))</f>
        <v>76.3</v>
      </c>
      <c r="FU18">
        <f>IFERROR(INDEX(HaverPull!$B:$XZ,MATCH(Calculations!FU$9,HaverPull!$B:$B,0),MATCH(Calculations!$B18,HaverPull!$B$1:$XZ$1,0)),INDEX(HaverPull!$B:$XZ,MATCH(Calculations!FT$9,HaverPull!$B:$B,0),MATCH(Calculations!$B18,HaverPull!$B$1:$XZ$1,0)))</f>
        <v>84.3</v>
      </c>
      <c r="FV18">
        <f>IFERROR(INDEX(HaverPull!$B:$XZ,MATCH(Calculations!FV$9,HaverPull!$B:$B,0),MATCH(Calculations!$B18,HaverPull!$B$1:$XZ$1,0)),INDEX(HaverPull!$B:$XZ,MATCH(Calculations!FU$9,HaverPull!$B:$B,0),MATCH(Calculations!$B18,HaverPull!$B$1:$XZ$1,0)))</f>
        <v>90.4</v>
      </c>
      <c r="FW18">
        <f>IFERROR(INDEX(HaverPull!$B:$XZ,MATCH(Calculations!FW$9,HaverPull!$B:$B,0),MATCH(Calculations!$B18,HaverPull!$B$1:$XZ$1,0)),INDEX(HaverPull!$B:$XZ,MATCH(Calculations!FV$9,HaverPull!$B:$B,0),MATCH(Calculations!$B18,HaverPull!$B$1:$XZ$1,0)))</f>
        <v>101.8</v>
      </c>
      <c r="FX18">
        <f>IFERROR(INDEX(HaverPull!$B:$XZ,MATCH(Calculations!FX$9,HaverPull!$B:$B,0),MATCH(Calculations!$B18,HaverPull!$B$1:$XZ$1,0)),INDEX(HaverPull!$B:$XZ,MATCH(Calculations!FW$9,HaverPull!$B:$B,0),MATCH(Calculations!$B18,HaverPull!$B$1:$XZ$1,0)))</f>
        <v>101.9</v>
      </c>
      <c r="FY18">
        <f>IFERROR(INDEX(HaverPull!$B:$XZ,MATCH(Calculations!FY$9,HaverPull!$B:$B,0),MATCH(Calculations!$B18,HaverPull!$B$1:$XZ$1,0)),INDEX(HaverPull!$B:$XZ,MATCH(Calculations!FX$9,HaverPull!$B:$B,0),MATCH(Calculations!$B18,HaverPull!$B$1:$XZ$1,0)))</f>
        <v>92.6</v>
      </c>
      <c r="FZ18">
        <f>IFERROR(INDEX(HaverPull!$B:$XZ,MATCH(Calculations!FZ$9,HaverPull!$B:$B,0),MATCH(Calculations!$B18,HaverPull!$B$1:$XZ$1,0)),INDEX(HaverPull!$B:$XZ,MATCH(Calculations!FY$9,HaverPull!$B:$B,0),MATCH(Calculations!$B18,HaverPull!$B$1:$XZ$1,0)))</f>
        <v>91.4</v>
      </c>
      <c r="GA18">
        <f>IFERROR(INDEX(HaverPull!$B:$XZ,MATCH(Calculations!GA$9,HaverPull!$B:$B,0),MATCH(Calculations!$B18,HaverPull!$B$1:$XZ$1,0)),INDEX(HaverPull!$B:$XZ,MATCH(Calculations!FZ$9,HaverPull!$B:$B,0),MATCH(Calculations!$B18,HaverPull!$B$1:$XZ$1,0)))</f>
        <v>86.4</v>
      </c>
      <c r="GB18">
        <f>IFERROR(INDEX(HaverPull!$B:$XZ,MATCH(Calculations!GB$9,HaverPull!$B:$B,0),MATCH(Calculations!$B18,HaverPull!$B$1:$XZ$1,0)),INDEX(HaverPull!$B:$XZ,MATCH(Calculations!GA$9,HaverPull!$B:$B,0),MATCH(Calculations!$B18,HaverPull!$B$1:$XZ$1,0)))</f>
        <v>91.5</v>
      </c>
      <c r="GC18">
        <f>IFERROR(INDEX(HaverPull!$B:$XZ,MATCH(Calculations!GC$9,HaverPull!$B:$B,0),MATCH(Calculations!$B18,HaverPull!$B$1:$XZ$1,0)),INDEX(HaverPull!$B:$XZ,MATCH(Calculations!GB$9,HaverPull!$B:$B,0),MATCH(Calculations!$B18,HaverPull!$B$1:$XZ$1,0)))</f>
        <v>94.2</v>
      </c>
      <c r="GD18">
        <f>IFERROR(INDEX(HaverPull!$B:$XZ,MATCH(Calculations!GD$9,HaverPull!$B:$B,0),MATCH(Calculations!$B18,HaverPull!$B$1:$XZ$1,0)),INDEX(HaverPull!$B:$XZ,MATCH(Calculations!GC$9,HaverPull!$B:$B,0),MATCH(Calculations!$B18,HaverPull!$B$1:$XZ$1,0)))</f>
        <v>169.8</v>
      </c>
      <c r="GE18">
        <f>IFERROR(INDEX(HaverPull!$B:$XZ,MATCH(Calculations!GE$9,HaverPull!$B:$B,0),MATCH(Calculations!$B18,HaverPull!$B$1:$XZ$1,0)),INDEX(HaverPull!$B:$XZ,MATCH(Calculations!GD$9,HaverPull!$B:$B,0),MATCH(Calculations!$B18,HaverPull!$B$1:$XZ$1,0)))</f>
        <v>101</v>
      </c>
      <c r="GF18">
        <f>IFERROR(INDEX(HaverPull!$B:$XZ,MATCH(Calculations!GF$9,HaverPull!$B:$B,0),MATCH(Calculations!$B18,HaverPull!$B$1:$XZ$1,0)),INDEX(HaverPull!$B:$XZ,MATCH(Calculations!GE$9,HaverPull!$B:$B,0),MATCH(Calculations!$B18,HaverPull!$B$1:$XZ$1,0)))</f>
        <v>101</v>
      </c>
      <c r="GG18">
        <f>IFERROR(INDEX(HaverPull!$B:$XZ,MATCH(Calculations!GG$9,HaverPull!$B:$B,0),MATCH(Calculations!$B18,HaverPull!$B$1:$XZ$1,0)),INDEX(HaverPull!$B:$XZ,MATCH(Calculations!GF$9,HaverPull!$B:$B,0),MATCH(Calculations!$B18,HaverPull!$B$1:$XZ$1,0)))</f>
        <v>90.8</v>
      </c>
      <c r="GH18">
        <f>IFERROR(INDEX(HaverPull!$B:$XZ,MATCH(Calculations!GH$9,HaverPull!$B:$B,0),MATCH(Calculations!$B18,HaverPull!$B$1:$XZ$1,0)),INDEX(HaverPull!$B:$XZ,MATCH(Calculations!GG$9,HaverPull!$B:$B,0),MATCH(Calculations!$B18,HaverPull!$B$1:$XZ$1,0)))</f>
        <v>73.099999999999994</v>
      </c>
      <c r="GI18">
        <f>IFERROR(INDEX(HaverPull!$B:$XZ,MATCH(Calculations!GI$9,HaverPull!$B:$B,0),MATCH(Calculations!$B18,HaverPull!$B$1:$XZ$1,0)),INDEX(HaverPull!$B:$XZ,MATCH(Calculations!GH$9,HaverPull!$B:$B,0),MATCH(Calculations!$B18,HaverPull!$B$1:$XZ$1,0)))</f>
        <v>92.4</v>
      </c>
      <c r="GJ18">
        <f>IFERROR(INDEX(HaverPull!$B:$XZ,MATCH(Calculations!GJ$9,HaverPull!$B:$B,0),MATCH(Calculations!$B18,HaverPull!$B$1:$XZ$1,0)),INDEX(HaverPull!$B:$XZ,MATCH(Calculations!GI$9,HaverPull!$B:$B,0),MATCH(Calculations!$B18,HaverPull!$B$1:$XZ$1,0)))</f>
        <v>88.6</v>
      </c>
      <c r="GK18">
        <f>IFERROR(INDEX(HaverPull!$B:$XZ,MATCH(Calculations!GK$9,HaverPull!$B:$B,0),MATCH(Calculations!$B18,HaverPull!$B$1:$XZ$1,0)),INDEX(HaverPull!$B:$XZ,MATCH(Calculations!GJ$9,HaverPull!$B:$B,0),MATCH(Calculations!$B18,HaverPull!$B$1:$XZ$1,0)))</f>
        <v>76.5</v>
      </c>
      <c r="GL18">
        <f>IFERROR(INDEX(HaverPull!$B:$XZ,MATCH(Calculations!GL$9,HaverPull!$B:$B,0),MATCH(Calculations!$B18,HaverPull!$B$1:$XZ$1,0)),INDEX(HaverPull!$B:$XZ,MATCH(Calculations!GK$9,HaverPull!$B:$B,0),MATCH(Calculations!$B18,HaverPull!$B$1:$XZ$1,0)))</f>
        <v>76.5</v>
      </c>
      <c r="GM18">
        <f>IFERROR(INDEX(HaverPull!$B:$XZ,MATCH(Calculations!GM$9,HaverPull!$B:$B,0),MATCH(Calculations!$B18,HaverPull!$B$1:$XZ$1,0)),INDEX(HaverPull!$B:$XZ,MATCH(Calculations!GL$9,HaverPull!$B:$B,0),MATCH(Calculations!$B18,HaverPull!$B$1:$XZ$1,0)))</f>
        <v>89.8</v>
      </c>
      <c r="GN18">
        <f>IFERROR(INDEX(HaverPull!$B:$XZ,MATCH(Calculations!GN$9,HaverPull!$B:$B,0),MATCH(Calculations!$B18,HaverPull!$B$1:$XZ$1,0)),INDEX(HaverPull!$B:$XZ,MATCH(Calculations!GM$9,HaverPull!$B:$B,0),MATCH(Calculations!$B18,HaverPull!$B$1:$XZ$1,0)))</f>
        <v>89.8</v>
      </c>
      <c r="GO18" t="e">
        <f>IFERROR(INDEX(HaverPull!$B:$XZ,MATCH(Calculations!GO$9,HaverPull!$B:$B,0),MATCH(Calculations!$B18,HaverPull!$B$1:$XZ$1,0)),INDEX(HaverPull!$B:$XZ,MATCH(Calculations!GN$9,HaverPull!$B:$B,0),MATCH(Calculations!$B18,HaverPull!$B$1:$XZ$1,0)))</f>
        <v>#N/A</v>
      </c>
      <c r="GP18" t="e">
        <f>IFERROR(INDEX(HaverPull!$B:$XZ,MATCH(Calculations!GP$9,HaverPull!$B:$B,0),MATCH(Calculations!$B18,HaverPull!$B$1:$XZ$1,0)),INDEX(HaverPull!$B:$XZ,MATCH(Calculations!GO$9,HaverPull!$B:$B,0),MATCH(Calculations!$B18,HaverPull!$B$1:$XZ$1,0)))</f>
        <v>#N/A</v>
      </c>
      <c r="GQ18" t="e">
        <f>IFERROR(INDEX(HaverPull!$B:$XZ,MATCH(Calculations!GQ$9,HaverPull!$B:$B,0),MATCH(Calculations!$B18,HaverPull!$B$1:$XZ$1,0)),INDEX(HaverPull!$B:$XZ,MATCH(Calculations!GP$9,HaverPull!$B:$B,0),MATCH(Calculations!$B18,HaverPull!$B$1:$XZ$1,0)))</f>
        <v>#N/A</v>
      </c>
      <c r="GR18" t="e">
        <f>IFERROR(INDEX(HaverPull!$B:$XZ,MATCH(Calculations!GR$9,HaverPull!$B:$B,0),MATCH(Calculations!$B18,HaverPull!$B$1:$XZ$1,0)),INDEX(HaverPull!$B:$XZ,MATCH(Calculations!GQ$9,HaverPull!$B:$B,0),MATCH(Calculations!$B18,HaverPull!$B$1:$XZ$1,0)))</f>
        <v>#N/A</v>
      </c>
      <c r="GS18" t="e">
        <f>IFERROR(INDEX(HaverPull!$B:$XZ,MATCH(Calculations!GS$9,HaverPull!$B:$B,0),MATCH(Calculations!$B18,HaverPull!$B$1:$XZ$1,0)),INDEX(HaverPull!$B:$XZ,MATCH(Calculations!GR$9,HaverPull!$B:$B,0),MATCH(Calculations!$B18,HaverPull!$B$1:$XZ$1,0)))</f>
        <v>#N/A</v>
      </c>
      <c r="GT18" t="e">
        <f>IFERROR(INDEX(HaverPull!$B:$XZ,MATCH(Calculations!GT$9,HaverPull!$B:$B,0),MATCH(Calculations!$B18,HaverPull!$B$1:$XZ$1,0)),INDEX(HaverPull!$B:$XZ,MATCH(Calculations!GS$9,HaverPull!$B:$B,0),MATCH(Calculations!$B18,HaverPull!$B$1:$XZ$1,0)))</f>
        <v>#N/A</v>
      </c>
      <c r="GU18" t="e">
        <f>IFERROR(INDEX(HaverPull!$B:$XZ,MATCH(Calculations!GU$9,HaverPull!$B:$B,0),MATCH(Calculations!$B18,HaverPull!$B$1:$XZ$1,0)),INDEX(HaverPull!$B:$XZ,MATCH(Calculations!GT$9,HaverPull!$B:$B,0),MATCH(Calculations!$B18,HaverPull!$B$1:$XZ$1,0)))</f>
        <v>#N/A</v>
      </c>
      <c r="GV18" t="e">
        <f>IFERROR(INDEX(HaverPull!$B:$XZ,MATCH(Calculations!GV$9,HaverPull!$B:$B,0),MATCH(Calculations!$B18,HaverPull!$B$1:$XZ$1,0)),INDEX(HaverPull!$B:$XZ,MATCH(Calculations!GU$9,HaverPull!$B:$B,0),MATCH(Calculations!$B18,HaverPull!$B$1:$XZ$1,0)))</f>
        <v>#N/A</v>
      </c>
    </row>
    <row r="19" spans="1:204" x14ac:dyDescent="0.25">
      <c r="A19" s="8" t="s">
        <v>183</v>
      </c>
      <c r="B19" s="9" t="s">
        <v>8</v>
      </c>
      <c r="C19">
        <f>INDEX(HaverPull!$B:$XZ,MATCH(Calculations!C$9,HaverPull!$B:$B,0),MATCH(Calculations!$B19,HaverPull!$B$1:$XZ$1,0))</f>
        <v>4936.6000000000004</v>
      </c>
      <c r="D19">
        <f>INDEX(HaverPull!$B:$XZ,MATCH(Calculations!D$9,HaverPull!$B:$B,0),MATCH(Calculations!$B19,HaverPull!$B$1:$XZ$1,0))</f>
        <v>4943.6000000000004</v>
      </c>
      <c r="E19">
        <f>INDEX(HaverPull!$B:$XZ,MATCH(Calculations!E$9,HaverPull!$B:$B,0),MATCH(Calculations!$B19,HaverPull!$B$1:$XZ$1,0))</f>
        <v>4989.2</v>
      </c>
      <c r="F19">
        <f>INDEX(HaverPull!$B:$XZ,MATCH(Calculations!F$9,HaverPull!$B:$B,0),MATCH(Calculations!$B19,HaverPull!$B$1:$XZ$1,0))</f>
        <v>4935.7</v>
      </c>
      <c r="G19">
        <f>INDEX(HaverPull!$B:$XZ,MATCH(Calculations!G$9,HaverPull!$B:$B,0),MATCH(Calculations!$B19,HaverPull!$B$1:$XZ$1,0))</f>
        <v>5069.7</v>
      </c>
      <c r="H19">
        <f>INDEX(HaverPull!$B:$XZ,MATCH(Calculations!H$9,HaverPull!$B:$B,0),MATCH(Calculations!$B19,HaverPull!$B$1:$XZ$1,0))</f>
        <v>5097.2</v>
      </c>
      <c r="I19">
        <f>INDEX(HaverPull!$B:$XZ,MATCH(Calculations!I$9,HaverPull!$B:$B,0),MATCH(Calculations!$B19,HaverPull!$B$1:$XZ$1,0))</f>
        <v>5139.1000000000004</v>
      </c>
      <c r="J19">
        <f>INDEX(HaverPull!$B:$XZ,MATCH(Calculations!J$9,HaverPull!$B:$B,0),MATCH(Calculations!$B19,HaverPull!$B$1:$XZ$1,0))</f>
        <v>5151.2</v>
      </c>
      <c r="K19">
        <f>INDEX(HaverPull!$B:$XZ,MATCH(Calculations!K$9,HaverPull!$B:$B,0),MATCH(Calculations!$B19,HaverPull!$B$1:$XZ$1,0))</f>
        <v>5246</v>
      </c>
      <c r="L19">
        <f>INDEX(HaverPull!$B:$XZ,MATCH(Calculations!L$9,HaverPull!$B:$B,0),MATCH(Calculations!$B19,HaverPull!$B$1:$XZ$1,0))</f>
        <v>5365</v>
      </c>
      <c r="M19">
        <f>INDEX(HaverPull!$B:$XZ,MATCH(Calculations!M$9,HaverPull!$B:$B,0),MATCH(Calculations!$B19,HaverPull!$B$1:$XZ$1,0))</f>
        <v>5415.7</v>
      </c>
      <c r="N19">
        <f>INDEX(HaverPull!$B:$XZ,MATCH(Calculations!N$9,HaverPull!$B:$B,0),MATCH(Calculations!$B19,HaverPull!$B$1:$XZ$1,0))</f>
        <v>5506.4</v>
      </c>
      <c r="O19">
        <f>INDEX(HaverPull!$B:$XZ,MATCH(Calculations!O$9,HaverPull!$B:$B,0),MATCH(Calculations!$B19,HaverPull!$B$1:$XZ$1,0))</f>
        <v>5642.7</v>
      </c>
      <c r="P19">
        <f>INDEX(HaverPull!$B:$XZ,MATCH(Calculations!P$9,HaverPull!$B:$B,0),MATCH(Calculations!$B19,HaverPull!$B$1:$XZ$1,0))</f>
        <v>5704.1</v>
      </c>
      <c r="Q19">
        <f>INDEX(HaverPull!$B:$XZ,MATCH(Calculations!Q$9,HaverPull!$B:$B,0),MATCH(Calculations!$B19,HaverPull!$B$1:$XZ$1,0))</f>
        <v>5674.1</v>
      </c>
      <c r="R19">
        <f>INDEX(HaverPull!$B:$XZ,MATCH(Calculations!R$9,HaverPull!$B:$B,0),MATCH(Calculations!$B19,HaverPull!$B$1:$XZ$1,0))</f>
        <v>5728</v>
      </c>
      <c r="S19">
        <f>INDEX(HaverPull!$B:$XZ,MATCH(Calculations!S$9,HaverPull!$B:$B,0),MATCH(Calculations!$B19,HaverPull!$B$1:$XZ$1,0))</f>
        <v>5678.7</v>
      </c>
      <c r="T19">
        <f>INDEX(HaverPull!$B:$XZ,MATCH(Calculations!T$9,HaverPull!$B:$B,0),MATCH(Calculations!$B19,HaverPull!$B$1:$XZ$1,0))</f>
        <v>5692.2</v>
      </c>
      <c r="U19">
        <f>INDEX(HaverPull!$B:$XZ,MATCH(Calculations!U$9,HaverPull!$B:$B,0),MATCH(Calculations!$B19,HaverPull!$B$1:$XZ$1,0))</f>
        <v>5638.4</v>
      </c>
      <c r="V19">
        <f>INDEX(HaverPull!$B:$XZ,MATCH(Calculations!V$9,HaverPull!$B:$B,0),MATCH(Calculations!$B19,HaverPull!$B$1:$XZ$1,0))</f>
        <v>5616.5</v>
      </c>
      <c r="W19">
        <f>INDEX(HaverPull!$B:$XZ,MATCH(Calculations!W$9,HaverPull!$B:$B,0),MATCH(Calculations!$B19,HaverPull!$B$1:$XZ$1,0))</f>
        <v>5548.2</v>
      </c>
      <c r="X19">
        <f>INDEX(HaverPull!$B:$XZ,MATCH(Calculations!X$9,HaverPull!$B:$B,0),MATCH(Calculations!$B19,HaverPull!$B$1:$XZ$1,0))</f>
        <v>5587.8</v>
      </c>
      <c r="Y19">
        <f>INDEX(HaverPull!$B:$XZ,MATCH(Calculations!Y$9,HaverPull!$B:$B,0),MATCH(Calculations!$B19,HaverPull!$B$1:$XZ$1,0))</f>
        <v>5683.4</v>
      </c>
      <c r="Z19">
        <f>INDEX(HaverPull!$B:$XZ,MATCH(Calculations!Z$9,HaverPull!$B:$B,0),MATCH(Calculations!$B19,HaverPull!$B$1:$XZ$1,0))</f>
        <v>5760</v>
      </c>
      <c r="AA19">
        <f>INDEX(HaverPull!$B:$XZ,MATCH(Calculations!AA$9,HaverPull!$B:$B,0),MATCH(Calculations!$B19,HaverPull!$B$1:$XZ$1,0))</f>
        <v>5889.5</v>
      </c>
      <c r="AB19">
        <f>INDEX(HaverPull!$B:$XZ,MATCH(Calculations!AB$9,HaverPull!$B:$B,0),MATCH(Calculations!$B19,HaverPull!$B$1:$XZ$1,0))</f>
        <v>5932.7</v>
      </c>
      <c r="AC19">
        <f>INDEX(HaverPull!$B:$XZ,MATCH(Calculations!AC$9,HaverPull!$B:$B,0),MATCH(Calculations!$B19,HaverPull!$B$1:$XZ$1,0))</f>
        <v>5965.3</v>
      </c>
      <c r="AD19">
        <f>INDEX(HaverPull!$B:$XZ,MATCH(Calculations!AD$9,HaverPull!$B:$B,0),MATCH(Calculations!$B19,HaverPull!$B$1:$XZ$1,0))</f>
        <v>6008.5</v>
      </c>
      <c r="AE19">
        <f>INDEX(HaverPull!$B:$XZ,MATCH(Calculations!AE$9,HaverPull!$B:$B,0),MATCH(Calculations!$B19,HaverPull!$B$1:$XZ$1,0))</f>
        <v>6079.5</v>
      </c>
      <c r="AF19">
        <f>INDEX(HaverPull!$B:$XZ,MATCH(Calculations!AF$9,HaverPull!$B:$B,0),MATCH(Calculations!$B19,HaverPull!$B$1:$XZ$1,0))</f>
        <v>6197.7</v>
      </c>
      <c r="AG19">
        <f>INDEX(HaverPull!$B:$XZ,MATCH(Calculations!AG$9,HaverPull!$B:$B,0),MATCH(Calculations!$B19,HaverPull!$B$1:$XZ$1,0))</f>
        <v>6309.5</v>
      </c>
      <c r="AH19">
        <f>INDEX(HaverPull!$B:$XZ,MATCH(Calculations!AH$9,HaverPull!$B:$B,0),MATCH(Calculations!$B19,HaverPull!$B$1:$XZ$1,0))</f>
        <v>6309.7</v>
      </c>
      <c r="AI19">
        <f>INDEX(HaverPull!$B:$XZ,MATCH(Calculations!AI$9,HaverPull!$B:$B,0),MATCH(Calculations!$B19,HaverPull!$B$1:$XZ$1,0))</f>
        <v>6329.8</v>
      </c>
      <c r="AJ19">
        <f>INDEX(HaverPull!$B:$XZ,MATCH(Calculations!AJ$9,HaverPull!$B:$B,0),MATCH(Calculations!$B19,HaverPull!$B$1:$XZ$1,0))</f>
        <v>6574.4</v>
      </c>
      <c r="AK19">
        <f>INDEX(HaverPull!$B:$XZ,MATCH(Calculations!AK$9,HaverPull!$B:$B,0),MATCH(Calculations!$B19,HaverPull!$B$1:$XZ$1,0))</f>
        <v>6640.5</v>
      </c>
      <c r="AL19">
        <f>INDEX(HaverPull!$B:$XZ,MATCH(Calculations!AL$9,HaverPull!$B:$B,0),MATCH(Calculations!$B19,HaverPull!$B$1:$XZ$1,0))</f>
        <v>6729.8</v>
      </c>
      <c r="AM19">
        <f>INDEX(HaverPull!$B:$XZ,MATCH(Calculations!AM$9,HaverPull!$B:$B,0),MATCH(Calculations!$B19,HaverPull!$B$1:$XZ$1,0))</f>
        <v>6741.9</v>
      </c>
      <c r="AN19">
        <f>INDEX(HaverPull!$B:$XZ,MATCH(Calculations!AN$9,HaverPull!$B:$B,0),MATCH(Calculations!$B19,HaverPull!$B$1:$XZ$1,0))</f>
        <v>6749.1</v>
      </c>
      <c r="AO19">
        <f>INDEX(HaverPull!$B:$XZ,MATCH(Calculations!AO$9,HaverPull!$B:$B,0),MATCH(Calculations!$B19,HaverPull!$B$1:$XZ$1,0))</f>
        <v>6799.2</v>
      </c>
      <c r="AP19">
        <f>INDEX(HaverPull!$B:$XZ,MATCH(Calculations!AP$9,HaverPull!$B:$B,0),MATCH(Calculations!$B19,HaverPull!$B$1:$XZ$1,0))</f>
        <v>6816.2</v>
      </c>
      <c r="AQ19">
        <f>INDEX(HaverPull!$B:$XZ,MATCH(Calculations!AQ$9,HaverPull!$B:$B,0),MATCH(Calculations!$B19,HaverPull!$B$1:$XZ$1,0))</f>
        <v>6837.6</v>
      </c>
      <c r="AR19">
        <f>INDEX(HaverPull!$B:$XZ,MATCH(Calculations!AR$9,HaverPull!$B:$B,0),MATCH(Calculations!$B19,HaverPull!$B$1:$XZ$1,0))</f>
        <v>6696.8</v>
      </c>
      <c r="AS19">
        <f>INDEX(HaverPull!$B:$XZ,MATCH(Calculations!AS$9,HaverPull!$B:$B,0),MATCH(Calculations!$B19,HaverPull!$B$1:$XZ$1,0))</f>
        <v>6688.8</v>
      </c>
      <c r="AT19">
        <f>INDEX(HaverPull!$B:$XZ,MATCH(Calculations!AT$9,HaverPull!$B:$B,0),MATCH(Calculations!$B19,HaverPull!$B$1:$XZ$1,0))</f>
        <v>6813.5</v>
      </c>
      <c r="AU19">
        <f>INDEX(HaverPull!$B:$XZ,MATCH(Calculations!AU$9,HaverPull!$B:$B,0),MATCH(Calculations!$B19,HaverPull!$B$1:$XZ$1,0))</f>
        <v>6947</v>
      </c>
      <c r="AV19">
        <f>INDEX(HaverPull!$B:$XZ,MATCH(Calculations!AV$9,HaverPull!$B:$B,0),MATCH(Calculations!$B19,HaverPull!$B$1:$XZ$1,0))</f>
        <v>6895.6</v>
      </c>
      <c r="AW19">
        <f>INDEX(HaverPull!$B:$XZ,MATCH(Calculations!AW$9,HaverPull!$B:$B,0),MATCH(Calculations!$B19,HaverPull!$B$1:$XZ$1,0))</f>
        <v>6978.1</v>
      </c>
      <c r="AX19">
        <f>INDEX(HaverPull!$B:$XZ,MATCH(Calculations!AX$9,HaverPull!$B:$B,0),MATCH(Calculations!$B19,HaverPull!$B$1:$XZ$1,0))</f>
        <v>6902.1</v>
      </c>
      <c r="AY19">
        <f>INDEX(HaverPull!$B:$XZ,MATCH(Calculations!AY$9,HaverPull!$B:$B,0),MATCH(Calculations!$B19,HaverPull!$B$1:$XZ$1,0))</f>
        <v>6794.9</v>
      </c>
      <c r="AZ19">
        <f>INDEX(HaverPull!$B:$XZ,MATCH(Calculations!AZ$9,HaverPull!$B:$B,0),MATCH(Calculations!$B19,HaverPull!$B$1:$XZ$1,0))</f>
        <v>6825.9</v>
      </c>
      <c r="BA19">
        <f>INDEX(HaverPull!$B:$XZ,MATCH(Calculations!BA$9,HaverPull!$B:$B,0),MATCH(Calculations!$B19,HaverPull!$B$1:$XZ$1,0))</f>
        <v>6799.8</v>
      </c>
      <c r="BB19">
        <f>INDEX(HaverPull!$B:$XZ,MATCH(Calculations!BB$9,HaverPull!$B:$B,0),MATCH(Calculations!$B19,HaverPull!$B$1:$XZ$1,0))</f>
        <v>6802.5</v>
      </c>
      <c r="BC19">
        <f>INDEX(HaverPull!$B:$XZ,MATCH(Calculations!BC$9,HaverPull!$B:$B,0),MATCH(Calculations!$B19,HaverPull!$B$1:$XZ$1,0))</f>
        <v>6892.1</v>
      </c>
      <c r="BD19">
        <f>INDEX(HaverPull!$B:$XZ,MATCH(Calculations!BD$9,HaverPull!$B:$B,0),MATCH(Calculations!$B19,HaverPull!$B$1:$XZ$1,0))</f>
        <v>7049</v>
      </c>
      <c r="BE19">
        <f>INDEX(HaverPull!$B:$XZ,MATCH(Calculations!BE$9,HaverPull!$B:$B,0),MATCH(Calculations!$B19,HaverPull!$B$1:$XZ$1,0))</f>
        <v>7189.9</v>
      </c>
      <c r="BF19">
        <f>INDEX(HaverPull!$B:$XZ,MATCH(Calculations!BF$9,HaverPull!$B:$B,0),MATCH(Calculations!$B19,HaverPull!$B$1:$XZ$1,0))</f>
        <v>7339.9</v>
      </c>
      <c r="BG19">
        <f>INDEX(HaverPull!$B:$XZ,MATCH(Calculations!BG$9,HaverPull!$B:$B,0),MATCH(Calculations!$B19,HaverPull!$B$1:$XZ$1,0))</f>
        <v>7483.4</v>
      </c>
      <c r="BH19">
        <f>INDEX(HaverPull!$B:$XZ,MATCH(Calculations!BH$9,HaverPull!$B:$B,0),MATCH(Calculations!$B19,HaverPull!$B$1:$XZ$1,0))</f>
        <v>7612.7</v>
      </c>
      <c r="BI19">
        <f>INDEX(HaverPull!$B:$XZ,MATCH(Calculations!BI$9,HaverPull!$B:$B,0),MATCH(Calculations!$B19,HaverPull!$B$1:$XZ$1,0))</f>
        <v>7686.1</v>
      </c>
      <c r="BJ19">
        <f>INDEX(HaverPull!$B:$XZ,MATCH(Calculations!BJ$9,HaverPull!$B:$B,0),MATCH(Calculations!$B19,HaverPull!$B$1:$XZ$1,0))</f>
        <v>7749.2</v>
      </c>
      <c r="BK19">
        <f>INDEX(HaverPull!$B:$XZ,MATCH(Calculations!BK$9,HaverPull!$B:$B,0),MATCH(Calculations!$B19,HaverPull!$B$1:$XZ$1,0))</f>
        <v>7824.2</v>
      </c>
      <c r="BL19">
        <f>INDEX(HaverPull!$B:$XZ,MATCH(Calculations!BL$9,HaverPull!$B:$B,0),MATCH(Calculations!$B19,HaverPull!$B$1:$XZ$1,0))</f>
        <v>7893.1</v>
      </c>
      <c r="BM19">
        <f>INDEX(HaverPull!$B:$XZ,MATCH(Calculations!BM$9,HaverPull!$B:$B,0),MATCH(Calculations!$B19,HaverPull!$B$1:$XZ$1,0))</f>
        <v>8013.7</v>
      </c>
      <c r="BN19">
        <f>INDEX(HaverPull!$B:$XZ,MATCH(Calculations!BN$9,HaverPull!$B:$B,0),MATCH(Calculations!$B19,HaverPull!$B$1:$XZ$1,0))</f>
        <v>8073.2</v>
      </c>
      <c r="BO19">
        <f>INDEX(HaverPull!$B:$XZ,MATCH(Calculations!BO$9,HaverPull!$B:$B,0),MATCH(Calculations!$B19,HaverPull!$B$1:$XZ$1,0))</f>
        <v>8148.6</v>
      </c>
      <c r="BP19">
        <f>INDEX(HaverPull!$B:$XZ,MATCH(Calculations!BP$9,HaverPull!$B:$B,0),MATCH(Calculations!$B19,HaverPull!$B$1:$XZ$1,0))</f>
        <v>8185.3</v>
      </c>
      <c r="BQ19">
        <f>INDEX(HaverPull!$B:$XZ,MATCH(Calculations!BQ$9,HaverPull!$B:$B,0),MATCH(Calculations!$B19,HaverPull!$B$1:$XZ$1,0))</f>
        <v>8263.6</v>
      </c>
      <c r="BR19">
        <f>INDEX(HaverPull!$B:$XZ,MATCH(Calculations!BR$9,HaverPull!$B:$B,0),MATCH(Calculations!$B19,HaverPull!$B$1:$XZ$1,0))</f>
        <v>8308</v>
      </c>
      <c r="BS19">
        <f>INDEX(HaverPull!$B:$XZ,MATCH(Calculations!BS$9,HaverPull!$B:$B,0),MATCH(Calculations!$B19,HaverPull!$B$1:$XZ$1,0))</f>
        <v>8369.9</v>
      </c>
      <c r="BT19">
        <f>INDEX(HaverPull!$B:$XZ,MATCH(Calculations!BT$9,HaverPull!$B:$B,0),MATCH(Calculations!$B19,HaverPull!$B$1:$XZ$1,0))</f>
        <v>8460.2000000000007</v>
      </c>
      <c r="BU19">
        <f>INDEX(HaverPull!$B:$XZ,MATCH(Calculations!BU$9,HaverPull!$B:$B,0),MATCH(Calculations!$B19,HaverPull!$B$1:$XZ$1,0))</f>
        <v>8533.6</v>
      </c>
      <c r="BV19">
        <f>INDEX(HaverPull!$B:$XZ,MATCH(Calculations!BV$9,HaverPull!$B:$B,0),MATCH(Calculations!$B19,HaverPull!$B$1:$XZ$1,0))</f>
        <v>8680.2000000000007</v>
      </c>
      <c r="BW19">
        <f>INDEX(HaverPull!$B:$XZ,MATCH(Calculations!BW$9,HaverPull!$B:$B,0),MATCH(Calculations!$B19,HaverPull!$B$1:$XZ$1,0))</f>
        <v>8725</v>
      </c>
      <c r="BX19">
        <f>INDEX(HaverPull!$B:$XZ,MATCH(Calculations!BX$9,HaverPull!$B:$B,0),MATCH(Calculations!$B19,HaverPull!$B$1:$XZ$1,0))</f>
        <v>8839.6</v>
      </c>
      <c r="BY19">
        <f>INDEX(HaverPull!$B:$XZ,MATCH(Calculations!BY$9,HaverPull!$B:$B,0),MATCH(Calculations!$B19,HaverPull!$B$1:$XZ$1,0))</f>
        <v>8891.4</v>
      </c>
      <c r="BZ19">
        <f>INDEX(HaverPull!$B:$XZ,MATCH(Calculations!BZ$9,HaverPull!$B:$B,0),MATCH(Calculations!$B19,HaverPull!$B$1:$XZ$1,0))</f>
        <v>9009.9</v>
      </c>
      <c r="CA19">
        <f>INDEX(HaverPull!$B:$XZ,MATCH(Calculations!CA$9,HaverPull!$B:$B,0),MATCH(Calculations!$B19,HaverPull!$B$1:$XZ$1,0))</f>
        <v>9101.5</v>
      </c>
      <c r="CB19">
        <f>INDEX(HaverPull!$B:$XZ,MATCH(Calculations!CB$9,HaverPull!$B:$B,0),MATCH(Calculations!$B19,HaverPull!$B$1:$XZ$1,0))</f>
        <v>9171</v>
      </c>
      <c r="CC19">
        <f>INDEX(HaverPull!$B:$XZ,MATCH(Calculations!CC$9,HaverPull!$B:$B,0),MATCH(Calculations!$B19,HaverPull!$B$1:$XZ$1,0))</f>
        <v>9238.9</v>
      </c>
      <c r="CD19">
        <f>INDEX(HaverPull!$B:$XZ,MATCH(Calculations!CD$9,HaverPull!$B:$B,0),MATCH(Calculations!$B19,HaverPull!$B$1:$XZ$1,0))</f>
        <v>9257.1</v>
      </c>
      <c r="CE19">
        <f>INDEX(HaverPull!$B:$XZ,MATCH(Calculations!CE$9,HaverPull!$B:$B,0),MATCH(Calculations!$B19,HaverPull!$B$1:$XZ$1,0))</f>
        <v>9358.2999999999993</v>
      </c>
      <c r="CF19">
        <f>INDEX(HaverPull!$B:$XZ,MATCH(Calculations!CF$9,HaverPull!$B:$B,0),MATCH(Calculations!$B19,HaverPull!$B$1:$XZ$1,0))</f>
        <v>9392.2999999999993</v>
      </c>
      <c r="CG19">
        <f>INDEX(HaverPull!$B:$XZ,MATCH(Calculations!CG$9,HaverPull!$B:$B,0),MATCH(Calculations!$B19,HaverPull!$B$1:$XZ$1,0))</f>
        <v>9398.5</v>
      </c>
      <c r="CH19">
        <f>INDEX(HaverPull!$B:$XZ,MATCH(Calculations!CH$9,HaverPull!$B:$B,0),MATCH(Calculations!$B19,HaverPull!$B$1:$XZ$1,0))</f>
        <v>9312.9</v>
      </c>
      <c r="CI19">
        <f>INDEX(HaverPull!$B:$XZ,MATCH(Calculations!CI$9,HaverPull!$B:$B,0),MATCH(Calculations!$B19,HaverPull!$B$1:$XZ$1,0))</f>
        <v>9269.4</v>
      </c>
      <c r="CJ19">
        <f>INDEX(HaverPull!$B:$XZ,MATCH(Calculations!CJ$9,HaverPull!$B:$B,0),MATCH(Calculations!$B19,HaverPull!$B$1:$XZ$1,0))</f>
        <v>9341.6</v>
      </c>
      <c r="CK19">
        <f>INDEX(HaverPull!$B:$XZ,MATCH(Calculations!CK$9,HaverPull!$B:$B,0),MATCH(Calculations!$B19,HaverPull!$B$1:$XZ$1,0))</f>
        <v>9388.7999999999993</v>
      </c>
      <c r="CL19">
        <f>INDEX(HaverPull!$B:$XZ,MATCH(Calculations!CL$9,HaverPull!$B:$B,0),MATCH(Calculations!$B19,HaverPull!$B$1:$XZ$1,0))</f>
        <v>9421.6</v>
      </c>
      <c r="CM19">
        <f>INDEX(HaverPull!$B:$XZ,MATCH(Calculations!CM$9,HaverPull!$B:$B,0),MATCH(Calculations!$B19,HaverPull!$B$1:$XZ$1,0))</f>
        <v>9534.2999999999993</v>
      </c>
      <c r="CN19">
        <f>INDEX(HaverPull!$B:$XZ,MATCH(Calculations!CN$9,HaverPull!$B:$B,0),MATCH(Calculations!$B19,HaverPull!$B$1:$XZ$1,0))</f>
        <v>9637.7000000000007</v>
      </c>
      <c r="CO19">
        <f>INDEX(HaverPull!$B:$XZ,MATCH(Calculations!CO$9,HaverPull!$B:$B,0),MATCH(Calculations!$B19,HaverPull!$B$1:$XZ$1,0))</f>
        <v>9733</v>
      </c>
      <c r="CP19">
        <f>INDEX(HaverPull!$B:$XZ,MATCH(Calculations!CP$9,HaverPull!$B:$B,0),MATCH(Calculations!$B19,HaverPull!$B$1:$XZ$1,0))</f>
        <v>9834.5</v>
      </c>
      <c r="CQ19">
        <f>INDEX(HaverPull!$B:$XZ,MATCH(Calculations!CQ$9,HaverPull!$B:$B,0),MATCH(Calculations!$B19,HaverPull!$B$1:$XZ$1,0))</f>
        <v>9851</v>
      </c>
      <c r="CR19">
        <f>INDEX(HaverPull!$B:$XZ,MATCH(Calculations!CR$9,HaverPull!$B:$B,0),MATCH(Calculations!$B19,HaverPull!$B$1:$XZ$1,0))</f>
        <v>9908.2999999999993</v>
      </c>
      <c r="CS19">
        <f>INDEX(HaverPull!$B:$XZ,MATCH(Calculations!CS$9,HaverPull!$B:$B,0),MATCH(Calculations!$B19,HaverPull!$B$1:$XZ$1,0))</f>
        <v>9955.6</v>
      </c>
      <c r="CT19">
        <f>INDEX(HaverPull!$B:$XZ,MATCH(Calculations!CT$9,HaverPull!$B:$B,0),MATCH(Calculations!$B19,HaverPull!$B$1:$XZ$1,0))</f>
        <v>10091</v>
      </c>
      <c r="CU19">
        <f>INDEX(HaverPull!$B:$XZ,MATCH(Calculations!CU$9,HaverPull!$B:$B,0),MATCH(Calculations!$B19,HaverPull!$B$1:$XZ$1,0))</f>
        <v>10189</v>
      </c>
      <c r="CV19">
        <f>INDEX(HaverPull!$B:$XZ,MATCH(Calculations!CV$9,HaverPull!$B:$B,0),MATCH(Calculations!$B19,HaverPull!$B$1:$XZ$1,0))</f>
        <v>10327</v>
      </c>
      <c r="CW19">
        <f>INDEX(HaverPull!$B:$XZ,MATCH(Calculations!CW$9,HaverPull!$B:$B,0),MATCH(Calculations!$B19,HaverPull!$B$1:$XZ$1,0))</f>
        <v>10387.4</v>
      </c>
      <c r="CX19">
        <f>INDEX(HaverPull!$B:$XZ,MATCH(Calculations!CX$9,HaverPull!$B:$B,0),MATCH(Calculations!$B19,HaverPull!$B$1:$XZ$1,0))</f>
        <v>10506.4</v>
      </c>
      <c r="CY19">
        <f>INDEX(HaverPull!$B:$XZ,MATCH(Calculations!CY$9,HaverPull!$B:$B,0),MATCH(Calculations!$B19,HaverPull!$B$1:$XZ$1,0))</f>
        <v>10543.6</v>
      </c>
      <c r="CZ19">
        <f>INDEX(HaverPull!$B:$XZ,MATCH(Calculations!CZ$9,HaverPull!$B:$B,0),MATCH(Calculations!$B19,HaverPull!$B$1:$XZ$1,0))</f>
        <v>10575.1</v>
      </c>
      <c r="DA19">
        <f>INDEX(HaverPull!$B:$XZ,MATCH(Calculations!DA$9,HaverPull!$B:$B,0),MATCH(Calculations!$B19,HaverPull!$B$1:$XZ$1,0))</f>
        <v>10665.1</v>
      </c>
      <c r="DB19">
        <f>INDEX(HaverPull!$B:$XZ,MATCH(Calculations!DB$9,HaverPull!$B:$B,0),MATCH(Calculations!$B19,HaverPull!$B$1:$XZ$1,0))</f>
        <v>10737.5</v>
      </c>
      <c r="DC19">
        <f>INDEX(HaverPull!$B:$XZ,MATCH(Calculations!DC$9,HaverPull!$B:$B,0),MATCH(Calculations!$B19,HaverPull!$B$1:$XZ$1,0))</f>
        <v>10817.9</v>
      </c>
      <c r="DD19">
        <f>INDEX(HaverPull!$B:$XZ,MATCH(Calculations!DD$9,HaverPull!$B:$B,0),MATCH(Calculations!$B19,HaverPull!$B$1:$XZ$1,0))</f>
        <v>10998.3</v>
      </c>
      <c r="DE19">
        <f>INDEX(HaverPull!$B:$XZ,MATCH(Calculations!DE$9,HaverPull!$B:$B,0),MATCH(Calculations!$B19,HaverPull!$B$1:$XZ$1,0))</f>
        <v>11097</v>
      </c>
      <c r="DF19">
        <f>INDEX(HaverPull!$B:$XZ,MATCH(Calculations!DF$9,HaverPull!$B:$B,0),MATCH(Calculations!$B19,HaverPull!$B$1:$XZ$1,0))</f>
        <v>11212.2</v>
      </c>
      <c r="DG19">
        <f>INDEX(HaverPull!$B:$XZ,MATCH(Calculations!DG$9,HaverPull!$B:$B,0),MATCH(Calculations!$B19,HaverPull!$B$1:$XZ$1,0))</f>
        <v>11284.6</v>
      </c>
      <c r="DH19">
        <f>INDEX(HaverPull!$B:$XZ,MATCH(Calculations!DH$9,HaverPull!$B:$B,0),MATCH(Calculations!$B19,HaverPull!$B$1:$XZ$1,0))</f>
        <v>11472.1</v>
      </c>
      <c r="DI19">
        <f>INDEX(HaverPull!$B:$XZ,MATCH(Calculations!DI$9,HaverPull!$B:$B,0),MATCH(Calculations!$B19,HaverPull!$B$1:$XZ$1,0))</f>
        <v>11615.6</v>
      </c>
      <c r="DJ19">
        <f>INDEX(HaverPull!$B:$XZ,MATCH(Calculations!DJ$9,HaverPull!$B:$B,0),MATCH(Calculations!$B19,HaverPull!$B$1:$XZ$1,0))</f>
        <v>11715.4</v>
      </c>
      <c r="DK19">
        <f>INDEX(HaverPull!$B:$XZ,MATCH(Calculations!DK$9,HaverPull!$B:$B,0),MATCH(Calculations!$B19,HaverPull!$B$1:$XZ$1,0))</f>
        <v>11832.5</v>
      </c>
      <c r="DL19">
        <f>INDEX(HaverPull!$B:$XZ,MATCH(Calculations!DL$9,HaverPull!$B:$B,0),MATCH(Calculations!$B19,HaverPull!$B$1:$XZ$1,0))</f>
        <v>11942</v>
      </c>
      <c r="DM19">
        <f>INDEX(HaverPull!$B:$XZ,MATCH(Calculations!DM$9,HaverPull!$B:$B,0),MATCH(Calculations!$B19,HaverPull!$B$1:$XZ$1,0))</f>
        <v>12091.6</v>
      </c>
      <c r="DN19">
        <f>INDEX(HaverPull!$B:$XZ,MATCH(Calculations!DN$9,HaverPull!$B:$B,0),MATCH(Calculations!$B19,HaverPull!$B$1:$XZ$1,0))</f>
        <v>12287</v>
      </c>
      <c r="DO19">
        <f>INDEX(HaverPull!$B:$XZ,MATCH(Calculations!DO$9,HaverPull!$B:$B,0),MATCH(Calculations!$B19,HaverPull!$B$1:$XZ$1,0))</f>
        <v>12403.3</v>
      </c>
      <c r="DP19">
        <f>INDEX(HaverPull!$B:$XZ,MATCH(Calculations!DP$9,HaverPull!$B:$B,0),MATCH(Calculations!$B19,HaverPull!$B$1:$XZ$1,0))</f>
        <v>12498.7</v>
      </c>
      <c r="DQ19">
        <f>INDEX(HaverPull!$B:$XZ,MATCH(Calculations!DQ$9,HaverPull!$B:$B,0),MATCH(Calculations!$B19,HaverPull!$B$1:$XZ$1,0))</f>
        <v>12662.4</v>
      </c>
      <c r="DR19">
        <f>INDEX(HaverPull!$B:$XZ,MATCH(Calculations!DR$9,HaverPull!$B:$B,0),MATCH(Calculations!$B19,HaverPull!$B$1:$XZ$1,0))</f>
        <v>12877.6</v>
      </c>
      <c r="DS19">
        <f>INDEX(HaverPull!$B:$XZ,MATCH(Calculations!DS$9,HaverPull!$B:$B,0),MATCH(Calculations!$B19,HaverPull!$B$1:$XZ$1,0))</f>
        <v>12924.2</v>
      </c>
      <c r="DT19">
        <f>INDEX(HaverPull!$B:$XZ,MATCH(Calculations!DT$9,HaverPull!$B:$B,0),MATCH(Calculations!$B19,HaverPull!$B$1:$XZ$1,0))</f>
        <v>13160.8</v>
      </c>
      <c r="DU19">
        <f>INDEX(HaverPull!$B:$XZ,MATCH(Calculations!DU$9,HaverPull!$B:$B,0),MATCH(Calculations!$B19,HaverPull!$B$1:$XZ$1,0))</f>
        <v>13178.4</v>
      </c>
      <c r="DV19">
        <f>INDEX(HaverPull!$B:$XZ,MATCH(Calculations!DV$9,HaverPull!$B:$B,0),MATCH(Calculations!$B19,HaverPull!$B$1:$XZ$1,0))</f>
        <v>13260.5</v>
      </c>
      <c r="DW19">
        <f>INDEX(HaverPull!$B:$XZ,MATCH(Calculations!DW$9,HaverPull!$B:$B,0),MATCH(Calculations!$B19,HaverPull!$B$1:$XZ$1,0))</f>
        <v>13222.7</v>
      </c>
      <c r="DX19">
        <f>INDEX(HaverPull!$B:$XZ,MATCH(Calculations!DX$9,HaverPull!$B:$B,0),MATCH(Calculations!$B19,HaverPull!$B$1:$XZ$1,0))</f>
        <v>13300</v>
      </c>
      <c r="DY19">
        <f>INDEX(HaverPull!$B:$XZ,MATCH(Calculations!DY$9,HaverPull!$B:$B,0),MATCH(Calculations!$B19,HaverPull!$B$1:$XZ$1,0))</f>
        <v>13244.8</v>
      </c>
      <c r="DZ19">
        <f>INDEX(HaverPull!$B:$XZ,MATCH(Calculations!DZ$9,HaverPull!$B:$B,0),MATCH(Calculations!$B19,HaverPull!$B$1:$XZ$1,0))</f>
        <v>13280.9</v>
      </c>
      <c r="EA19">
        <f>INDEX(HaverPull!$B:$XZ,MATCH(Calculations!EA$9,HaverPull!$B:$B,0),MATCH(Calculations!$B19,HaverPull!$B$1:$XZ$1,0))</f>
        <v>13397</v>
      </c>
      <c r="EB19">
        <f>INDEX(HaverPull!$B:$XZ,MATCH(Calculations!EB$9,HaverPull!$B:$B,0),MATCH(Calculations!$B19,HaverPull!$B$1:$XZ$1,0))</f>
        <v>13478.2</v>
      </c>
      <c r="EC19">
        <f>INDEX(HaverPull!$B:$XZ,MATCH(Calculations!EC$9,HaverPull!$B:$B,0),MATCH(Calculations!$B19,HaverPull!$B$1:$XZ$1,0))</f>
        <v>13538.1</v>
      </c>
      <c r="ED19">
        <f>INDEX(HaverPull!$B:$XZ,MATCH(Calculations!ED$9,HaverPull!$B:$B,0),MATCH(Calculations!$B19,HaverPull!$B$1:$XZ$1,0))</f>
        <v>13559</v>
      </c>
      <c r="EE19">
        <f>INDEX(HaverPull!$B:$XZ,MATCH(Calculations!EE$9,HaverPull!$B:$B,0),MATCH(Calculations!$B19,HaverPull!$B$1:$XZ$1,0))</f>
        <v>13634.3</v>
      </c>
      <c r="EF19">
        <f>INDEX(HaverPull!$B:$XZ,MATCH(Calculations!EF$9,HaverPull!$B:$B,0),MATCH(Calculations!$B19,HaverPull!$B$1:$XZ$1,0))</f>
        <v>13751.5</v>
      </c>
      <c r="EG19">
        <f>INDEX(HaverPull!$B:$XZ,MATCH(Calculations!EG$9,HaverPull!$B:$B,0),MATCH(Calculations!$B19,HaverPull!$B$1:$XZ$1,0))</f>
        <v>13985.1</v>
      </c>
      <c r="EH19">
        <f>INDEX(HaverPull!$B:$XZ,MATCH(Calculations!EH$9,HaverPull!$B:$B,0),MATCH(Calculations!$B19,HaverPull!$B$1:$XZ$1,0))</f>
        <v>14145.6</v>
      </c>
      <c r="EI19">
        <f>INDEX(HaverPull!$B:$XZ,MATCH(Calculations!EI$9,HaverPull!$B:$B,0),MATCH(Calculations!$B19,HaverPull!$B$1:$XZ$1,0))</f>
        <v>14221.1</v>
      </c>
      <c r="EJ19">
        <f>INDEX(HaverPull!$B:$XZ,MATCH(Calculations!EJ$9,HaverPull!$B:$B,0),MATCH(Calculations!$B19,HaverPull!$B$1:$XZ$1,0))</f>
        <v>14329.5</v>
      </c>
      <c r="EK19">
        <f>INDEX(HaverPull!$B:$XZ,MATCH(Calculations!EK$9,HaverPull!$B:$B,0),MATCH(Calculations!$B19,HaverPull!$B$1:$XZ$1,0))</f>
        <v>14465</v>
      </c>
      <c r="EL19">
        <f>INDEX(HaverPull!$B:$XZ,MATCH(Calculations!EL$9,HaverPull!$B:$B,0),MATCH(Calculations!$B19,HaverPull!$B$1:$XZ$1,0))</f>
        <v>14609.9</v>
      </c>
      <c r="EM19">
        <f>INDEX(HaverPull!$B:$XZ,MATCH(Calculations!EM$9,HaverPull!$B:$B,0),MATCH(Calculations!$B19,HaverPull!$B$1:$XZ$1,0))</f>
        <v>14771.6</v>
      </c>
      <c r="EN19">
        <f>INDEX(HaverPull!$B:$XZ,MATCH(Calculations!EN$9,HaverPull!$B:$B,0),MATCH(Calculations!$B19,HaverPull!$B$1:$XZ$1,0))</f>
        <v>14839.8</v>
      </c>
      <c r="EO19">
        <f>INDEX(HaverPull!$B:$XZ,MATCH(Calculations!EO$9,HaverPull!$B:$B,0),MATCH(Calculations!$B19,HaverPull!$B$1:$XZ$1,0))</f>
        <v>14972.1</v>
      </c>
      <c r="EP19">
        <f>INDEX(HaverPull!$B:$XZ,MATCH(Calculations!EP$9,HaverPull!$B:$B,0),MATCH(Calculations!$B19,HaverPull!$B$1:$XZ$1,0))</f>
        <v>15066.6</v>
      </c>
      <c r="EQ19">
        <f>INDEX(HaverPull!$B:$XZ,MATCH(Calculations!EQ$9,HaverPull!$B:$B,0),MATCH(Calculations!$B19,HaverPull!$B$1:$XZ$1,0))</f>
        <v>15267</v>
      </c>
      <c r="ER19">
        <f>INDEX(HaverPull!$B:$XZ,MATCH(Calculations!ER$9,HaverPull!$B:$B,0),MATCH(Calculations!$B19,HaverPull!$B$1:$XZ$1,0))</f>
        <v>15302.7</v>
      </c>
      <c r="ES19">
        <f>INDEX(HaverPull!$B:$XZ,MATCH(Calculations!ES$9,HaverPull!$B:$B,0),MATCH(Calculations!$B19,HaverPull!$B$1:$XZ$1,0))</f>
        <v>15326.4</v>
      </c>
      <c r="ET19">
        <f>INDEX(HaverPull!$B:$XZ,MATCH(Calculations!ET$9,HaverPull!$B:$B,0),MATCH(Calculations!$B19,HaverPull!$B$1:$XZ$1,0))</f>
        <v>15456.9</v>
      </c>
      <c r="EU19">
        <f>INDEX(HaverPull!$B:$XZ,MATCH(Calculations!EU$9,HaverPull!$B:$B,0),MATCH(Calculations!$B19,HaverPull!$B$1:$XZ$1,0))</f>
        <v>15493.3</v>
      </c>
      <c r="EV19">
        <f>INDEX(HaverPull!$B:$XZ,MATCH(Calculations!EV$9,HaverPull!$B:$B,0),MATCH(Calculations!$B19,HaverPull!$B$1:$XZ$1,0))</f>
        <v>15582.1</v>
      </c>
      <c r="EW19">
        <f>INDEX(HaverPull!$B:$XZ,MATCH(Calculations!EW$9,HaverPull!$B:$B,0),MATCH(Calculations!$B19,HaverPull!$B$1:$XZ$1,0))</f>
        <v>15666.7</v>
      </c>
      <c r="EX19">
        <f>INDEX(HaverPull!$B:$XZ,MATCH(Calculations!EX$9,HaverPull!$B:$B,0),MATCH(Calculations!$B19,HaverPull!$B$1:$XZ$1,0))</f>
        <v>15762</v>
      </c>
      <c r="EY19">
        <f>INDEX(HaverPull!$B:$XZ,MATCH(Calculations!EY$9,HaverPull!$B:$B,0),MATCH(Calculations!$B19,HaverPull!$B$1:$XZ$1,0))</f>
        <v>15671.4</v>
      </c>
      <c r="EZ19">
        <f>INDEX(HaverPull!$B:$XZ,MATCH(Calculations!EZ$9,HaverPull!$B:$B,0),MATCH(Calculations!$B19,HaverPull!$B$1:$XZ$1,0))</f>
        <v>15752.3</v>
      </c>
      <c r="FA19">
        <f>INDEX(HaverPull!$B:$XZ,MATCH(Calculations!FA$9,HaverPull!$B:$B,0),MATCH(Calculations!$B19,HaverPull!$B$1:$XZ$1,0))</f>
        <v>15667</v>
      </c>
      <c r="FB19">
        <f>INDEX(HaverPull!$B:$XZ,MATCH(Calculations!FB$9,HaverPull!$B:$B,0),MATCH(Calculations!$B19,HaverPull!$B$1:$XZ$1,0))</f>
        <v>15328</v>
      </c>
      <c r="FC19">
        <f>INDEX(HaverPull!$B:$XZ,MATCH(Calculations!FC$9,HaverPull!$B:$B,0),MATCH(Calculations!$B19,HaverPull!$B$1:$XZ$1,0))</f>
        <v>15155.9</v>
      </c>
      <c r="FD19">
        <f>INDEX(HaverPull!$B:$XZ,MATCH(Calculations!FD$9,HaverPull!$B:$B,0),MATCH(Calculations!$B19,HaverPull!$B$1:$XZ$1,0))</f>
        <v>15134.1</v>
      </c>
      <c r="FE19">
        <f>INDEX(HaverPull!$B:$XZ,MATCH(Calculations!FE$9,HaverPull!$B:$B,0),MATCH(Calculations!$B19,HaverPull!$B$1:$XZ$1,0))</f>
        <v>15189.2</v>
      </c>
      <c r="FF19">
        <f>INDEX(HaverPull!$B:$XZ,MATCH(Calculations!FF$9,HaverPull!$B:$B,0),MATCH(Calculations!$B19,HaverPull!$B$1:$XZ$1,0))</f>
        <v>15356.1</v>
      </c>
      <c r="FG19">
        <f>INDEX(HaverPull!$B:$XZ,MATCH(Calculations!FG$9,HaverPull!$B:$B,0),MATCH(Calculations!$B19,HaverPull!$B$1:$XZ$1,0))</f>
        <v>15415.1</v>
      </c>
      <c r="FH19">
        <f>INDEX(HaverPull!$B:$XZ,MATCH(Calculations!FH$9,HaverPull!$B:$B,0),MATCH(Calculations!$B19,HaverPull!$B$1:$XZ$1,0))</f>
        <v>15557.3</v>
      </c>
      <c r="FI19">
        <f>INDEX(HaverPull!$B:$XZ,MATCH(Calculations!FI$9,HaverPull!$B:$B,0),MATCH(Calculations!$B19,HaverPull!$B$1:$XZ$1,0))</f>
        <v>15672</v>
      </c>
      <c r="FJ19">
        <f>INDEX(HaverPull!$B:$XZ,MATCH(Calculations!FJ$9,HaverPull!$B:$B,0),MATCH(Calculations!$B19,HaverPull!$B$1:$XZ$1,0))</f>
        <v>15750.6</v>
      </c>
      <c r="FK19">
        <f>INDEX(HaverPull!$B:$XZ,MATCH(Calculations!FK$9,HaverPull!$B:$B,0),MATCH(Calculations!$B19,HaverPull!$B$1:$XZ$1,0))</f>
        <v>15712.8</v>
      </c>
      <c r="FL19">
        <f>INDEX(HaverPull!$B:$XZ,MATCH(Calculations!FL$9,HaverPull!$B:$B,0),MATCH(Calculations!$B19,HaverPull!$B$1:$XZ$1,0))</f>
        <v>15825.1</v>
      </c>
      <c r="FM19">
        <f>INDEX(HaverPull!$B:$XZ,MATCH(Calculations!FM$9,HaverPull!$B:$B,0),MATCH(Calculations!$B19,HaverPull!$B$1:$XZ$1,0))</f>
        <v>15820.7</v>
      </c>
      <c r="FN19">
        <f>INDEX(HaverPull!$B:$XZ,MATCH(Calculations!FN$9,HaverPull!$B:$B,0),MATCH(Calculations!$B19,HaverPull!$B$1:$XZ$1,0))</f>
        <v>16004.1</v>
      </c>
      <c r="FO19">
        <f>INDEX(HaverPull!$B:$XZ,MATCH(Calculations!FO$9,HaverPull!$B:$B,0),MATCH(Calculations!$B19,HaverPull!$B$1:$XZ$1,0))</f>
        <v>16129.4</v>
      </c>
      <c r="FP19">
        <f>INDEX(HaverPull!$B:$XZ,MATCH(Calculations!FP$9,HaverPull!$B:$B,0),MATCH(Calculations!$B19,HaverPull!$B$1:$XZ$1,0))</f>
        <v>16198.8</v>
      </c>
      <c r="FQ19">
        <f>INDEX(HaverPull!$B:$XZ,MATCH(Calculations!FQ$9,HaverPull!$B:$B,0),MATCH(Calculations!$B19,HaverPull!$B$1:$XZ$1,0))</f>
        <v>16220.7</v>
      </c>
      <c r="FR19">
        <f>INDEX(HaverPull!$B:$XZ,MATCH(Calculations!FR$9,HaverPull!$B:$B,0),MATCH(Calculations!$B19,HaverPull!$B$1:$XZ$1,0))</f>
        <v>16239.1</v>
      </c>
      <c r="FS19">
        <f>INDEX(HaverPull!$B:$XZ,MATCH(Calculations!FS$9,HaverPull!$B:$B,0),MATCH(Calculations!$B19,HaverPull!$B$1:$XZ$1,0))</f>
        <v>16383</v>
      </c>
      <c r="FT19">
        <f>INDEX(HaverPull!$B:$XZ,MATCH(Calculations!FT$9,HaverPull!$B:$B,0),MATCH(Calculations!$B19,HaverPull!$B$1:$XZ$1,0))</f>
        <v>16403.2</v>
      </c>
      <c r="FU19">
        <f>INDEX(HaverPull!$B:$XZ,MATCH(Calculations!FU$9,HaverPull!$B:$B,0),MATCH(Calculations!$B19,HaverPull!$B$1:$XZ$1,0))</f>
        <v>16531.7</v>
      </c>
      <c r="FV19">
        <f>INDEX(HaverPull!$B:$XZ,MATCH(Calculations!FV$9,HaverPull!$B:$B,0),MATCH(Calculations!$B19,HaverPull!$B$1:$XZ$1,0))</f>
        <v>16663.599999999999</v>
      </c>
      <c r="FW19">
        <f>INDEX(HaverPull!$B:$XZ,MATCH(Calculations!FW$9,HaverPull!$B:$B,0),MATCH(Calculations!$B19,HaverPull!$B$1:$XZ$1,0))</f>
        <v>16621.7</v>
      </c>
      <c r="FX19">
        <f>INDEX(HaverPull!$B:$XZ,MATCH(Calculations!FX$9,HaverPull!$B:$B,0),MATCH(Calculations!$B19,HaverPull!$B$1:$XZ$1,0))</f>
        <v>16830.099999999999</v>
      </c>
      <c r="FY19">
        <f>INDEX(HaverPull!$B:$XZ,MATCH(Calculations!FY$9,HaverPull!$B:$B,0),MATCH(Calculations!$B19,HaverPull!$B$1:$XZ$1,0))</f>
        <v>17033.599999999999</v>
      </c>
      <c r="FZ19">
        <f>INDEX(HaverPull!$B:$XZ,MATCH(Calculations!FZ$9,HaverPull!$B:$B,0),MATCH(Calculations!$B19,HaverPull!$B$1:$XZ$1,0))</f>
        <v>17113.900000000001</v>
      </c>
      <c r="GA19">
        <f>INDEX(HaverPull!$B:$XZ,MATCH(Calculations!GA$9,HaverPull!$B:$B,0),MATCH(Calculations!$B19,HaverPull!$B$1:$XZ$1,0))</f>
        <v>17254.7</v>
      </c>
      <c r="GB19">
        <f>INDEX(HaverPull!$B:$XZ,MATCH(Calculations!GB$9,HaverPull!$B:$B,0),MATCH(Calculations!$B19,HaverPull!$B$1:$XZ$1,0))</f>
        <v>17397</v>
      </c>
      <c r="GC19">
        <f>INDEX(HaverPull!$B:$XZ,MATCH(Calculations!GC$9,HaverPull!$B:$B,0),MATCH(Calculations!$B19,HaverPull!$B$1:$XZ$1,0))</f>
        <v>17438.8</v>
      </c>
      <c r="GD19">
        <f>INDEX(HaverPull!$B:$XZ,MATCH(Calculations!GD$9,HaverPull!$B:$B,0),MATCH(Calculations!$B19,HaverPull!$B$1:$XZ$1,0))</f>
        <v>17456.2</v>
      </c>
      <c r="GE19">
        <f>INDEX(HaverPull!$B:$XZ,MATCH(Calculations!GE$9,HaverPull!$B:$B,0),MATCH(Calculations!$B19,HaverPull!$B$1:$XZ$1,0))</f>
        <v>17523.400000000001</v>
      </c>
      <c r="GF19">
        <f>INDEX(HaverPull!$B:$XZ,MATCH(Calculations!GF$9,HaverPull!$B:$B,0),MATCH(Calculations!$B19,HaverPull!$B$1:$XZ$1,0))</f>
        <v>17622.5</v>
      </c>
      <c r="GG19">
        <f>INDEX(HaverPull!$B:$XZ,MATCH(Calculations!GG$9,HaverPull!$B:$B,0),MATCH(Calculations!$B19,HaverPull!$B$1:$XZ$1,0))</f>
        <v>17706.7</v>
      </c>
      <c r="GH19">
        <f>INDEX(HaverPull!$B:$XZ,MATCH(Calculations!GH$9,HaverPull!$B:$B,0),MATCH(Calculations!$B19,HaverPull!$B$1:$XZ$1,0))</f>
        <v>17784.2</v>
      </c>
      <c r="GI19">
        <f>INDEX(HaverPull!$B:$XZ,MATCH(Calculations!GI$9,HaverPull!$B:$B,0),MATCH(Calculations!$B19,HaverPull!$B$1:$XZ$1,0))</f>
        <v>17863</v>
      </c>
      <c r="GJ19">
        <f>INDEX(HaverPull!$B:$XZ,MATCH(Calculations!GJ$9,HaverPull!$B:$B,0),MATCH(Calculations!$B19,HaverPull!$B$1:$XZ$1,0))</f>
        <v>17995.2</v>
      </c>
      <c r="GK19">
        <f>INDEX(HaverPull!$B:$XZ,MATCH(Calculations!GK$9,HaverPull!$B:$B,0),MATCH(Calculations!$B19,HaverPull!$B$1:$XZ$1,0))</f>
        <v>18120.8</v>
      </c>
      <c r="GL19">
        <f>INDEX(HaverPull!$B:$XZ,MATCH(Calculations!GL$9,HaverPull!$B:$B,0),MATCH(Calculations!$B19,HaverPull!$B$1:$XZ$1,0))</f>
        <v>18223.8</v>
      </c>
      <c r="GM19">
        <f>INDEX(HaverPull!$B:$XZ,MATCH(Calculations!GM$9,HaverPull!$B:$B,0),MATCH(Calculations!$B19,HaverPull!$B$1:$XZ$1,0))</f>
        <v>18324</v>
      </c>
      <c r="GN19">
        <f>INDEX(HaverPull!$B:$XZ,MATCH(Calculations!GN$9,HaverPull!$B:$B,0),MATCH(Calculations!$B19,HaverPull!$B$1:$XZ$1,0))</f>
        <v>18511.599999999999</v>
      </c>
      <c r="GO19" t="e">
        <f>INDEX(HaverPull!$B:$XZ,MATCH(Calculations!GO$9,HaverPull!$B:$B,0),MATCH(Calculations!$B19,HaverPull!$B$1:$XZ$1,0))</f>
        <v>#N/A</v>
      </c>
      <c r="GP19" t="e">
        <f>INDEX(HaverPull!$B:$XZ,MATCH(Calculations!GP$9,HaverPull!$B:$B,0),MATCH(Calculations!$B19,HaverPull!$B$1:$XZ$1,0))</f>
        <v>#N/A</v>
      </c>
      <c r="GQ19" t="e">
        <f>INDEX(HaverPull!$B:$XZ,MATCH(Calculations!GQ$9,HaverPull!$B:$B,0),MATCH(Calculations!$B19,HaverPull!$B$1:$XZ$1,0))</f>
        <v>#N/A</v>
      </c>
      <c r="GR19" t="e">
        <f>INDEX(HaverPull!$B:$XZ,MATCH(Calculations!GR$9,HaverPull!$B:$B,0),MATCH(Calculations!$B19,HaverPull!$B$1:$XZ$1,0))</f>
        <v>#N/A</v>
      </c>
      <c r="GS19" t="e">
        <f>INDEX(HaverPull!$B:$XZ,MATCH(Calculations!GS$9,HaverPull!$B:$B,0),MATCH(Calculations!$B19,HaverPull!$B$1:$XZ$1,0))</f>
        <v>#N/A</v>
      </c>
      <c r="GT19" t="e">
        <f>INDEX(HaverPull!$B:$XZ,MATCH(Calculations!GT$9,HaverPull!$B:$B,0),MATCH(Calculations!$B19,HaverPull!$B$1:$XZ$1,0))</f>
        <v>#N/A</v>
      </c>
      <c r="GU19" t="e">
        <f>INDEX(HaverPull!$B:$XZ,MATCH(Calculations!GU$9,HaverPull!$B:$B,0),MATCH(Calculations!$B19,HaverPull!$B$1:$XZ$1,0))</f>
        <v>#N/A</v>
      </c>
      <c r="GV19" t="e">
        <f>INDEX(HaverPull!$B:$XZ,MATCH(Calculations!GV$9,HaverPull!$B:$B,0),MATCH(Calculations!$B19,HaverPull!$B$1:$XZ$1,0))</f>
        <v>#N/A</v>
      </c>
    </row>
    <row r="20" spans="1:204" x14ac:dyDescent="0.25">
      <c r="A20" s="8" t="s">
        <v>199</v>
      </c>
      <c r="B20" s="9" t="s">
        <v>197</v>
      </c>
      <c r="C20">
        <f>INDEX(HaverPull!$B:$XZ,MATCH(Calculations!C$9,HaverPull!$B:$B,0),MATCH(Calculations!$B20,HaverPull!$B$1:$XZ$1,0))</f>
        <v>4735.7</v>
      </c>
      <c r="D20">
        <f>INDEX(HaverPull!$B:$XZ,MATCH(Calculations!D$9,HaverPull!$B:$B,0),MATCH(Calculations!$B20,HaverPull!$B$1:$XZ$1,0))</f>
        <v>4773.2</v>
      </c>
      <c r="E20">
        <f>INDEX(HaverPull!$B:$XZ,MATCH(Calculations!E$9,HaverPull!$B:$B,0),MATCH(Calculations!$B20,HaverPull!$B$1:$XZ$1,0))</f>
        <v>4809.1000000000004</v>
      </c>
      <c r="F20">
        <f>INDEX(HaverPull!$B:$XZ,MATCH(Calculations!F$9,HaverPull!$B:$B,0),MATCH(Calculations!$B20,HaverPull!$B$1:$XZ$1,0))</f>
        <v>4843.8</v>
      </c>
      <c r="G20">
        <f>INDEX(HaverPull!$B:$XZ,MATCH(Calculations!G$9,HaverPull!$B:$B,0),MATCH(Calculations!$B20,HaverPull!$B$1:$XZ$1,0))</f>
        <v>4878.3999999999996</v>
      </c>
      <c r="H20">
        <f>INDEX(HaverPull!$B:$XZ,MATCH(Calculations!H$9,HaverPull!$B:$B,0),MATCH(Calculations!$B20,HaverPull!$B$1:$XZ$1,0))</f>
        <v>4912.3</v>
      </c>
      <c r="I20">
        <f>INDEX(HaverPull!$B:$XZ,MATCH(Calculations!I$9,HaverPull!$B:$B,0),MATCH(Calculations!$B20,HaverPull!$B$1:$XZ$1,0))</f>
        <v>4946.1000000000004</v>
      </c>
      <c r="J20">
        <f>INDEX(HaverPull!$B:$XZ,MATCH(Calculations!J$9,HaverPull!$B:$B,0),MATCH(Calculations!$B20,HaverPull!$B$1:$XZ$1,0))</f>
        <v>4980.2</v>
      </c>
      <c r="K20">
        <f>INDEX(HaverPull!$B:$XZ,MATCH(Calculations!K$9,HaverPull!$B:$B,0),MATCH(Calculations!$B20,HaverPull!$B$1:$XZ$1,0))</f>
        <v>5015.6000000000004</v>
      </c>
      <c r="L20">
        <f>INDEX(HaverPull!$B:$XZ,MATCH(Calculations!L$9,HaverPull!$B:$B,0),MATCH(Calculations!$B20,HaverPull!$B$1:$XZ$1,0))</f>
        <v>5051.1000000000004</v>
      </c>
      <c r="M20">
        <f>INDEX(HaverPull!$B:$XZ,MATCH(Calculations!M$9,HaverPull!$B:$B,0),MATCH(Calculations!$B20,HaverPull!$B$1:$XZ$1,0))</f>
        <v>5087.7</v>
      </c>
      <c r="N20">
        <f>INDEX(HaverPull!$B:$XZ,MATCH(Calculations!N$9,HaverPull!$B:$B,0),MATCH(Calculations!$B20,HaverPull!$B$1:$XZ$1,0))</f>
        <v>5125.7</v>
      </c>
      <c r="O20">
        <f>INDEX(HaverPull!$B:$XZ,MATCH(Calculations!O$9,HaverPull!$B:$B,0),MATCH(Calculations!$B20,HaverPull!$B$1:$XZ$1,0))</f>
        <v>5165.6000000000004</v>
      </c>
      <c r="P20">
        <f>INDEX(HaverPull!$B:$XZ,MATCH(Calculations!P$9,HaverPull!$B:$B,0),MATCH(Calculations!$B20,HaverPull!$B$1:$XZ$1,0))</f>
        <v>5208.1000000000004</v>
      </c>
      <c r="Q20">
        <f>INDEX(HaverPull!$B:$XZ,MATCH(Calculations!Q$9,HaverPull!$B:$B,0),MATCH(Calculations!$B20,HaverPull!$B$1:$XZ$1,0))</f>
        <v>5252.5</v>
      </c>
      <c r="R20">
        <f>INDEX(HaverPull!$B:$XZ,MATCH(Calculations!R$9,HaverPull!$B:$B,0),MATCH(Calculations!$B20,HaverPull!$B$1:$XZ$1,0))</f>
        <v>5298.4</v>
      </c>
      <c r="S20">
        <f>INDEX(HaverPull!$B:$XZ,MATCH(Calculations!S$9,HaverPull!$B:$B,0),MATCH(Calculations!$B20,HaverPull!$B$1:$XZ$1,0))</f>
        <v>5346.5</v>
      </c>
      <c r="T20">
        <f>INDEX(HaverPull!$B:$XZ,MATCH(Calculations!T$9,HaverPull!$B:$B,0),MATCH(Calculations!$B20,HaverPull!$B$1:$XZ$1,0))</f>
        <v>5396.5</v>
      </c>
      <c r="U20">
        <f>INDEX(HaverPull!$B:$XZ,MATCH(Calculations!U$9,HaverPull!$B:$B,0),MATCH(Calculations!$B20,HaverPull!$B$1:$XZ$1,0))</f>
        <v>5447.1</v>
      </c>
      <c r="V20">
        <f>INDEX(HaverPull!$B:$XZ,MATCH(Calculations!V$9,HaverPull!$B:$B,0),MATCH(Calculations!$B20,HaverPull!$B$1:$XZ$1,0))</f>
        <v>5497.7</v>
      </c>
      <c r="W20">
        <f>INDEX(HaverPull!$B:$XZ,MATCH(Calculations!W$9,HaverPull!$B:$B,0),MATCH(Calculations!$B20,HaverPull!$B$1:$XZ$1,0))</f>
        <v>5547</v>
      </c>
      <c r="X20">
        <f>INDEX(HaverPull!$B:$XZ,MATCH(Calculations!X$9,HaverPull!$B:$B,0),MATCH(Calculations!$B20,HaverPull!$B$1:$XZ$1,0))</f>
        <v>5594.6</v>
      </c>
      <c r="Y20">
        <f>INDEX(HaverPull!$B:$XZ,MATCH(Calculations!Y$9,HaverPull!$B:$B,0),MATCH(Calculations!$B20,HaverPull!$B$1:$XZ$1,0))</f>
        <v>5641.5</v>
      </c>
      <c r="Z20">
        <f>INDEX(HaverPull!$B:$XZ,MATCH(Calculations!Z$9,HaverPull!$B:$B,0),MATCH(Calculations!$B20,HaverPull!$B$1:$XZ$1,0))</f>
        <v>5687.8</v>
      </c>
      <c r="AA20">
        <f>INDEX(HaverPull!$B:$XZ,MATCH(Calculations!AA$9,HaverPull!$B:$B,0),MATCH(Calculations!$B20,HaverPull!$B$1:$XZ$1,0))</f>
        <v>5732.8</v>
      </c>
      <c r="AB20">
        <f>INDEX(HaverPull!$B:$XZ,MATCH(Calculations!AB$9,HaverPull!$B:$B,0),MATCH(Calculations!$B20,HaverPull!$B$1:$XZ$1,0))</f>
        <v>5777.4</v>
      </c>
      <c r="AC20">
        <f>INDEX(HaverPull!$B:$XZ,MATCH(Calculations!AC$9,HaverPull!$B:$B,0),MATCH(Calculations!$B20,HaverPull!$B$1:$XZ$1,0))</f>
        <v>5822.2</v>
      </c>
      <c r="AD20">
        <f>INDEX(HaverPull!$B:$XZ,MATCH(Calculations!AD$9,HaverPull!$B:$B,0),MATCH(Calculations!$B20,HaverPull!$B$1:$XZ$1,0))</f>
        <v>5867.5</v>
      </c>
      <c r="AE20">
        <f>INDEX(HaverPull!$B:$XZ,MATCH(Calculations!AE$9,HaverPull!$B:$B,0),MATCH(Calculations!$B20,HaverPull!$B$1:$XZ$1,0))</f>
        <v>5914.5</v>
      </c>
      <c r="AF20">
        <f>INDEX(HaverPull!$B:$XZ,MATCH(Calculations!AF$9,HaverPull!$B:$B,0),MATCH(Calculations!$B20,HaverPull!$B$1:$XZ$1,0))</f>
        <v>5962.6</v>
      </c>
      <c r="AG20">
        <f>INDEX(HaverPull!$B:$XZ,MATCH(Calculations!AG$9,HaverPull!$B:$B,0),MATCH(Calculations!$B20,HaverPull!$B$1:$XZ$1,0))</f>
        <v>6011.6</v>
      </c>
      <c r="AH20">
        <f>INDEX(HaverPull!$B:$XZ,MATCH(Calculations!AH$9,HaverPull!$B:$B,0),MATCH(Calculations!$B20,HaverPull!$B$1:$XZ$1,0))</f>
        <v>6061.7</v>
      </c>
      <c r="AI20">
        <f>INDEX(HaverPull!$B:$XZ,MATCH(Calculations!AI$9,HaverPull!$B:$B,0),MATCH(Calculations!$B20,HaverPull!$B$1:$XZ$1,0))</f>
        <v>6112.9</v>
      </c>
      <c r="AJ20">
        <f>INDEX(HaverPull!$B:$XZ,MATCH(Calculations!AJ$9,HaverPull!$B:$B,0),MATCH(Calculations!$B20,HaverPull!$B$1:$XZ$1,0))</f>
        <v>6166.8</v>
      </c>
      <c r="AK20">
        <f>INDEX(HaverPull!$B:$XZ,MATCH(Calculations!AK$9,HaverPull!$B:$B,0),MATCH(Calculations!$B20,HaverPull!$B$1:$XZ$1,0))</f>
        <v>6221.1</v>
      </c>
      <c r="AL20">
        <f>INDEX(HaverPull!$B:$XZ,MATCH(Calculations!AL$9,HaverPull!$B:$B,0),MATCH(Calculations!$B20,HaverPull!$B$1:$XZ$1,0))</f>
        <v>6275</v>
      </c>
      <c r="AM20">
        <f>INDEX(HaverPull!$B:$XZ,MATCH(Calculations!AM$9,HaverPull!$B:$B,0),MATCH(Calculations!$B20,HaverPull!$B$1:$XZ$1,0))</f>
        <v>6327.9</v>
      </c>
      <c r="AN20">
        <f>INDEX(HaverPull!$B:$XZ,MATCH(Calculations!AN$9,HaverPull!$B:$B,0),MATCH(Calculations!$B20,HaverPull!$B$1:$XZ$1,0))</f>
        <v>6378.5</v>
      </c>
      <c r="AO20">
        <f>INDEX(HaverPull!$B:$XZ,MATCH(Calculations!AO$9,HaverPull!$B:$B,0),MATCH(Calculations!$B20,HaverPull!$B$1:$XZ$1,0))</f>
        <v>6427</v>
      </c>
      <c r="AP20">
        <f>INDEX(HaverPull!$B:$XZ,MATCH(Calculations!AP$9,HaverPull!$B:$B,0),MATCH(Calculations!$B20,HaverPull!$B$1:$XZ$1,0))</f>
        <v>6472.9</v>
      </c>
      <c r="AQ20">
        <f>INDEX(HaverPull!$B:$XZ,MATCH(Calculations!AQ$9,HaverPull!$B:$B,0),MATCH(Calculations!$B20,HaverPull!$B$1:$XZ$1,0))</f>
        <v>6514.2</v>
      </c>
      <c r="AR20">
        <f>INDEX(HaverPull!$B:$XZ,MATCH(Calculations!AR$9,HaverPull!$B:$B,0),MATCH(Calculations!$B20,HaverPull!$B$1:$XZ$1,0))</f>
        <v>6549.6</v>
      </c>
      <c r="AS20">
        <f>INDEX(HaverPull!$B:$XZ,MATCH(Calculations!AS$9,HaverPull!$B:$B,0),MATCH(Calculations!$B20,HaverPull!$B$1:$XZ$1,0))</f>
        <v>6583.7</v>
      </c>
      <c r="AT20">
        <f>INDEX(HaverPull!$B:$XZ,MATCH(Calculations!AT$9,HaverPull!$B:$B,0),MATCH(Calculations!$B20,HaverPull!$B$1:$XZ$1,0))</f>
        <v>6618</v>
      </c>
      <c r="AU20">
        <f>INDEX(HaverPull!$B:$XZ,MATCH(Calculations!AU$9,HaverPull!$B:$B,0),MATCH(Calculations!$B20,HaverPull!$B$1:$XZ$1,0))</f>
        <v>6654.6</v>
      </c>
      <c r="AV20">
        <f>INDEX(HaverPull!$B:$XZ,MATCH(Calculations!AV$9,HaverPull!$B:$B,0),MATCH(Calculations!$B20,HaverPull!$B$1:$XZ$1,0))</f>
        <v>6696.7</v>
      </c>
      <c r="AW20">
        <f>INDEX(HaverPull!$B:$XZ,MATCH(Calculations!AW$9,HaverPull!$B:$B,0),MATCH(Calculations!$B20,HaverPull!$B$1:$XZ$1,0))</f>
        <v>6742.1</v>
      </c>
      <c r="AX20">
        <f>INDEX(HaverPull!$B:$XZ,MATCH(Calculations!AX$9,HaverPull!$B:$B,0),MATCH(Calculations!$B20,HaverPull!$B$1:$XZ$1,0))</f>
        <v>6790.7</v>
      </c>
      <c r="AY20">
        <f>INDEX(HaverPull!$B:$XZ,MATCH(Calculations!AY$9,HaverPull!$B:$B,0),MATCH(Calculations!$B20,HaverPull!$B$1:$XZ$1,0))</f>
        <v>6846.1</v>
      </c>
      <c r="AZ20">
        <f>INDEX(HaverPull!$B:$XZ,MATCH(Calculations!AZ$9,HaverPull!$B:$B,0),MATCH(Calculations!$B20,HaverPull!$B$1:$XZ$1,0))</f>
        <v>6903.4</v>
      </c>
      <c r="BA20">
        <f>INDEX(HaverPull!$B:$XZ,MATCH(Calculations!BA$9,HaverPull!$B:$B,0),MATCH(Calculations!$B20,HaverPull!$B$1:$XZ$1,0))</f>
        <v>6962.5</v>
      </c>
      <c r="BB20">
        <f>INDEX(HaverPull!$B:$XZ,MATCH(Calculations!BB$9,HaverPull!$B:$B,0),MATCH(Calculations!$B20,HaverPull!$B$1:$XZ$1,0))</f>
        <v>7022.4</v>
      </c>
      <c r="BC20">
        <f>INDEX(HaverPull!$B:$XZ,MATCH(Calculations!BC$9,HaverPull!$B:$B,0),MATCH(Calculations!$B20,HaverPull!$B$1:$XZ$1,0))</f>
        <v>7080</v>
      </c>
      <c r="BD20">
        <f>INDEX(HaverPull!$B:$XZ,MATCH(Calculations!BD$9,HaverPull!$B:$B,0),MATCH(Calculations!$B20,HaverPull!$B$1:$XZ$1,0))</f>
        <v>7137.4</v>
      </c>
      <c r="BE20">
        <f>INDEX(HaverPull!$B:$XZ,MATCH(Calculations!BE$9,HaverPull!$B:$B,0),MATCH(Calculations!$B20,HaverPull!$B$1:$XZ$1,0))</f>
        <v>7195.7</v>
      </c>
      <c r="BF20">
        <f>INDEX(HaverPull!$B:$XZ,MATCH(Calculations!BF$9,HaverPull!$B:$B,0),MATCH(Calculations!$B20,HaverPull!$B$1:$XZ$1,0))</f>
        <v>7255.3</v>
      </c>
      <c r="BG20">
        <f>INDEX(HaverPull!$B:$XZ,MATCH(Calculations!BG$9,HaverPull!$B:$B,0),MATCH(Calculations!$B20,HaverPull!$B$1:$XZ$1,0))</f>
        <v>7317.2</v>
      </c>
      <c r="BH20">
        <f>INDEX(HaverPull!$B:$XZ,MATCH(Calculations!BH$9,HaverPull!$B:$B,0),MATCH(Calculations!$B20,HaverPull!$B$1:$XZ$1,0))</f>
        <v>7381.9</v>
      </c>
      <c r="BI20">
        <f>INDEX(HaverPull!$B:$XZ,MATCH(Calculations!BI$9,HaverPull!$B:$B,0),MATCH(Calculations!$B20,HaverPull!$B$1:$XZ$1,0))</f>
        <v>7448.4</v>
      </c>
      <c r="BJ20">
        <f>INDEX(HaverPull!$B:$XZ,MATCH(Calculations!BJ$9,HaverPull!$B:$B,0),MATCH(Calculations!$B20,HaverPull!$B$1:$XZ$1,0))</f>
        <v>7516.4</v>
      </c>
      <c r="BK20">
        <f>INDEX(HaverPull!$B:$XZ,MATCH(Calculations!BK$9,HaverPull!$B:$B,0),MATCH(Calculations!$B20,HaverPull!$B$1:$XZ$1,0))</f>
        <v>7586.3</v>
      </c>
      <c r="BL20">
        <f>INDEX(HaverPull!$B:$XZ,MATCH(Calculations!BL$9,HaverPull!$B:$B,0),MATCH(Calculations!$B20,HaverPull!$B$1:$XZ$1,0))</f>
        <v>7657.4</v>
      </c>
      <c r="BM20">
        <f>INDEX(HaverPull!$B:$XZ,MATCH(Calculations!BM$9,HaverPull!$B:$B,0),MATCH(Calculations!$B20,HaverPull!$B$1:$XZ$1,0))</f>
        <v>7729.1</v>
      </c>
      <c r="BN20">
        <f>INDEX(HaverPull!$B:$XZ,MATCH(Calculations!BN$9,HaverPull!$B:$B,0),MATCH(Calculations!$B20,HaverPull!$B$1:$XZ$1,0))</f>
        <v>7801.2</v>
      </c>
      <c r="BO20">
        <f>INDEX(HaverPull!$B:$XZ,MATCH(Calculations!BO$9,HaverPull!$B:$B,0),MATCH(Calculations!$B20,HaverPull!$B$1:$XZ$1,0))</f>
        <v>7872.2</v>
      </c>
      <c r="BP20">
        <f>INDEX(HaverPull!$B:$XZ,MATCH(Calculations!BP$9,HaverPull!$B:$B,0),MATCH(Calculations!$B20,HaverPull!$B$1:$XZ$1,0))</f>
        <v>7942.9</v>
      </c>
      <c r="BQ20">
        <f>INDEX(HaverPull!$B:$XZ,MATCH(Calculations!BQ$9,HaverPull!$B:$B,0),MATCH(Calculations!$B20,HaverPull!$B$1:$XZ$1,0))</f>
        <v>8013.3</v>
      </c>
      <c r="BR20">
        <f>INDEX(HaverPull!$B:$XZ,MATCH(Calculations!BR$9,HaverPull!$B:$B,0),MATCH(Calculations!$B20,HaverPull!$B$1:$XZ$1,0))</f>
        <v>8083.6</v>
      </c>
      <c r="BS20">
        <f>INDEX(HaverPull!$B:$XZ,MATCH(Calculations!BS$9,HaverPull!$B:$B,0),MATCH(Calculations!$B20,HaverPull!$B$1:$XZ$1,0))</f>
        <v>8153.4</v>
      </c>
      <c r="BT20">
        <f>INDEX(HaverPull!$B:$XZ,MATCH(Calculations!BT$9,HaverPull!$B:$B,0),MATCH(Calculations!$B20,HaverPull!$B$1:$XZ$1,0))</f>
        <v>8223</v>
      </c>
      <c r="BU20">
        <f>INDEX(HaverPull!$B:$XZ,MATCH(Calculations!BU$9,HaverPull!$B:$B,0),MATCH(Calculations!$B20,HaverPull!$B$1:$XZ$1,0))</f>
        <v>8292.4</v>
      </c>
      <c r="BV20">
        <f>INDEX(HaverPull!$B:$XZ,MATCH(Calculations!BV$9,HaverPull!$B:$B,0),MATCH(Calculations!$B20,HaverPull!$B$1:$XZ$1,0))</f>
        <v>8361.7000000000007</v>
      </c>
      <c r="BW20">
        <f>INDEX(HaverPull!$B:$XZ,MATCH(Calculations!BW$9,HaverPull!$B:$B,0),MATCH(Calculations!$B20,HaverPull!$B$1:$XZ$1,0))</f>
        <v>8431.1</v>
      </c>
      <c r="BX20">
        <f>INDEX(HaverPull!$B:$XZ,MATCH(Calculations!BX$9,HaverPull!$B:$B,0),MATCH(Calculations!$B20,HaverPull!$B$1:$XZ$1,0))</f>
        <v>8500.5</v>
      </c>
      <c r="BY20">
        <f>INDEX(HaverPull!$B:$XZ,MATCH(Calculations!BY$9,HaverPull!$B:$B,0),MATCH(Calculations!$B20,HaverPull!$B$1:$XZ$1,0))</f>
        <v>8569.7999999999993</v>
      </c>
      <c r="BZ20">
        <f>INDEX(HaverPull!$B:$XZ,MATCH(Calculations!BZ$9,HaverPull!$B:$B,0),MATCH(Calculations!$B20,HaverPull!$B$1:$XZ$1,0))</f>
        <v>8639</v>
      </c>
      <c r="CA20">
        <f>INDEX(HaverPull!$B:$XZ,MATCH(Calculations!CA$9,HaverPull!$B:$B,0),MATCH(Calculations!$B20,HaverPull!$B$1:$XZ$1,0))</f>
        <v>8708</v>
      </c>
      <c r="CB20">
        <f>INDEX(HaverPull!$B:$XZ,MATCH(Calculations!CB$9,HaverPull!$B:$B,0),MATCH(Calculations!$B20,HaverPull!$B$1:$XZ$1,0))</f>
        <v>8777.2999999999993</v>
      </c>
      <c r="CC20">
        <f>INDEX(HaverPull!$B:$XZ,MATCH(Calculations!CC$9,HaverPull!$B:$B,0),MATCH(Calculations!$B20,HaverPull!$B$1:$XZ$1,0))</f>
        <v>8846.2000000000007</v>
      </c>
      <c r="CD20">
        <f>INDEX(HaverPull!$B:$XZ,MATCH(Calculations!CD$9,HaverPull!$B:$B,0),MATCH(Calculations!$B20,HaverPull!$B$1:$XZ$1,0))</f>
        <v>8914.2999999999993</v>
      </c>
      <c r="CE20">
        <f>INDEX(HaverPull!$B:$XZ,MATCH(Calculations!CE$9,HaverPull!$B:$B,0),MATCH(Calculations!$B20,HaverPull!$B$1:$XZ$1,0))</f>
        <v>8981.4</v>
      </c>
      <c r="CF20">
        <f>INDEX(HaverPull!$B:$XZ,MATCH(Calculations!CF$9,HaverPull!$B:$B,0),MATCH(Calculations!$B20,HaverPull!$B$1:$XZ$1,0))</f>
        <v>9047.1</v>
      </c>
      <c r="CG20">
        <f>INDEX(HaverPull!$B:$XZ,MATCH(Calculations!CG$9,HaverPull!$B:$B,0),MATCH(Calculations!$B20,HaverPull!$B$1:$XZ$1,0))</f>
        <v>9111.6</v>
      </c>
      <c r="CH20">
        <f>INDEX(HaverPull!$B:$XZ,MATCH(Calculations!CH$9,HaverPull!$B:$B,0),MATCH(Calculations!$B20,HaverPull!$B$1:$XZ$1,0))</f>
        <v>9174.7000000000007</v>
      </c>
      <c r="CI20">
        <f>INDEX(HaverPull!$B:$XZ,MATCH(Calculations!CI$9,HaverPull!$B:$B,0),MATCH(Calculations!$B20,HaverPull!$B$1:$XZ$1,0))</f>
        <v>9235.9</v>
      </c>
      <c r="CJ20">
        <f>INDEX(HaverPull!$B:$XZ,MATCH(Calculations!CJ$9,HaverPull!$B:$B,0),MATCH(Calculations!$B20,HaverPull!$B$1:$XZ$1,0))</f>
        <v>9295.2000000000007</v>
      </c>
      <c r="CK20">
        <f>INDEX(HaverPull!$B:$XZ,MATCH(Calculations!CK$9,HaverPull!$B:$B,0),MATCH(Calculations!$B20,HaverPull!$B$1:$XZ$1,0))</f>
        <v>9353.5</v>
      </c>
      <c r="CL20">
        <f>INDEX(HaverPull!$B:$XZ,MATCH(Calculations!CL$9,HaverPull!$B:$B,0),MATCH(Calculations!$B20,HaverPull!$B$1:$XZ$1,0))</f>
        <v>9411.1</v>
      </c>
      <c r="CM20">
        <f>INDEX(HaverPull!$B:$XZ,MATCH(Calculations!CM$9,HaverPull!$B:$B,0),MATCH(Calculations!$B20,HaverPull!$B$1:$XZ$1,0))</f>
        <v>9468.7000000000007</v>
      </c>
      <c r="CN20">
        <f>INDEX(HaverPull!$B:$XZ,MATCH(Calculations!CN$9,HaverPull!$B:$B,0),MATCH(Calculations!$B20,HaverPull!$B$1:$XZ$1,0))</f>
        <v>9525.9</v>
      </c>
      <c r="CO20">
        <f>INDEX(HaverPull!$B:$XZ,MATCH(Calculations!CO$9,HaverPull!$B:$B,0),MATCH(Calculations!$B20,HaverPull!$B$1:$XZ$1,0))</f>
        <v>9583.2000000000007</v>
      </c>
      <c r="CP20">
        <f>INDEX(HaverPull!$B:$XZ,MATCH(Calculations!CP$9,HaverPull!$B:$B,0),MATCH(Calculations!$B20,HaverPull!$B$1:$XZ$1,0))</f>
        <v>9641.1</v>
      </c>
      <c r="CQ20">
        <f>INDEX(HaverPull!$B:$XZ,MATCH(Calculations!CQ$9,HaverPull!$B:$B,0),MATCH(Calculations!$B20,HaverPull!$B$1:$XZ$1,0))</f>
        <v>9700.2999999999993</v>
      </c>
      <c r="CR20">
        <f>INDEX(HaverPull!$B:$XZ,MATCH(Calculations!CR$9,HaverPull!$B:$B,0),MATCH(Calculations!$B20,HaverPull!$B$1:$XZ$1,0))</f>
        <v>9760.5</v>
      </c>
      <c r="CS20">
        <f>INDEX(HaverPull!$B:$XZ,MATCH(Calculations!CS$9,HaverPull!$B:$B,0),MATCH(Calculations!$B20,HaverPull!$B$1:$XZ$1,0))</f>
        <v>9821.6</v>
      </c>
      <c r="CT20">
        <f>INDEX(HaverPull!$B:$XZ,MATCH(Calculations!CT$9,HaverPull!$B:$B,0),MATCH(Calculations!$B20,HaverPull!$B$1:$XZ$1,0))</f>
        <v>9883.5</v>
      </c>
      <c r="CU20">
        <f>INDEX(HaverPull!$B:$XZ,MATCH(Calculations!CU$9,HaverPull!$B:$B,0),MATCH(Calculations!$B20,HaverPull!$B$1:$XZ$1,0))</f>
        <v>9946.5</v>
      </c>
      <c r="CV20">
        <f>INDEX(HaverPull!$B:$XZ,MATCH(Calculations!CV$9,HaverPull!$B:$B,0),MATCH(Calculations!$B20,HaverPull!$B$1:$XZ$1,0))</f>
        <v>10010.1</v>
      </c>
      <c r="CW20">
        <f>INDEX(HaverPull!$B:$XZ,MATCH(Calculations!CW$9,HaverPull!$B:$B,0),MATCH(Calculations!$B20,HaverPull!$B$1:$XZ$1,0))</f>
        <v>10074.5</v>
      </c>
      <c r="CX20">
        <f>INDEX(HaverPull!$B:$XZ,MATCH(Calculations!CX$9,HaverPull!$B:$B,0),MATCH(Calculations!$B20,HaverPull!$B$1:$XZ$1,0))</f>
        <v>10139.9</v>
      </c>
      <c r="CY20">
        <f>INDEX(HaverPull!$B:$XZ,MATCH(Calculations!CY$9,HaverPull!$B:$B,0),MATCH(Calculations!$B20,HaverPull!$B$1:$XZ$1,0))</f>
        <v>10206</v>
      </c>
      <c r="CZ20">
        <f>INDEX(HaverPull!$B:$XZ,MATCH(Calculations!CZ$9,HaverPull!$B:$B,0),MATCH(Calculations!$B20,HaverPull!$B$1:$XZ$1,0))</f>
        <v>10272</v>
      </c>
      <c r="DA20">
        <f>INDEX(HaverPull!$B:$XZ,MATCH(Calculations!DA$9,HaverPull!$B:$B,0),MATCH(Calculations!$B20,HaverPull!$B$1:$XZ$1,0))</f>
        <v>10339.700000000001</v>
      </c>
      <c r="DB20">
        <f>INDEX(HaverPull!$B:$XZ,MATCH(Calculations!DB$9,HaverPull!$B:$B,0),MATCH(Calculations!$B20,HaverPull!$B$1:$XZ$1,0))</f>
        <v>10409.799999999999</v>
      </c>
      <c r="DC20">
        <f>INDEX(HaverPull!$B:$XZ,MATCH(Calculations!DC$9,HaverPull!$B:$B,0),MATCH(Calculations!$B20,HaverPull!$B$1:$XZ$1,0))</f>
        <v>10483.1</v>
      </c>
      <c r="DD20">
        <f>INDEX(HaverPull!$B:$XZ,MATCH(Calculations!DD$9,HaverPull!$B:$B,0),MATCH(Calculations!$B20,HaverPull!$B$1:$XZ$1,0))</f>
        <v>10560</v>
      </c>
      <c r="DE20">
        <f>INDEX(HaverPull!$B:$XZ,MATCH(Calculations!DE$9,HaverPull!$B:$B,0),MATCH(Calculations!$B20,HaverPull!$B$1:$XZ$1,0))</f>
        <v>10640.8</v>
      </c>
      <c r="DF20">
        <f>INDEX(HaverPull!$B:$XZ,MATCH(Calculations!DF$9,HaverPull!$B:$B,0),MATCH(Calculations!$B20,HaverPull!$B$1:$XZ$1,0))</f>
        <v>10726.1</v>
      </c>
      <c r="DG20">
        <f>INDEX(HaverPull!$B:$XZ,MATCH(Calculations!DG$9,HaverPull!$B:$B,0),MATCH(Calculations!$B20,HaverPull!$B$1:$XZ$1,0))</f>
        <v>10817.5</v>
      </c>
      <c r="DH20">
        <f>INDEX(HaverPull!$B:$XZ,MATCH(Calculations!DH$9,HaverPull!$B:$B,0),MATCH(Calculations!$B20,HaverPull!$B$1:$XZ$1,0))</f>
        <v>10914.6</v>
      </c>
      <c r="DI20">
        <f>INDEX(HaverPull!$B:$XZ,MATCH(Calculations!DI$9,HaverPull!$B:$B,0),MATCH(Calculations!$B20,HaverPull!$B$1:$XZ$1,0))</f>
        <v>11016.2</v>
      </c>
      <c r="DJ20">
        <f>INDEX(HaverPull!$B:$XZ,MATCH(Calculations!DJ$9,HaverPull!$B:$B,0),MATCH(Calculations!$B20,HaverPull!$B$1:$XZ$1,0))</f>
        <v>11121.8</v>
      </c>
      <c r="DK20">
        <f>INDEX(HaverPull!$B:$XZ,MATCH(Calculations!DK$9,HaverPull!$B:$B,0),MATCH(Calculations!$B20,HaverPull!$B$1:$XZ$1,0))</f>
        <v>11231</v>
      </c>
      <c r="DL20">
        <f>INDEX(HaverPull!$B:$XZ,MATCH(Calculations!DL$9,HaverPull!$B:$B,0),MATCH(Calculations!$B20,HaverPull!$B$1:$XZ$1,0))</f>
        <v>11343.6</v>
      </c>
      <c r="DM20">
        <f>INDEX(HaverPull!$B:$XZ,MATCH(Calculations!DM$9,HaverPull!$B:$B,0),MATCH(Calculations!$B20,HaverPull!$B$1:$XZ$1,0))</f>
        <v>11459.2</v>
      </c>
      <c r="DN20">
        <f>INDEX(HaverPull!$B:$XZ,MATCH(Calculations!DN$9,HaverPull!$B:$B,0),MATCH(Calculations!$B20,HaverPull!$B$1:$XZ$1,0))</f>
        <v>11577.2</v>
      </c>
      <c r="DO20">
        <f>INDEX(HaverPull!$B:$XZ,MATCH(Calculations!DO$9,HaverPull!$B:$B,0),MATCH(Calculations!$B20,HaverPull!$B$1:$XZ$1,0))</f>
        <v>11696.4</v>
      </c>
      <c r="DP20">
        <f>INDEX(HaverPull!$B:$XZ,MATCH(Calculations!DP$9,HaverPull!$B:$B,0),MATCH(Calculations!$B20,HaverPull!$B$1:$XZ$1,0))</f>
        <v>11819.1</v>
      </c>
      <c r="DQ20">
        <f>INDEX(HaverPull!$B:$XZ,MATCH(Calculations!DQ$9,HaverPull!$B:$B,0),MATCH(Calculations!$B20,HaverPull!$B$1:$XZ$1,0))</f>
        <v>11943</v>
      </c>
      <c r="DR20">
        <f>INDEX(HaverPull!$B:$XZ,MATCH(Calculations!DR$9,HaverPull!$B:$B,0),MATCH(Calculations!$B20,HaverPull!$B$1:$XZ$1,0))</f>
        <v>12067.6</v>
      </c>
      <c r="DS20">
        <f>INDEX(HaverPull!$B:$XZ,MATCH(Calculations!DS$9,HaverPull!$B:$B,0),MATCH(Calculations!$B20,HaverPull!$B$1:$XZ$1,0))</f>
        <v>12191.9</v>
      </c>
      <c r="DT20">
        <f>INDEX(HaverPull!$B:$XZ,MATCH(Calculations!DT$9,HaverPull!$B:$B,0),MATCH(Calculations!$B20,HaverPull!$B$1:$XZ$1,0))</f>
        <v>12316.7</v>
      </c>
      <c r="DU20">
        <f>INDEX(HaverPull!$B:$XZ,MATCH(Calculations!DU$9,HaverPull!$B:$B,0),MATCH(Calculations!$B20,HaverPull!$B$1:$XZ$1,0))</f>
        <v>12439.6</v>
      </c>
      <c r="DV20">
        <f>INDEX(HaverPull!$B:$XZ,MATCH(Calculations!DV$9,HaverPull!$B:$B,0),MATCH(Calculations!$B20,HaverPull!$B$1:$XZ$1,0))</f>
        <v>12559.7</v>
      </c>
      <c r="DW20">
        <f>INDEX(HaverPull!$B:$XZ,MATCH(Calculations!DW$9,HaverPull!$B:$B,0),MATCH(Calculations!$B20,HaverPull!$B$1:$XZ$1,0))</f>
        <v>12674.2</v>
      </c>
      <c r="DX20">
        <f>INDEX(HaverPull!$B:$XZ,MATCH(Calculations!DX$9,HaverPull!$B:$B,0),MATCH(Calculations!$B20,HaverPull!$B$1:$XZ$1,0))</f>
        <v>12782.6</v>
      </c>
      <c r="DY20">
        <f>INDEX(HaverPull!$B:$XZ,MATCH(Calculations!DY$9,HaverPull!$B:$B,0),MATCH(Calculations!$B20,HaverPull!$B$1:$XZ$1,0))</f>
        <v>12886.7</v>
      </c>
      <c r="DZ20">
        <f>INDEX(HaverPull!$B:$XZ,MATCH(Calculations!DZ$9,HaverPull!$B:$B,0),MATCH(Calculations!$B20,HaverPull!$B$1:$XZ$1,0))</f>
        <v>12986.7</v>
      </c>
      <c r="EA20">
        <f>INDEX(HaverPull!$B:$XZ,MATCH(Calculations!EA$9,HaverPull!$B:$B,0),MATCH(Calculations!$B20,HaverPull!$B$1:$XZ$1,0))</f>
        <v>13081.6</v>
      </c>
      <c r="EB20">
        <f>INDEX(HaverPull!$B:$XZ,MATCH(Calculations!EB$9,HaverPull!$B:$B,0),MATCH(Calculations!$B20,HaverPull!$B$1:$XZ$1,0))</f>
        <v>13172.7</v>
      </c>
      <c r="EC20">
        <f>INDEX(HaverPull!$B:$XZ,MATCH(Calculations!EC$9,HaverPull!$B:$B,0),MATCH(Calculations!$B20,HaverPull!$B$1:$XZ$1,0))</f>
        <v>13261.4</v>
      </c>
      <c r="ED20">
        <f>INDEX(HaverPull!$B:$XZ,MATCH(Calculations!ED$9,HaverPull!$B:$B,0),MATCH(Calculations!$B20,HaverPull!$B$1:$XZ$1,0))</f>
        <v>13348.6</v>
      </c>
      <c r="EE20">
        <f>INDEX(HaverPull!$B:$XZ,MATCH(Calculations!EE$9,HaverPull!$B:$B,0),MATCH(Calculations!$B20,HaverPull!$B$1:$XZ$1,0))</f>
        <v>13436.7</v>
      </c>
      <c r="EF20">
        <f>INDEX(HaverPull!$B:$XZ,MATCH(Calculations!EF$9,HaverPull!$B:$B,0),MATCH(Calculations!$B20,HaverPull!$B$1:$XZ$1,0))</f>
        <v>13523.8</v>
      </c>
      <c r="EG20">
        <f>INDEX(HaverPull!$B:$XZ,MATCH(Calculations!EG$9,HaverPull!$B:$B,0),MATCH(Calculations!$B20,HaverPull!$B$1:$XZ$1,0))</f>
        <v>13610.9</v>
      </c>
      <c r="EH20">
        <f>INDEX(HaverPull!$B:$XZ,MATCH(Calculations!EH$9,HaverPull!$B:$B,0),MATCH(Calculations!$B20,HaverPull!$B$1:$XZ$1,0))</f>
        <v>13698.1</v>
      </c>
      <c r="EI20">
        <f>INDEX(HaverPull!$B:$XZ,MATCH(Calculations!EI$9,HaverPull!$B:$B,0),MATCH(Calculations!$B20,HaverPull!$B$1:$XZ$1,0))</f>
        <v>13786.3</v>
      </c>
      <c r="EJ20">
        <f>INDEX(HaverPull!$B:$XZ,MATCH(Calculations!EJ$9,HaverPull!$B:$B,0),MATCH(Calculations!$B20,HaverPull!$B$1:$XZ$1,0))</f>
        <v>13877.2</v>
      </c>
      <c r="EK20">
        <f>INDEX(HaverPull!$B:$XZ,MATCH(Calculations!EK$9,HaverPull!$B:$B,0),MATCH(Calculations!$B20,HaverPull!$B$1:$XZ$1,0))</f>
        <v>13968.3</v>
      </c>
      <c r="EL20">
        <f>INDEX(HaverPull!$B:$XZ,MATCH(Calculations!EL$9,HaverPull!$B:$B,0),MATCH(Calculations!$B20,HaverPull!$B$1:$XZ$1,0))</f>
        <v>14058.8</v>
      </c>
      <c r="EM20">
        <f>INDEX(HaverPull!$B:$XZ,MATCH(Calculations!EM$9,HaverPull!$B:$B,0),MATCH(Calculations!$B20,HaverPull!$B$1:$XZ$1,0))</f>
        <v>14148.7</v>
      </c>
      <c r="EN20">
        <f>INDEX(HaverPull!$B:$XZ,MATCH(Calculations!EN$9,HaverPull!$B:$B,0),MATCH(Calculations!$B20,HaverPull!$B$1:$XZ$1,0))</f>
        <v>14235.9</v>
      </c>
      <c r="EO20">
        <f>INDEX(HaverPull!$B:$XZ,MATCH(Calculations!EO$9,HaverPull!$B:$B,0),MATCH(Calculations!$B20,HaverPull!$B$1:$XZ$1,0))</f>
        <v>14320.9</v>
      </c>
      <c r="EP20">
        <f>INDEX(HaverPull!$B:$XZ,MATCH(Calculations!EP$9,HaverPull!$B:$B,0),MATCH(Calculations!$B20,HaverPull!$B$1:$XZ$1,0))</f>
        <v>14403.2</v>
      </c>
      <c r="EQ20">
        <f>INDEX(HaverPull!$B:$XZ,MATCH(Calculations!EQ$9,HaverPull!$B:$B,0),MATCH(Calculations!$B20,HaverPull!$B$1:$XZ$1,0))</f>
        <v>14480.7</v>
      </c>
      <c r="ER20">
        <f>INDEX(HaverPull!$B:$XZ,MATCH(Calculations!ER$9,HaverPull!$B:$B,0),MATCH(Calculations!$B20,HaverPull!$B$1:$XZ$1,0))</f>
        <v>14554.6</v>
      </c>
      <c r="ES20">
        <f>INDEX(HaverPull!$B:$XZ,MATCH(Calculations!ES$9,HaverPull!$B:$B,0),MATCH(Calculations!$B20,HaverPull!$B$1:$XZ$1,0))</f>
        <v>14626.5</v>
      </c>
      <c r="ET20">
        <f>INDEX(HaverPull!$B:$XZ,MATCH(Calculations!ET$9,HaverPull!$B:$B,0),MATCH(Calculations!$B20,HaverPull!$B$1:$XZ$1,0))</f>
        <v>14697.2</v>
      </c>
      <c r="EU20">
        <f>INDEX(HaverPull!$B:$XZ,MATCH(Calculations!EU$9,HaverPull!$B:$B,0),MATCH(Calculations!$B20,HaverPull!$B$1:$XZ$1,0))</f>
        <v>14768.1</v>
      </c>
      <c r="EV20">
        <f>INDEX(HaverPull!$B:$XZ,MATCH(Calculations!EV$9,HaverPull!$B:$B,0),MATCH(Calculations!$B20,HaverPull!$B$1:$XZ$1,0))</f>
        <v>14840</v>
      </c>
      <c r="EW20">
        <f>INDEX(HaverPull!$B:$XZ,MATCH(Calculations!EW$9,HaverPull!$B:$B,0),MATCH(Calculations!$B20,HaverPull!$B$1:$XZ$1,0))</f>
        <v>14911.4</v>
      </c>
      <c r="EX20">
        <f>INDEX(HaverPull!$B:$XZ,MATCH(Calculations!EX$9,HaverPull!$B:$B,0),MATCH(Calculations!$B20,HaverPull!$B$1:$XZ$1,0))</f>
        <v>14982.1</v>
      </c>
      <c r="EY20">
        <f>INDEX(HaverPull!$B:$XZ,MATCH(Calculations!EY$9,HaverPull!$B:$B,0),MATCH(Calculations!$B20,HaverPull!$B$1:$XZ$1,0))</f>
        <v>15052.7</v>
      </c>
      <c r="EZ20">
        <f>INDEX(HaverPull!$B:$XZ,MATCH(Calculations!EZ$9,HaverPull!$B:$B,0),MATCH(Calculations!$B20,HaverPull!$B$1:$XZ$1,0))</f>
        <v>15123</v>
      </c>
      <c r="FA20">
        <f>INDEX(HaverPull!$B:$XZ,MATCH(Calculations!FA$9,HaverPull!$B:$B,0),MATCH(Calculations!$B20,HaverPull!$B$1:$XZ$1,0))</f>
        <v>15190.9</v>
      </c>
      <c r="FB20">
        <f>INDEX(HaverPull!$B:$XZ,MATCH(Calculations!FB$9,HaverPull!$B:$B,0),MATCH(Calculations!$B20,HaverPull!$B$1:$XZ$1,0))</f>
        <v>15255.2</v>
      </c>
      <c r="FC20">
        <f>INDEX(HaverPull!$B:$XZ,MATCH(Calculations!FC$9,HaverPull!$B:$B,0),MATCH(Calculations!$B20,HaverPull!$B$1:$XZ$1,0))</f>
        <v>15313.6</v>
      </c>
      <c r="FD20">
        <f>INDEX(HaverPull!$B:$XZ,MATCH(Calculations!FD$9,HaverPull!$B:$B,0),MATCH(Calculations!$B20,HaverPull!$B$1:$XZ$1,0))</f>
        <v>15363.7</v>
      </c>
      <c r="FE20">
        <f>INDEX(HaverPull!$B:$XZ,MATCH(Calculations!FE$9,HaverPull!$B:$B,0),MATCH(Calculations!$B20,HaverPull!$B$1:$XZ$1,0))</f>
        <v>15409.6</v>
      </c>
      <c r="FF20">
        <f>INDEX(HaverPull!$B:$XZ,MATCH(Calculations!FF$9,HaverPull!$B:$B,0),MATCH(Calculations!$B20,HaverPull!$B$1:$XZ$1,0))</f>
        <v>15452</v>
      </c>
      <c r="FG20">
        <f>INDEX(HaverPull!$B:$XZ,MATCH(Calculations!FG$9,HaverPull!$B:$B,0),MATCH(Calculations!$B20,HaverPull!$B$1:$XZ$1,0))</f>
        <v>15490.7</v>
      </c>
      <c r="FH20">
        <f>INDEX(HaverPull!$B:$XZ,MATCH(Calculations!FH$9,HaverPull!$B:$B,0),MATCH(Calculations!$B20,HaverPull!$B$1:$XZ$1,0))</f>
        <v>15528.5</v>
      </c>
      <c r="FI20">
        <f>INDEX(HaverPull!$B:$XZ,MATCH(Calculations!FI$9,HaverPull!$B:$B,0),MATCH(Calculations!$B20,HaverPull!$B$1:$XZ$1,0))</f>
        <v>15566.3</v>
      </c>
      <c r="FJ20">
        <f>INDEX(HaverPull!$B:$XZ,MATCH(Calculations!FJ$9,HaverPull!$B:$B,0),MATCH(Calculations!$B20,HaverPull!$B$1:$XZ$1,0))</f>
        <v>15605</v>
      </c>
      <c r="FK20">
        <f>INDEX(HaverPull!$B:$XZ,MATCH(Calculations!FK$9,HaverPull!$B:$B,0),MATCH(Calculations!$B20,HaverPull!$B$1:$XZ$1,0))</f>
        <v>15649.2</v>
      </c>
      <c r="FL20">
        <f>INDEX(HaverPull!$B:$XZ,MATCH(Calculations!FL$9,HaverPull!$B:$B,0),MATCH(Calculations!$B20,HaverPull!$B$1:$XZ$1,0))</f>
        <v>15694.8</v>
      </c>
      <c r="FM20">
        <f>INDEX(HaverPull!$B:$XZ,MATCH(Calculations!FM$9,HaverPull!$B:$B,0),MATCH(Calculations!$B20,HaverPull!$B$1:$XZ$1,0))</f>
        <v>15742.3</v>
      </c>
      <c r="FN20">
        <f>INDEX(HaverPull!$B:$XZ,MATCH(Calculations!FN$9,HaverPull!$B:$B,0),MATCH(Calculations!$B20,HaverPull!$B$1:$XZ$1,0))</f>
        <v>15791.6</v>
      </c>
      <c r="FO20">
        <f>INDEX(HaverPull!$B:$XZ,MATCH(Calculations!FO$9,HaverPull!$B:$B,0),MATCH(Calculations!$B20,HaverPull!$B$1:$XZ$1,0))</f>
        <v>15842.1</v>
      </c>
      <c r="FP20">
        <f>INDEX(HaverPull!$B:$XZ,MATCH(Calculations!FP$9,HaverPull!$B:$B,0),MATCH(Calculations!$B20,HaverPull!$B$1:$XZ$1,0))</f>
        <v>15895.3</v>
      </c>
      <c r="FQ20">
        <f>INDEX(HaverPull!$B:$XZ,MATCH(Calculations!FQ$9,HaverPull!$B:$B,0),MATCH(Calculations!$B20,HaverPull!$B$1:$XZ$1,0))</f>
        <v>15950.2</v>
      </c>
      <c r="FR20">
        <f>INDEX(HaverPull!$B:$XZ,MATCH(Calculations!FR$9,HaverPull!$B:$B,0),MATCH(Calculations!$B20,HaverPull!$B$1:$XZ$1,0))</f>
        <v>16006.7</v>
      </c>
      <c r="FS20">
        <f>INDEX(HaverPull!$B:$XZ,MATCH(Calculations!FS$9,HaverPull!$B:$B,0),MATCH(Calculations!$B20,HaverPull!$B$1:$XZ$1,0))</f>
        <v>16065.1</v>
      </c>
      <c r="FT20">
        <f>INDEX(HaverPull!$B:$XZ,MATCH(Calculations!FT$9,HaverPull!$B:$B,0),MATCH(Calculations!$B20,HaverPull!$B$1:$XZ$1,0))</f>
        <v>16124.1</v>
      </c>
      <c r="FU20">
        <f>INDEX(HaverPull!$B:$XZ,MATCH(Calculations!FU$9,HaverPull!$B:$B,0),MATCH(Calculations!$B20,HaverPull!$B$1:$XZ$1,0))</f>
        <v>16184.3</v>
      </c>
      <c r="FV20">
        <f>INDEX(HaverPull!$B:$XZ,MATCH(Calculations!FV$9,HaverPull!$B:$B,0),MATCH(Calculations!$B20,HaverPull!$B$1:$XZ$1,0))</f>
        <v>16245.4</v>
      </c>
      <c r="FW20">
        <f>INDEX(HaverPull!$B:$XZ,MATCH(Calculations!FW$9,HaverPull!$B:$B,0),MATCH(Calculations!$B20,HaverPull!$B$1:$XZ$1,0))</f>
        <v>16306.7</v>
      </c>
      <c r="FX20">
        <f>INDEX(HaverPull!$B:$XZ,MATCH(Calculations!FX$9,HaverPull!$B:$B,0),MATCH(Calculations!$B20,HaverPull!$B$1:$XZ$1,0))</f>
        <v>16369.3</v>
      </c>
      <c r="FY20">
        <f>INDEX(HaverPull!$B:$XZ,MATCH(Calculations!FY$9,HaverPull!$B:$B,0),MATCH(Calculations!$B20,HaverPull!$B$1:$XZ$1,0))</f>
        <v>16433.099999999999</v>
      </c>
      <c r="FZ20">
        <f>INDEX(HaverPull!$B:$XZ,MATCH(Calculations!FZ$9,HaverPull!$B:$B,0),MATCH(Calculations!$B20,HaverPull!$B$1:$XZ$1,0))</f>
        <v>16498.400000000001</v>
      </c>
      <c r="GA20">
        <f>INDEX(HaverPull!$B:$XZ,MATCH(Calculations!GA$9,HaverPull!$B:$B,0),MATCH(Calculations!$B20,HaverPull!$B$1:$XZ$1,0))</f>
        <v>16565.900000000001</v>
      </c>
      <c r="GB20">
        <f>INDEX(HaverPull!$B:$XZ,MATCH(Calculations!GB$9,HaverPull!$B:$B,0),MATCH(Calculations!$B20,HaverPull!$B$1:$XZ$1,0))</f>
        <v>16636.099999999999</v>
      </c>
      <c r="GC20">
        <f>INDEX(HaverPull!$B:$XZ,MATCH(Calculations!GC$9,HaverPull!$B:$B,0),MATCH(Calculations!$B20,HaverPull!$B$1:$XZ$1,0))</f>
        <v>16707.3</v>
      </c>
      <c r="GD20">
        <f>INDEX(HaverPull!$B:$XZ,MATCH(Calculations!GD$9,HaverPull!$B:$B,0),MATCH(Calculations!$B20,HaverPull!$B$1:$XZ$1,0))</f>
        <v>16778.900000000001</v>
      </c>
      <c r="GE20">
        <f>INDEX(HaverPull!$B:$XZ,MATCH(Calculations!GE$9,HaverPull!$B:$B,0),MATCH(Calculations!$B20,HaverPull!$B$1:$XZ$1,0))</f>
        <v>16850.099999999999</v>
      </c>
      <c r="GF20">
        <f>INDEX(HaverPull!$B:$XZ,MATCH(Calculations!GF$9,HaverPull!$B:$B,0),MATCH(Calculations!$B20,HaverPull!$B$1:$XZ$1,0))</f>
        <v>16918.3</v>
      </c>
      <c r="GG20">
        <f>INDEX(HaverPull!$B:$XZ,MATCH(Calculations!GG$9,HaverPull!$B:$B,0),MATCH(Calculations!$B20,HaverPull!$B$1:$XZ$1,0))</f>
        <v>16986.2</v>
      </c>
      <c r="GH20">
        <f>INDEX(HaverPull!$B:$XZ,MATCH(Calculations!GH$9,HaverPull!$B:$B,0),MATCH(Calculations!$B20,HaverPull!$B$1:$XZ$1,0))</f>
        <v>17054.099999999999</v>
      </c>
      <c r="GI20">
        <f>INDEX(HaverPull!$B:$XZ,MATCH(Calculations!GI$9,HaverPull!$B:$B,0),MATCH(Calculations!$B20,HaverPull!$B$1:$XZ$1,0))</f>
        <v>17121</v>
      </c>
      <c r="GJ20">
        <f>INDEX(HaverPull!$B:$XZ,MATCH(Calculations!GJ$9,HaverPull!$B:$B,0),MATCH(Calculations!$B20,HaverPull!$B$1:$XZ$1,0))</f>
        <v>17189.400000000001</v>
      </c>
      <c r="GK20">
        <f>INDEX(HaverPull!$B:$XZ,MATCH(Calculations!GK$9,HaverPull!$B:$B,0),MATCH(Calculations!$B20,HaverPull!$B$1:$XZ$1,0))</f>
        <v>17259.8</v>
      </c>
      <c r="GL20">
        <f>INDEX(HaverPull!$B:$XZ,MATCH(Calculations!GL$9,HaverPull!$B:$B,0),MATCH(Calculations!$B20,HaverPull!$B$1:$XZ$1,0))</f>
        <v>17333</v>
      </c>
      <c r="GM20">
        <f>INDEX(HaverPull!$B:$XZ,MATCH(Calculations!GM$9,HaverPull!$B:$B,0),MATCH(Calculations!$B20,HaverPull!$B$1:$XZ$1,0))</f>
        <v>17412.2</v>
      </c>
      <c r="GN20">
        <f>INDEX(HaverPull!$B:$XZ,MATCH(Calculations!GN$9,HaverPull!$B:$B,0),MATCH(Calculations!$B20,HaverPull!$B$1:$XZ$1,0))</f>
        <v>17495.8</v>
      </c>
      <c r="GO20" t="e">
        <f>INDEX(HaverPull!$B:$XZ,MATCH(Calculations!GO$9,HaverPull!$B:$B,0),MATCH(Calculations!$B20,HaverPull!$B$1:$XZ$1,0))</f>
        <v>#N/A</v>
      </c>
      <c r="GP20" t="e">
        <f>INDEX(HaverPull!$B:$XZ,MATCH(Calculations!GP$9,HaverPull!$B:$B,0),MATCH(Calculations!$B20,HaverPull!$B$1:$XZ$1,0))</f>
        <v>#N/A</v>
      </c>
      <c r="GQ20" t="e">
        <f>INDEX(HaverPull!$B:$XZ,MATCH(Calculations!GQ$9,HaverPull!$B:$B,0),MATCH(Calculations!$B20,HaverPull!$B$1:$XZ$1,0))</f>
        <v>#N/A</v>
      </c>
      <c r="GR20" t="e">
        <f>INDEX(HaverPull!$B:$XZ,MATCH(Calculations!GR$9,HaverPull!$B:$B,0),MATCH(Calculations!$B20,HaverPull!$B$1:$XZ$1,0))</f>
        <v>#N/A</v>
      </c>
      <c r="GS20" t="e">
        <f>INDEX(HaverPull!$B:$XZ,MATCH(Calculations!GS$9,HaverPull!$B:$B,0),MATCH(Calculations!$B20,HaverPull!$B$1:$XZ$1,0))</f>
        <v>#N/A</v>
      </c>
      <c r="GT20" t="e">
        <f>INDEX(HaverPull!$B:$XZ,MATCH(Calculations!GT$9,HaverPull!$B:$B,0),MATCH(Calculations!$B20,HaverPull!$B$1:$XZ$1,0))</f>
        <v>#N/A</v>
      </c>
      <c r="GU20" t="e">
        <f>INDEX(HaverPull!$B:$XZ,MATCH(Calculations!GU$9,HaverPull!$B:$B,0),MATCH(Calculations!$B20,HaverPull!$B$1:$XZ$1,0))</f>
        <v>#N/A</v>
      </c>
      <c r="GV20" t="e">
        <f>INDEX(HaverPull!$B:$XZ,MATCH(Calculations!GV$9,HaverPull!$B:$B,0),MATCH(Calculations!$B20,HaverPull!$B$1:$XZ$1,0))</f>
        <v>#N/A</v>
      </c>
    </row>
    <row r="21" spans="1:204" x14ac:dyDescent="0.25">
      <c r="A21" s="8" t="s">
        <v>184</v>
      </c>
      <c r="B21" s="9" t="s">
        <v>9</v>
      </c>
      <c r="C21">
        <f>INDEX(HaverPull!$B:$XZ,MATCH(Calculations!C$9,HaverPull!$B:$B,0),MATCH(Calculations!$B21,HaverPull!$B$1:$XZ$1,0))</f>
        <v>3065.1</v>
      </c>
      <c r="D21">
        <f>INDEX(HaverPull!$B:$XZ,MATCH(Calculations!D$9,HaverPull!$B:$B,0),MATCH(Calculations!$B21,HaverPull!$B$1:$XZ$1,0))</f>
        <v>3079</v>
      </c>
      <c r="E21">
        <f>INDEX(HaverPull!$B:$XZ,MATCH(Calculations!E$9,HaverPull!$B:$B,0),MATCH(Calculations!$B21,HaverPull!$B$1:$XZ$1,0))</f>
        <v>3106</v>
      </c>
      <c r="F21">
        <f>INDEX(HaverPull!$B:$XZ,MATCH(Calculations!F$9,HaverPull!$B:$B,0),MATCH(Calculations!$B21,HaverPull!$B$1:$XZ$1,0))</f>
        <v>3097.5</v>
      </c>
      <c r="G21">
        <f>INDEX(HaverPull!$B:$XZ,MATCH(Calculations!G$9,HaverPull!$B:$B,0),MATCH(Calculations!$B21,HaverPull!$B$1:$XZ$1,0))</f>
        <v>3157</v>
      </c>
      <c r="H21">
        <f>INDEX(HaverPull!$B:$XZ,MATCH(Calculations!H$9,HaverPull!$B:$B,0),MATCH(Calculations!$B21,HaverPull!$B$1:$XZ$1,0))</f>
        <v>3186</v>
      </c>
      <c r="I21">
        <f>INDEX(HaverPull!$B:$XZ,MATCH(Calculations!I$9,HaverPull!$B:$B,0),MATCH(Calculations!$B21,HaverPull!$B$1:$XZ$1,0))</f>
        <v>3211.4</v>
      </c>
      <c r="J21">
        <f>INDEX(HaverPull!$B:$XZ,MATCH(Calculations!J$9,HaverPull!$B:$B,0),MATCH(Calculations!$B21,HaverPull!$B$1:$XZ$1,0))</f>
        <v>3264.7</v>
      </c>
      <c r="K21">
        <f>INDEX(HaverPull!$B:$XZ,MATCH(Calculations!K$9,HaverPull!$B:$B,0),MATCH(Calculations!$B21,HaverPull!$B$1:$XZ$1,0))</f>
        <v>3307.8</v>
      </c>
      <c r="L21">
        <f>INDEX(HaverPull!$B:$XZ,MATCH(Calculations!L$9,HaverPull!$B:$B,0),MATCH(Calculations!$B21,HaverPull!$B$1:$XZ$1,0))</f>
        <v>3370.7</v>
      </c>
      <c r="M21">
        <f>INDEX(HaverPull!$B:$XZ,MATCH(Calculations!M$9,HaverPull!$B:$B,0),MATCH(Calculations!$B21,HaverPull!$B$1:$XZ$1,0))</f>
        <v>3422.7</v>
      </c>
      <c r="N21">
        <f>INDEX(HaverPull!$B:$XZ,MATCH(Calculations!N$9,HaverPull!$B:$B,0),MATCH(Calculations!$B21,HaverPull!$B$1:$XZ$1,0))</f>
        <v>3503</v>
      </c>
      <c r="O21">
        <f>INDEX(HaverPull!$B:$XZ,MATCH(Calculations!O$9,HaverPull!$B:$B,0),MATCH(Calculations!$B21,HaverPull!$B$1:$XZ$1,0))</f>
        <v>3567</v>
      </c>
      <c r="P21">
        <f>INDEX(HaverPull!$B:$XZ,MATCH(Calculations!P$9,HaverPull!$B:$B,0),MATCH(Calculations!$B21,HaverPull!$B$1:$XZ$1,0))</f>
        <v>3565.3</v>
      </c>
      <c r="Q21">
        <f>INDEX(HaverPull!$B:$XZ,MATCH(Calculations!Q$9,HaverPull!$B:$B,0),MATCH(Calculations!$B21,HaverPull!$B$1:$XZ$1,0))</f>
        <v>3577.9</v>
      </c>
      <c r="R21">
        <f>INDEX(HaverPull!$B:$XZ,MATCH(Calculations!R$9,HaverPull!$B:$B,0),MATCH(Calculations!$B21,HaverPull!$B$1:$XZ$1,0))</f>
        <v>3567.2</v>
      </c>
      <c r="S21">
        <f>INDEX(HaverPull!$B:$XZ,MATCH(Calculations!S$9,HaverPull!$B:$B,0),MATCH(Calculations!$B21,HaverPull!$B$1:$XZ$1,0))</f>
        <v>3535.3</v>
      </c>
      <c r="T21">
        <f>INDEX(HaverPull!$B:$XZ,MATCH(Calculations!T$9,HaverPull!$B:$B,0),MATCH(Calculations!$B21,HaverPull!$B$1:$XZ$1,0))</f>
        <v>3548</v>
      </c>
      <c r="U21">
        <f>INDEX(HaverPull!$B:$XZ,MATCH(Calculations!U$9,HaverPull!$B:$B,0),MATCH(Calculations!$B21,HaverPull!$B$1:$XZ$1,0))</f>
        <v>3563.3</v>
      </c>
      <c r="V21">
        <f>INDEX(HaverPull!$B:$XZ,MATCH(Calculations!V$9,HaverPull!$B:$B,0),MATCH(Calculations!$B21,HaverPull!$B$1:$XZ$1,0))</f>
        <v>3511.2</v>
      </c>
      <c r="W21">
        <f>INDEX(HaverPull!$B:$XZ,MATCH(Calculations!W$9,HaverPull!$B:$B,0),MATCH(Calculations!$B21,HaverPull!$B$1:$XZ$1,0))</f>
        <v>3540.6</v>
      </c>
      <c r="X21">
        <f>INDEX(HaverPull!$B:$XZ,MATCH(Calculations!X$9,HaverPull!$B:$B,0),MATCH(Calculations!$B21,HaverPull!$B$1:$XZ$1,0))</f>
        <v>3598.9</v>
      </c>
      <c r="Y21">
        <f>INDEX(HaverPull!$B:$XZ,MATCH(Calculations!Y$9,HaverPull!$B:$B,0),MATCH(Calculations!$B21,HaverPull!$B$1:$XZ$1,0))</f>
        <v>3650</v>
      </c>
      <c r="Z21">
        <f>INDEX(HaverPull!$B:$XZ,MATCH(Calculations!Z$9,HaverPull!$B:$B,0),MATCH(Calculations!$B21,HaverPull!$B$1:$XZ$1,0))</f>
        <v>3689.3</v>
      </c>
      <c r="AA21">
        <f>INDEX(HaverPull!$B:$XZ,MATCH(Calculations!AA$9,HaverPull!$B:$B,0),MATCH(Calculations!$B21,HaverPull!$B$1:$XZ$1,0))</f>
        <v>3763</v>
      </c>
      <c r="AB21">
        <f>INDEX(HaverPull!$B:$XZ,MATCH(Calculations!AB$9,HaverPull!$B:$B,0),MATCH(Calculations!$B21,HaverPull!$B$1:$XZ$1,0))</f>
        <v>3797.7</v>
      </c>
      <c r="AC21">
        <f>INDEX(HaverPull!$B:$XZ,MATCH(Calculations!AC$9,HaverPull!$B:$B,0),MATCH(Calculations!$B21,HaverPull!$B$1:$XZ$1,0))</f>
        <v>3837.7</v>
      </c>
      <c r="AD21">
        <f>INDEX(HaverPull!$B:$XZ,MATCH(Calculations!AD$9,HaverPull!$B:$B,0),MATCH(Calculations!$B21,HaverPull!$B$1:$XZ$1,0))</f>
        <v>3887.4</v>
      </c>
      <c r="AE21">
        <f>INDEX(HaverPull!$B:$XZ,MATCH(Calculations!AE$9,HaverPull!$B:$B,0),MATCH(Calculations!$B21,HaverPull!$B$1:$XZ$1,0))</f>
        <v>3933.3</v>
      </c>
      <c r="AF21">
        <f>INDEX(HaverPull!$B:$XZ,MATCH(Calculations!AF$9,HaverPull!$B:$B,0),MATCH(Calculations!$B21,HaverPull!$B$1:$XZ$1,0))</f>
        <v>3954.6</v>
      </c>
      <c r="AG21">
        <f>INDEX(HaverPull!$B:$XZ,MATCH(Calculations!AG$9,HaverPull!$B:$B,0),MATCH(Calculations!$B21,HaverPull!$B$1:$XZ$1,0))</f>
        <v>3992</v>
      </c>
      <c r="AH21">
        <f>INDEX(HaverPull!$B:$XZ,MATCH(Calculations!AH$9,HaverPull!$B:$B,0),MATCH(Calculations!$B21,HaverPull!$B$1:$XZ$1,0))</f>
        <v>4052</v>
      </c>
      <c r="AI21">
        <f>INDEX(HaverPull!$B:$XZ,MATCH(Calculations!AI$9,HaverPull!$B:$B,0),MATCH(Calculations!$B21,HaverPull!$B$1:$XZ$1,0))</f>
        <v>4074.8</v>
      </c>
      <c r="AJ21">
        <f>INDEX(HaverPull!$B:$XZ,MATCH(Calculations!AJ$9,HaverPull!$B:$B,0),MATCH(Calculations!$B21,HaverPull!$B$1:$XZ$1,0))</f>
        <v>4161.8999999999996</v>
      </c>
      <c r="AK21">
        <f>INDEX(HaverPull!$B:$XZ,MATCH(Calculations!AK$9,HaverPull!$B:$B,0),MATCH(Calculations!$B21,HaverPull!$B$1:$XZ$1,0))</f>
        <v>4179.3999999999996</v>
      </c>
      <c r="AL21">
        <f>INDEX(HaverPull!$B:$XZ,MATCH(Calculations!AL$9,HaverPull!$B:$B,0),MATCH(Calculations!$B21,HaverPull!$B$1:$XZ$1,0))</f>
        <v>4213.1000000000004</v>
      </c>
      <c r="AM21">
        <f>INDEX(HaverPull!$B:$XZ,MATCH(Calculations!AM$9,HaverPull!$B:$B,0),MATCH(Calculations!$B21,HaverPull!$B$1:$XZ$1,0))</f>
        <v>4234.8999999999996</v>
      </c>
      <c r="AN21">
        <f>INDEX(HaverPull!$B:$XZ,MATCH(Calculations!AN$9,HaverPull!$B:$B,0),MATCH(Calculations!$B21,HaverPull!$B$1:$XZ$1,0))</f>
        <v>4232.2</v>
      </c>
      <c r="AO21">
        <f>INDEX(HaverPull!$B:$XZ,MATCH(Calculations!AO$9,HaverPull!$B:$B,0),MATCH(Calculations!$B21,HaverPull!$B$1:$XZ$1,0))</f>
        <v>4273.3</v>
      </c>
      <c r="AP21">
        <f>INDEX(HaverPull!$B:$XZ,MATCH(Calculations!AP$9,HaverPull!$B:$B,0),MATCH(Calculations!$B21,HaverPull!$B$1:$XZ$1,0))</f>
        <v>4284</v>
      </c>
      <c r="AQ21">
        <f>INDEX(HaverPull!$B:$XZ,MATCH(Calculations!AQ$9,HaverPull!$B:$B,0),MATCH(Calculations!$B21,HaverPull!$B$1:$XZ$1,0))</f>
        <v>4277.8999999999996</v>
      </c>
      <c r="AR21">
        <f>INDEX(HaverPull!$B:$XZ,MATCH(Calculations!AR$9,HaverPull!$B:$B,0),MATCH(Calculations!$B21,HaverPull!$B$1:$XZ$1,0))</f>
        <v>4181.5</v>
      </c>
      <c r="AS21">
        <f>INDEX(HaverPull!$B:$XZ,MATCH(Calculations!AS$9,HaverPull!$B:$B,0),MATCH(Calculations!$B21,HaverPull!$B$1:$XZ$1,0))</f>
        <v>4227.3999999999996</v>
      </c>
      <c r="AT21">
        <f>INDEX(HaverPull!$B:$XZ,MATCH(Calculations!AT$9,HaverPull!$B:$B,0),MATCH(Calculations!$B21,HaverPull!$B$1:$XZ$1,0))</f>
        <v>4284.5</v>
      </c>
      <c r="AU21">
        <f>INDEX(HaverPull!$B:$XZ,MATCH(Calculations!AU$9,HaverPull!$B:$B,0),MATCH(Calculations!$B21,HaverPull!$B$1:$XZ$1,0))</f>
        <v>4298.8</v>
      </c>
      <c r="AV21">
        <f>INDEX(HaverPull!$B:$XZ,MATCH(Calculations!AV$9,HaverPull!$B:$B,0),MATCH(Calculations!$B21,HaverPull!$B$1:$XZ$1,0))</f>
        <v>4299.2</v>
      </c>
      <c r="AW21">
        <f>INDEX(HaverPull!$B:$XZ,MATCH(Calculations!AW$9,HaverPull!$B:$B,0),MATCH(Calculations!$B21,HaverPull!$B$1:$XZ$1,0))</f>
        <v>4319</v>
      </c>
      <c r="AX21">
        <f>INDEX(HaverPull!$B:$XZ,MATCH(Calculations!AX$9,HaverPull!$B:$B,0),MATCH(Calculations!$B21,HaverPull!$B$1:$XZ$1,0))</f>
        <v>4289.5</v>
      </c>
      <c r="AY21">
        <f>INDEX(HaverPull!$B:$XZ,MATCH(Calculations!AY$9,HaverPull!$B:$B,0),MATCH(Calculations!$B21,HaverPull!$B$1:$XZ$1,0))</f>
        <v>4321.1000000000004</v>
      </c>
      <c r="AZ21">
        <f>INDEX(HaverPull!$B:$XZ,MATCH(Calculations!AZ$9,HaverPull!$B:$B,0),MATCH(Calculations!$B21,HaverPull!$B$1:$XZ$1,0))</f>
        <v>4334.3</v>
      </c>
      <c r="BA21">
        <f>INDEX(HaverPull!$B:$XZ,MATCH(Calculations!BA$9,HaverPull!$B:$B,0),MATCH(Calculations!$B21,HaverPull!$B$1:$XZ$1,0))</f>
        <v>4363.3</v>
      </c>
      <c r="BB21">
        <f>INDEX(HaverPull!$B:$XZ,MATCH(Calculations!BB$9,HaverPull!$B:$B,0),MATCH(Calculations!$B21,HaverPull!$B$1:$XZ$1,0))</f>
        <v>4439.7</v>
      </c>
      <c r="BC21">
        <f>INDEX(HaverPull!$B:$XZ,MATCH(Calculations!BC$9,HaverPull!$B:$B,0),MATCH(Calculations!$B21,HaverPull!$B$1:$XZ$1,0))</f>
        <v>4483.6000000000004</v>
      </c>
      <c r="BD21">
        <f>INDEX(HaverPull!$B:$XZ,MATCH(Calculations!BD$9,HaverPull!$B:$B,0),MATCH(Calculations!$B21,HaverPull!$B$1:$XZ$1,0))</f>
        <v>4574.8999999999996</v>
      </c>
      <c r="BE21">
        <f>INDEX(HaverPull!$B:$XZ,MATCH(Calculations!BE$9,HaverPull!$B:$B,0),MATCH(Calculations!$B21,HaverPull!$B$1:$XZ$1,0))</f>
        <v>4657</v>
      </c>
      <c r="BF21">
        <f>INDEX(HaverPull!$B:$XZ,MATCH(Calculations!BF$9,HaverPull!$B:$B,0),MATCH(Calculations!$B21,HaverPull!$B$1:$XZ$1,0))</f>
        <v>4731.2</v>
      </c>
      <c r="BG21">
        <f>INDEX(HaverPull!$B:$XZ,MATCH(Calculations!BG$9,HaverPull!$B:$B,0),MATCH(Calculations!$B21,HaverPull!$B$1:$XZ$1,0))</f>
        <v>4770.5</v>
      </c>
      <c r="BH21">
        <f>INDEX(HaverPull!$B:$XZ,MATCH(Calculations!BH$9,HaverPull!$B:$B,0),MATCH(Calculations!$B21,HaverPull!$B$1:$XZ$1,0))</f>
        <v>4837.3</v>
      </c>
      <c r="BI21">
        <f>INDEX(HaverPull!$B:$XZ,MATCH(Calculations!BI$9,HaverPull!$B:$B,0),MATCH(Calculations!$B21,HaverPull!$B$1:$XZ$1,0))</f>
        <v>4873.2</v>
      </c>
      <c r="BJ21">
        <f>INDEX(HaverPull!$B:$XZ,MATCH(Calculations!BJ$9,HaverPull!$B:$B,0),MATCH(Calculations!$B21,HaverPull!$B$1:$XZ$1,0))</f>
        <v>4936.3</v>
      </c>
      <c r="BK21">
        <f>INDEX(HaverPull!$B:$XZ,MATCH(Calculations!BK$9,HaverPull!$B:$B,0),MATCH(Calculations!$B21,HaverPull!$B$1:$XZ$1,0))</f>
        <v>5020.2</v>
      </c>
      <c r="BL21">
        <f>INDEX(HaverPull!$B:$XZ,MATCH(Calculations!BL$9,HaverPull!$B:$B,0),MATCH(Calculations!$B21,HaverPull!$B$1:$XZ$1,0))</f>
        <v>5066.3</v>
      </c>
      <c r="BM21">
        <f>INDEX(HaverPull!$B:$XZ,MATCH(Calculations!BM$9,HaverPull!$B:$B,0),MATCH(Calculations!$B21,HaverPull!$B$1:$XZ$1,0))</f>
        <v>5162.5</v>
      </c>
      <c r="BN21">
        <f>INDEX(HaverPull!$B:$XZ,MATCH(Calculations!BN$9,HaverPull!$B:$B,0),MATCH(Calculations!$B21,HaverPull!$B$1:$XZ$1,0))</f>
        <v>5173.6000000000004</v>
      </c>
      <c r="BO21">
        <f>INDEX(HaverPull!$B:$XZ,MATCH(Calculations!BO$9,HaverPull!$B:$B,0),MATCH(Calculations!$B21,HaverPull!$B$1:$XZ$1,0))</f>
        <v>5218.8999999999996</v>
      </c>
      <c r="BP21">
        <f>INDEX(HaverPull!$B:$XZ,MATCH(Calculations!BP$9,HaverPull!$B:$B,0),MATCH(Calculations!$B21,HaverPull!$B$1:$XZ$1,0))</f>
        <v>5275.7</v>
      </c>
      <c r="BQ21">
        <f>INDEX(HaverPull!$B:$XZ,MATCH(Calculations!BQ$9,HaverPull!$B:$B,0),MATCH(Calculations!$B21,HaverPull!$B$1:$XZ$1,0))</f>
        <v>5369</v>
      </c>
      <c r="BR21">
        <f>INDEX(HaverPull!$B:$XZ,MATCH(Calculations!BR$9,HaverPull!$B:$B,0),MATCH(Calculations!$B21,HaverPull!$B$1:$XZ$1,0))</f>
        <v>5402</v>
      </c>
      <c r="BS21">
        <f>INDEX(HaverPull!$B:$XZ,MATCH(Calculations!BS$9,HaverPull!$B:$B,0),MATCH(Calculations!$B21,HaverPull!$B$1:$XZ$1,0))</f>
        <v>5407.4</v>
      </c>
      <c r="BT21">
        <f>INDEX(HaverPull!$B:$XZ,MATCH(Calculations!BT$9,HaverPull!$B:$B,0),MATCH(Calculations!$B21,HaverPull!$B$1:$XZ$1,0))</f>
        <v>5481.2</v>
      </c>
      <c r="BU21">
        <f>INDEX(HaverPull!$B:$XZ,MATCH(Calculations!BU$9,HaverPull!$B:$B,0),MATCH(Calculations!$B21,HaverPull!$B$1:$XZ$1,0))</f>
        <v>5543.7</v>
      </c>
      <c r="BV21">
        <f>INDEX(HaverPull!$B:$XZ,MATCH(Calculations!BV$9,HaverPull!$B:$B,0),MATCH(Calculations!$B21,HaverPull!$B$1:$XZ$1,0))</f>
        <v>5555.5</v>
      </c>
      <c r="BW21">
        <f>INDEX(HaverPull!$B:$XZ,MATCH(Calculations!BW$9,HaverPull!$B:$B,0),MATCH(Calculations!$B21,HaverPull!$B$1:$XZ$1,0))</f>
        <v>5653.6</v>
      </c>
      <c r="BX21">
        <f>INDEX(HaverPull!$B:$XZ,MATCH(Calculations!BX$9,HaverPull!$B:$B,0),MATCH(Calculations!$B21,HaverPull!$B$1:$XZ$1,0))</f>
        <v>5695.3</v>
      </c>
      <c r="BY21">
        <f>INDEX(HaverPull!$B:$XZ,MATCH(Calculations!BY$9,HaverPull!$B:$B,0),MATCH(Calculations!$B21,HaverPull!$B$1:$XZ$1,0))</f>
        <v>5745.9</v>
      </c>
      <c r="BZ21">
        <f>INDEX(HaverPull!$B:$XZ,MATCH(Calculations!BZ$9,HaverPull!$B:$B,0),MATCH(Calculations!$B21,HaverPull!$B$1:$XZ$1,0))</f>
        <v>5811.3</v>
      </c>
      <c r="CA21">
        <f>INDEX(HaverPull!$B:$XZ,MATCH(Calculations!CA$9,HaverPull!$B:$B,0),MATCH(Calculations!$B21,HaverPull!$B$1:$XZ$1,0))</f>
        <v>5838.2</v>
      </c>
      <c r="CB21">
        <f>INDEX(HaverPull!$B:$XZ,MATCH(Calculations!CB$9,HaverPull!$B:$B,0),MATCH(Calculations!$B21,HaverPull!$B$1:$XZ$1,0))</f>
        <v>5865.5</v>
      </c>
      <c r="CC21">
        <f>INDEX(HaverPull!$B:$XZ,MATCH(Calculations!CC$9,HaverPull!$B:$B,0),MATCH(Calculations!$B21,HaverPull!$B$1:$XZ$1,0))</f>
        <v>5922.3</v>
      </c>
      <c r="CD21">
        <f>INDEX(HaverPull!$B:$XZ,MATCH(Calculations!CD$9,HaverPull!$B:$B,0),MATCH(Calculations!$B21,HaverPull!$B$1:$XZ$1,0))</f>
        <v>5948</v>
      </c>
      <c r="CE21">
        <f>INDEX(HaverPull!$B:$XZ,MATCH(Calculations!CE$9,HaverPull!$B:$B,0),MATCH(Calculations!$B21,HaverPull!$B$1:$XZ$1,0))</f>
        <v>5998.1</v>
      </c>
      <c r="CF21">
        <f>INDEX(HaverPull!$B:$XZ,MATCH(Calculations!CF$9,HaverPull!$B:$B,0),MATCH(Calculations!$B21,HaverPull!$B$1:$XZ$1,0))</f>
        <v>6016.3</v>
      </c>
      <c r="CG21">
        <f>INDEX(HaverPull!$B:$XZ,MATCH(Calculations!CG$9,HaverPull!$B:$B,0),MATCH(Calculations!$B21,HaverPull!$B$1:$XZ$1,0))</f>
        <v>6040.2</v>
      </c>
      <c r="CH21">
        <f>INDEX(HaverPull!$B:$XZ,MATCH(Calculations!CH$9,HaverPull!$B:$B,0),MATCH(Calculations!$B21,HaverPull!$B$1:$XZ$1,0))</f>
        <v>5994.2</v>
      </c>
      <c r="CI21">
        <f>INDEX(HaverPull!$B:$XZ,MATCH(Calculations!CI$9,HaverPull!$B:$B,0),MATCH(Calculations!$B21,HaverPull!$B$1:$XZ$1,0))</f>
        <v>5971.7</v>
      </c>
      <c r="CJ21">
        <f>INDEX(HaverPull!$B:$XZ,MATCH(Calculations!CJ$9,HaverPull!$B:$B,0),MATCH(Calculations!$B21,HaverPull!$B$1:$XZ$1,0))</f>
        <v>6021.2</v>
      </c>
      <c r="CK21">
        <f>INDEX(HaverPull!$B:$XZ,MATCH(Calculations!CK$9,HaverPull!$B:$B,0),MATCH(Calculations!$B21,HaverPull!$B$1:$XZ$1,0))</f>
        <v>6051.2</v>
      </c>
      <c r="CL21">
        <f>INDEX(HaverPull!$B:$XZ,MATCH(Calculations!CL$9,HaverPull!$B:$B,0),MATCH(Calculations!$B21,HaverPull!$B$1:$XZ$1,0))</f>
        <v>6048.2</v>
      </c>
      <c r="CM21">
        <f>INDEX(HaverPull!$B:$XZ,MATCH(Calculations!CM$9,HaverPull!$B:$B,0),MATCH(Calculations!$B21,HaverPull!$B$1:$XZ$1,0))</f>
        <v>6161.4</v>
      </c>
      <c r="CN21">
        <f>INDEX(HaverPull!$B:$XZ,MATCH(Calculations!CN$9,HaverPull!$B:$B,0),MATCH(Calculations!$B21,HaverPull!$B$1:$XZ$1,0))</f>
        <v>6203.2</v>
      </c>
      <c r="CO21">
        <f>INDEX(HaverPull!$B:$XZ,MATCH(Calculations!CO$9,HaverPull!$B:$B,0),MATCH(Calculations!$B21,HaverPull!$B$1:$XZ$1,0))</f>
        <v>6269.7</v>
      </c>
      <c r="CP21">
        <f>INDEX(HaverPull!$B:$XZ,MATCH(Calculations!CP$9,HaverPull!$B:$B,0),MATCH(Calculations!$B21,HaverPull!$B$1:$XZ$1,0))</f>
        <v>6344.4</v>
      </c>
      <c r="CQ21">
        <f>INDEX(HaverPull!$B:$XZ,MATCH(Calculations!CQ$9,HaverPull!$B:$B,0),MATCH(Calculations!$B21,HaverPull!$B$1:$XZ$1,0))</f>
        <v>6368.8</v>
      </c>
      <c r="CR21">
        <f>INDEX(HaverPull!$B:$XZ,MATCH(Calculations!CR$9,HaverPull!$B:$B,0),MATCH(Calculations!$B21,HaverPull!$B$1:$XZ$1,0))</f>
        <v>6426.7</v>
      </c>
      <c r="CS21">
        <f>INDEX(HaverPull!$B:$XZ,MATCH(Calculations!CS$9,HaverPull!$B:$B,0),MATCH(Calculations!$B21,HaverPull!$B$1:$XZ$1,0))</f>
        <v>6498.2</v>
      </c>
      <c r="CT21">
        <f>INDEX(HaverPull!$B:$XZ,MATCH(Calculations!CT$9,HaverPull!$B:$B,0),MATCH(Calculations!$B21,HaverPull!$B$1:$XZ$1,0))</f>
        <v>6555.3</v>
      </c>
      <c r="CU21">
        <f>INDEX(HaverPull!$B:$XZ,MATCH(Calculations!CU$9,HaverPull!$B:$B,0),MATCH(Calculations!$B21,HaverPull!$B$1:$XZ$1,0))</f>
        <v>6630.3</v>
      </c>
      <c r="CV21">
        <f>INDEX(HaverPull!$B:$XZ,MATCH(Calculations!CV$9,HaverPull!$B:$B,0),MATCH(Calculations!$B21,HaverPull!$B$1:$XZ$1,0))</f>
        <v>6681.8</v>
      </c>
      <c r="CW21">
        <f>INDEX(HaverPull!$B:$XZ,MATCH(Calculations!CW$9,HaverPull!$B:$B,0),MATCH(Calculations!$B21,HaverPull!$B$1:$XZ$1,0))</f>
        <v>6732.8</v>
      </c>
      <c r="CX21">
        <f>INDEX(HaverPull!$B:$XZ,MATCH(Calculations!CX$9,HaverPull!$B:$B,0),MATCH(Calculations!$B21,HaverPull!$B$1:$XZ$1,0))</f>
        <v>6805.6</v>
      </c>
      <c r="CY21">
        <f>INDEX(HaverPull!$B:$XZ,MATCH(Calculations!CY$9,HaverPull!$B:$B,0),MATCH(Calculations!$B21,HaverPull!$B$1:$XZ$1,0))</f>
        <v>6822.5</v>
      </c>
      <c r="CZ21">
        <f>INDEX(HaverPull!$B:$XZ,MATCH(Calculations!CZ$9,HaverPull!$B:$B,0),MATCH(Calculations!$B21,HaverPull!$B$1:$XZ$1,0))</f>
        <v>6882.3</v>
      </c>
      <c r="DA21">
        <f>INDEX(HaverPull!$B:$XZ,MATCH(Calculations!DA$9,HaverPull!$B:$B,0),MATCH(Calculations!$B21,HaverPull!$B$1:$XZ$1,0))</f>
        <v>6944.7</v>
      </c>
      <c r="DB21">
        <f>INDEX(HaverPull!$B:$XZ,MATCH(Calculations!DB$9,HaverPull!$B:$B,0),MATCH(Calculations!$B21,HaverPull!$B$1:$XZ$1,0))</f>
        <v>6993.1</v>
      </c>
      <c r="DC21">
        <f>INDEX(HaverPull!$B:$XZ,MATCH(Calculations!DC$9,HaverPull!$B:$B,0),MATCH(Calculations!$B21,HaverPull!$B$1:$XZ$1,0))</f>
        <v>7057.6</v>
      </c>
      <c r="DD21">
        <f>INDEX(HaverPull!$B:$XZ,MATCH(Calculations!DD$9,HaverPull!$B:$B,0),MATCH(Calculations!$B21,HaverPull!$B$1:$XZ$1,0))</f>
        <v>7133.6</v>
      </c>
      <c r="DE21">
        <f>INDEX(HaverPull!$B:$XZ,MATCH(Calculations!DE$9,HaverPull!$B:$B,0),MATCH(Calculations!$B21,HaverPull!$B$1:$XZ$1,0))</f>
        <v>7176.8</v>
      </c>
      <c r="DF21">
        <f>INDEX(HaverPull!$B:$XZ,MATCH(Calculations!DF$9,HaverPull!$B:$B,0),MATCH(Calculations!$B21,HaverPull!$B$1:$XZ$1,0))</f>
        <v>7233.9</v>
      </c>
      <c r="DG21">
        <f>INDEX(HaverPull!$B:$XZ,MATCH(Calculations!DG$9,HaverPull!$B:$B,0),MATCH(Calculations!$B21,HaverPull!$B$1:$XZ$1,0))</f>
        <v>7310.2</v>
      </c>
      <c r="DH21">
        <f>INDEX(HaverPull!$B:$XZ,MATCH(Calculations!DH$9,HaverPull!$B:$B,0),MATCH(Calculations!$B21,HaverPull!$B$1:$XZ$1,0))</f>
        <v>7343.1</v>
      </c>
      <c r="DI21">
        <f>INDEX(HaverPull!$B:$XZ,MATCH(Calculations!DI$9,HaverPull!$B:$B,0),MATCH(Calculations!$B21,HaverPull!$B$1:$XZ$1,0))</f>
        <v>7468.2</v>
      </c>
      <c r="DJ21">
        <f>INDEX(HaverPull!$B:$XZ,MATCH(Calculations!DJ$9,HaverPull!$B:$B,0),MATCH(Calculations!$B21,HaverPull!$B$1:$XZ$1,0))</f>
        <v>7557.4</v>
      </c>
      <c r="DK21">
        <f>INDEX(HaverPull!$B:$XZ,MATCH(Calculations!DK$9,HaverPull!$B:$B,0),MATCH(Calculations!$B21,HaverPull!$B$1:$XZ$1,0))</f>
        <v>7633.9</v>
      </c>
      <c r="DL21">
        <f>INDEX(HaverPull!$B:$XZ,MATCH(Calculations!DL$9,HaverPull!$B:$B,0),MATCH(Calculations!$B21,HaverPull!$B$1:$XZ$1,0))</f>
        <v>7768.3</v>
      </c>
      <c r="DM21">
        <f>INDEX(HaverPull!$B:$XZ,MATCH(Calculations!DM$9,HaverPull!$B:$B,0),MATCH(Calculations!$B21,HaverPull!$B$1:$XZ$1,0))</f>
        <v>7869.6</v>
      </c>
      <c r="DN21">
        <f>INDEX(HaverPull!$B:$XZ,MATCH(Calculations!DN$9,HaverPull!$B:$B,0),MATCH(Calculations!$B21,HaverPull!$B$1:$XZ$1,0))</f>
        <v>7983.3</v>
      </c>
      <c r="DO21">
        <f>INDEX(HaverPull!$B:$XZ,MATCH(Calculations!DO$9,HaverPull!$B:$B,0),MATCH(Calculations!$B21,HaverPull!$B$1:$XZ$1,0))</f>
        <v>8060.8</v>
      </c>
      <c r="DP21">
        <f>INDEX(HaverPull!$B:$XZ,MATCH(Calculations!DP$9,HaverPull!$B:$B,0),MATCH(Calculations!$B21,HaverPull!$B$1:$XZ$1,0))</f>
        <v>8178.3</v>
      </c>
      <c r="DQ21">
        <f>INDEX(HaverPull!$B:$XZ,MATCH(Calculations!DQ$9,HaverPull!$B:$B,0),MATCH(Calculations!$B21,HaverPull!$B$1:$XZ$1,0))</f>
        <v>8270.6</v>
      </c>
      <c r="DR21">
        <f>INDEX(HaverPull!$B:$XZ,MATCH(Calculations!DR$9,HaverPull!$B:$B,0),MATCH(Calculations!$B21,HaverPull!$B$1:$XZ$1,0))</f>
        <v>8391.7999999999993</v>
      </c>
      <c r="DS21">
        <f>INDEX(HaverPull!$B:$XZ,MATCH(Calculations!DS$9,HaverPull!$B:$B,0),MATCH(Calculations!$B21,HaverPull!$B$1:$XZ$1,0))</f>
        <v>8520.7000000000007</v>
      </c>
      <c r="DT21">
        <f>INDEX(HaverPull!$B:$XZ,MATCH(Calculations!DT$9,HaverPull!$B:$B,0),MATCH(Calculations!$B21,HaverPull!$B$1:$XZ$1,0))</f>
        <v>8603</v>
      </c>
      <c r="DU21">
        <f>INDEX(HaverPull!$B:$XZ,MATCH(Calculations!DU$9,HaverPull!$B:$B,0),MATCH(Calculations!$B21,HaverPull!$B$1:$XZ$1,0))</f>
        <v>8687.5</v>
      </c>
      <c r="DV21">
        <f>INDEX(HaverPull!$B:$XZ,MATCH(Calculations!DV$9,HaverPull!$B:$B,0),MATCH(Calculations!$B21,HaverPull!$B$1:$XZ$1,0))</f>
        <v>8762.2000000000007</v>
      </c>
      <c r="DW21">
        <f>INDEX(HaverPull!$B:$XZ,MATCH(Calculations!DW$9,HaverPull!$B:$B,0),MATCH(Calculations!$B21,HaverPull!$B$1:$XZ$1,0))</f>
        <v>8797.2999999999993</v>
      </c>
      <c r="DX21">
        <f>INDEX(HaverPull!$B:$XZ,MATCH(Calculations!DX$9,HaverPull!$B:$B,0),MATCH(Calculations!$B21,HaverPull!$B$1:$XZ$1,0))</f>
        <v>8818.1</v>
      </c>
      <c r="DY21">
        <f>INDEX(HaverPull!$B:$XZ,MATCH(Calculations!DY$9,HaverPull!$B:$B,0),MATCH(Calculations!$B21,HaverPull!$B$1:$XZ$1,0))</f>
        <v>8848.2999999999993</v>
      </c>
      <c r="DZ21">
        <f>INDEX(HaverPull!$B:$XZ,MATCH(Calculations!DZ$9,HaverPull!$B:$B,0),MATCH(Calculations!$B21,HaverPull!$B$1:$XZ$1,0))</f>
        <v>8980.6</v>
      </c>
      <c r="EA21">
        <f>INDEX(HaverPull!$B:$XZ,MATCH(Calculations!EA$9,HaverPull!$B:$B,0),MATCH(Calculations!$B21,HaverPull!$B$1:$XZ$1,0))</f>
        <v>9008.1</v>
      </c>
      <c r="EB21">
        <f>INDEX(HaverPull!$B:$XZ,MATCH(Calculations!EB$9,HaverPull!$B:$B,0),MATCH(Calculations!$B21,HaverPull!$B$1:$XZ$1,0))</f>
        <v>9054.2999999999993</v>
      </c>
      <c r="EC21">
        <f>INDEX(HaverPull!$B:$XZ,MATCH(Calculations!EC$9,HaverPull!$B:$B,0),MATCH(Calculations!$B21,HaverPull!$B$1:$XZ$1,0))</f>
        <v>9119.9</v>
      </c>
      <c r="ED21">
        <f>INDEX(HaverPull!$B:$XZ,MATCH(Calculations!ED$9,HaverPull!$B:$B,0),MATCH(Calculations!$B21,HaverPull!$B$1:$XZ$1,0))</f>
        <v>9172.4</v>
      </c>
      <c r="EE21">
        <f>INDEX(HaverPull!$B:$XZ,MATCH(Calculations!EE$9,HaverPull!$B:$B,0),MATCH(Calculations!$B21,HaverPull!$B$1:$XZ$1,0))</f>
        <v>9215.5</v>
      </c>
      <c r="EF21">
        <f>INDEX(HaverPull!$B:$XZ,MATCH(Calculations!EF$9,HaverPull!$B:$B,0),MATCH(Calculations!$B21,HaverPull!$B$1:$XZ$1,0))</f>
        <v>9319</v>
      </c>
      <c r="EG21">
        <f>INDEX(HaverPull!$B:$XZ,MATCH(Calculations!EG$9,HaverPull!$B:$B,0),MATCH(Calculations!$B21,HaverPull!$B$1:$XZ$1,0))</f>
        <v>9455.7000000000007</v>
      </c>
      <c r="EH21">
        <f>INDEX(HaverPull!$B:$XZ,MATCH(Calculations!EH$9,HaverPull!$B:$B,0),MATCH(Calculations!$B21,HaverPull!$B$1:$XZ$1,0))</f>
        <v>9519.7999999999993</v>
      </c>
      <c r="EI21">
        <f>INDEX(HaverPull!$B:$XZ,MATCH(Calculations!EI$9,HaverPull!$B:$B,0),MATCH(Calculations!$B21,HaverPull!$B$1:$XZ$1,0))</f>
        <v>9604.5</v>
      </c>
      <c r="EJ21">
        <f>INDEX(HaverPull!$B:$XZ,MATCH(Calculations!EJ$9,HaverPull!$B:$B,0),MATCH(Calculations!$B21,HaverPull!$B$1:$XZ$1,0))</f>
        <v>9664.2999999999993</v>
      </c>
      <c r="EK21">
        <f>INDEX(HaverPull!$B:$XZ,MATCH(Calculations!EK$9,HaverPull!$B:$B,0),MATCH(Calculations!$B21,HaverPull!$B$1:$XZ$1,0))</f>
        <v>9771.1</v>
      </c>
      <c r="EL21">
        <f>INDEX(HaverPull!$B:$XZ,MATCH(Calculations!EL$9,HaverPull!$B:$B,0),MATCH(Calculations!$B21,HaverPull!$B$1:$XZ$1,0))</f>
        <v>9877.4</v>
      </c>
      <c r="EM21">
        <f>INDEX(HaverPull!$B:$XZ,MATCH(Calculations!EM$9,HaverPull!$B:$B,0),MATCH(Calculations!$B21,HaverPull!$B$1:$XZ$1,0))</f>
        <v>9935</v>
      </c>
      <c r="EN21">
        <f>INDEX(HaverPull!$B:$XZ,MATCH(Calculations!EN$9,HaverPull!$B:$B,0),MATCH(Calculations!$B21,HaverPull!$B$1:$XZ$1,0))</f>
        <v>10047.799999999999</v>
      </c>
      <c r="EO21">
        <f>INDEX(HaverPull!$B:$XZ,MATCH(Calculations!EO$9,HaverPull!$B:$B,0),MATCH(Calculations!$B21,HaverPull!$B$1:$XZ$1,0))</f>
        <v>10145.299999999999</v>
      </c>
      <c r="EP21">
        <f>INDEX(HaverPull!$B:$XZ,MATCH(Calculations!EP$9,HaverPull!$B:$B,0),MATCH(Calculations!$B21,HaverPull!$B$1:$XZ$1,0))</f>
        <v>10175.4</v>
      </c>
      <c r="EQ21">
        <f>INDEX(HaverPull!$B:$XZ,MATCH(Calculations!EQ$9,HaverPull!$B:$B,0),MATCH(Calculations!$B21,HaverPull!$B$1:$XZ$1,0))</f>
        <v>10288.9</v>
      </c>
      <c r="ER21">
        <f>INDEX(HaverPull!$B:$XZ,MATCH(Calculations!ER$9,HaverPull!$B:$B,0),MATCH(Calculations!$B21,HaverPull!$B$1:$XZ$1,0))</f>
        <v>10341</v>
      </c>
      <c r="ES21">
        <f>INDEX(HaverPull!$B:$XZ,MATCH(Calculations!ES$9,HaverPull!$B:$B,0),MATCH(Calculations!$B21,HaverPull!$B$1:$XZ$1,0))</f>
        <v>10403.799999999999</v>
      </c>
      <c r="ET21">
        <f>INDEX(HaverPull!$B:$XZ,MATCH(Calculations!ET$9,HaverPull!$B:$B,0),MATCH(Calculations!$B21,HaverPull!$B$1:$XZ$1,0))</f>
        <v>10504.5</v>
      </c>
      <c r="EU21">
        <f>INDEX(HaverPull!$B:$XZ,MATCH(Calculations!EU$9,HaverPull!$B:$B,0),MATCH(Calculations!$B21,HaverPull!$B$1:$XZ$1,0))</f>
        <v>10563.3</v>
      </c>
      <c r="EV21">
        <f>INDEX(HaverPull!$B:$XZ,MATCH(Calculations!EV$9,HaverPull!$B:$B,0),MATCH(Calculations!$B21,HaverPull!$B$1:$XZ$1,0))</f>
        <v>10582.8</v>
      </c>
      <c r="EW21">
        <f>INDEX(HaverPull!$B:$XZ,MATCH(Calculations!EW$9,HaverPull!$B:$B,0),MATCH(Calculations!$B21,HaverPull!$B$1:$XZ$1,0))</f>
        <v>10642.5</v>
      </c>
      <c r="EX21">
        <f>INDEX(HaverPull!$B:$XZ,MATCH(Calculations!EX$9,HaverPull!$B:$B,0),MATCH(Calculations!$B21,HaverPull!$B$1:$XZ$1,0))</f>
        <v>10672.8</v>
      </c>
      <c r="EY21">
        <f>INDEX(HaverPull!$B:$XZ,MATCH(Calculations!EY$9,HaverPull!$B:$B,0),MATCH(Calculations!$B21,HaverPull!$B$1:$XZ$1,0))</f>
        <v>10644.4</v>
      </c>
      <c r="EZ21">
        <f>INDEX(HaverPull!$B:$XZ,MATCH(Calculations!EZ$9,HaverPull!$B:$B,0),MATCH(Calculations!$B21,HaverPull!$B$1:$XZ$1,0))</f>
        <v>10661.7</v>
      </c>
      <c r="FA21">
        <f>INDEX(HaverPull!$B:$XZ,MATCH(Calculations!FA$9,HaverPull!$B:$B,0),MATCH(Calculations!$B21,HaverPull!$B$1:$XZ$1,0))</f>
        <v>10581.9</v>
      </c>
      <c r="FB21">
        <f>INDEX(HaverPull!$B:$XZ,MATCH(Calculations!FB$9,HaverPull!$B:$B,0),MATCH(Calculations!$B21,HaverPull!$B$1:$XZ$1,0))</f>
        <v>10483.4</v>
      </c>
      <c r="FC21">
        <f>INDEX(HaverPull!$B:$XZ,MATCH(Calculations!FC$9,HaverPull!$B:$B,0),MATCH(Calculations!$B21,HaverPull!$B$1:$XZ$1,0))</f>
        <v>10459.700000000001</v>
      </c>
      <c r="FD21">
        <f>INDEX(HaverPull!$B:$XZ,MATCH(Calculations!FD$9,HaverPull!$B:$B,0),MATCH(Calculations!$B21,HaverPull!$B$1:$XZ$1,0))</f>
        <v>10417.299999999999</v>
      </c>
      <c r="FE21">
        <f>INDEX(HaverPull!$B:$XZ,MATCH(Calculations!FE$9,HaverPull!$B:$B,0),MATCH(Calculations!$B21,HaverPull!$B$1:$XZ$1,0))</f>
        <v>10489.2</v>
      </c>
      <c r="FF21">
        <f>INDEX(HaverPull!$B:$XZ,MATCH(Calculations!FF$9,HaverPull!$B:$B,0),MATCH(Calculations!$B21,HaverPull!$B$1:$XZ$1,0))</f>
        <v>10473.6</v>
      </c>
      <c r="FG21">
        <f>INDEX(HaverPull!$B:$XZ,MATCH(Calculations!FG$9,HaverPull!$B:$B,0),MATCH(Calculations!$B21,HaverPull!$B$1:$XZ$1,0))</f>
        <v>10525.4</v>
      </c>
      <c r="FH21">
        <f>INDEX(HaverPull!$B:$XZ,MATCH(Calculations!FH$9,HaverPull!$B:$B,0),MATCH(Calculations!$B21,HaverPull!$B$1:$XZ$1,0))</f>
        <v>10609.1</v>
      </c>
      <c r="FI21">
        <f>INDEX(HaverPull!$B:$XZ,MATCH(Calculations!FI$9,HaverPull!$B:$B,0),MATCH(Calculations!$B21,HaverPull!$B$1:$XZ$1,0))</f>
        <v>10683.3</v>
      </c>
      <c r="FJ21">
        <f>INDEX(HaverPull!$B:$XZ,MATCH(Calculations!FJ$9,HaverPull!$B:$B,0),MATCH(Calculations!$B21,HaverPull!$B$1:$XZ$1,0))</f>
        <v>10754</v>
      </c>
      <c r="FK21">
        <f>INDEX(HaverPull!$B:$XZ,MATCH(Calculations!FK$9,HaverPull!$B:$B,0),MATCH(Calculations!$B21,HaverPull!$B$1:$XZ$1,0))</f>
        <v>10799.7</v>
      </c>
      <c r="FL21">
        <f>INDEX(HaverPull!$B:$XZ,MATCH(Calculations!FL$9,HaverPull!$B:$B,0),MATCH(Calculations!$B21,HaverPull!$B$1:$XZ$1,0))</f>
        <v>10823.7</v>
      </c>
      <c r="FM21">
        <f>INDEX(HaverPull!$B:$XZ,MATCH(Calculations!FM$9,HaverPull!$B:$B,0),MATCH(Calculations!$B21,HaverPull!$B$1:$XZ$1,0))</f>
        <v>10866</v>
      </c>
      <c r="FN21">
        <f>INDEX(HaverPull!$B:$XZ,MATCH(Calculations!FN$9,HaverPull!$B:$B,0),MATCH(Calculations!$B21,HaverPull!$B$1:$XZ$1,0))</f>
        <v>10885.9</v>
      </c>
      <c r="FO21">
        <f>INDEX(HaverPull!$B:$XZ,MATCH(Calculations!FO$9,HaverPull!$B:$B,0),MATCH(Calculations!$B21,HaverPull!$B$1:$XZ$1,0))</f>
        <v>10973.3</v>
      </c>
      <c r="FP21">
        <f>INDEX(HaverPull!$B:$XZ,MATCH(Calculations!FP$9,HaverPull!$B:$B,0),MATCH(Calculations!$B21,HaverPull!$B$1:$XZ$1,0))</f>
        <v>10989.6</v>
      </c>
      <c r="FQ21">
        <f>INDEX(HaverPull!$B:$XZ,MATCH(Calculations!FQ$9,HaverPull!$B:$B,0),MATCH(Calculations!$B21,HaverPull!$B$1:$XZ$1,0))</f>
        <v>11007.5</v>
      </c>
      <c r="FR21">
        <f>INDEX(HaverPull!$B:$XZ,MATCH(Calculations!FR$9,HaverPull!$B:$B,0),MATCH(Calculations!$B21,HaverPull!$B$1:$XZ$1,0))</f>
        <v>11056.9</v>
      </c>
      <c r="FS21">
        <f>INDEX(HaverPull!$B:$XZ,MATCH(Calculations!FS$9,HaverPull!$B:$B,0),MATCH(Calculations!$B21,HaverPull!$B$1:$XZ$1,0))</f>
        <v>11114.2</v>
      </c>
      <c r="FT21">
        <f>INDEX(HaverPull!$B:$XZ,MATCH(Calculations!FT$9,HaverPull!$B:$B,0),MATCH(Calculations!$B21,HaverPull!$B$1:$XZ$1,0))</f>
        <v>11122.2</v>
      </c>
      <c r="FU21">
        <f>INDEX(HaverPull!$B:$XZ,MATCH(Calculations!FU$9,HaverPull!$B:$B,0),MATCH(Calculations!$B21,HaverPull!$B$1:$XZ$1,0))</f>
        <v>11167.4</v>
      </c>
      <c r="FV21">
        <f>INDEX(HaverPull!$B:$XZ,MATCH(Calculations!FV$9,HaverPull!$B:$B,0),MATCH(Calculations!$B21,HaverPull!$B$1:$XZ$1,0))</f>
        <v>11263.6</v>
      </c>
      <c r="FW21">
        <f>INDEX(HaverPull!$B:$XZ,MATCH(Calculations!FW$9,HaverPull!$B:$B,0),MATCH(Calculations!$B21,HaverPull!$B$1:$XZ$1,0))</f>
        <v>11307.3</v>
      </c>
      <c r="FX21">
        <f>INDEX(HaverPull!$B:$XZ,MATCH(Calculations!FX$9,HaverPull!$B:$B,0),MATCH(Calculations!$B21,HaverPull!$B$1:$XZ$1,0))</f>
        <v>11428.7</v>
      </c>
      <c r="FY21">
        <f>INDEX(HaverPull!$B:$XZ,MATCH(Calculations!FY$9,HaverPull!$B:$B,0),MATCH(Calculations!$B21,HaverPull!$B$1:$XZ$1,0))</f>
        <v>11554.2</v>
      </c>
      <c r="FZ21">
        <f>INDEX(HaverPull!$B:$XZ,MATCH(Calculations!FZ$9,HaverPull!$B:$B,0),MATCH(Calculations!$B21,HaverPull!$B$1:$XZ$1,0))</f>
        <v>11687.1</v>
      </c>
      <c r="GA21">
        <f>INDEX(HaverPull!$B:$XZ,MATCH(Calculations!GA$9,HaverPull!$B:$B,0),MATCH(Calculations!$B21,HaverPull!$B$1:$XZ$1,0))</f>
        <v>11788.4</v>
      </c>
      <c r="GB21">
        <f>INDEX(HaverPull!$B:$XZ,MATCH(Calculations!GB$9,HaverPull!$B:$B,0),MATCH(Calculations!$B21,HaverPull!$B$1:$XZ$1,0))</f>
        <v>11887.5</v>
      </c>
      <c r="GC21">
        <f>INDEX(HaverPull!$B:$XZ,MATCH(Calculations!GC$9,HaverPull!$B:$B,0),MATCH(Calculations!$B21,HaverPull!$B$1:$XZ$1,0))</f>
        <v>11972</v>
      </c>
      <c r="GD21">
        <f>INDEX(HaverPull!$B:$XZ,MATCH(Calculations!GD$9,HaverPull!$B:$B,0),MATCH(Calculations!$B21,HaverPull!$B$1:$XZ$1,0))</f>
        <v>12039.7</v>
      </c>
      <c r="GE21">
        <f>INDEX(HaverPull!$B:$XZ,MATCH(Calculations!GE$9,HaverPull!$B:$B,0),MATCH(Calculations!$B21,HaverPull!$B$1:$XZ$1,0))</f>
        <v>12111.8</v>
      </c>
      <c r="GF21">
        <f>INDEX(HaverPull!$B:$XZ,MATCH(Calculations!GF$9,HaverPull!$B:$B,0),MATCH(Calculations!$B21,HaverPull!$B$1:$XZ$1,0))</f>
        <v>12214.1</v>
      </c>
      <c r="GG21">
        <f>INDEX(HaverPull!$B:$XZ,MATCH(Calculations!GG$9,HaverPull!$B:$B,0),MATCH(Calculations!$B21,HaverPull!$B$1:$XZ$1,0))</f>
        <v>12294.3</v>
      </c>
      <c r="GH21">
        <f>INDEX(HaverPull!$B:$XZ,MATCH(Calculations!GH$9,HaverPull!$B:$B,0),MATCH(Calculations!$B21,HaverPull!$B$1:$XZ$1,0))</f>
        <v>12372.7</v>
      </c>
      <c r="GI21">
        <f>INDEX(HaverPull!$B:$XZ,MATCH(Calculations!GI$9,HaverPull!$B:$B,0),MATCH(Calculations!$B21,HaverPull!$B$1:$XZ$1,0))</f>
        <v>12427.6</v>
      </c>
      <c r="GJ21">
        <f>INDEX(HaverPull!$B:$XZ,MATCH(Calculations!GJ$9,HaverPull!$B:$B,0),MATCH(Calculations!$B21,HaverPull!$B$1:$XZ$1,0))</f>
        <v>12515.9</v>
      </c>
      <c r="GK21">
        <f>INDEX(HaverPull!$B:$XZ,MATCH(Calculations!GK$9,HaverPull!$B:$B,0),MATCH(Calculations!$B21,HaverPull!$B$1:$XZ$1,0))</f>
        <v>12584.9</v>
      </c>
      <c r="GL21">
        <f>INDEX(HaverPull!$B:$XZ,MATCH(Calculations!GL$9,HaverPull!$B:$B,0),MATCH(Calculations!$B21,HaverPull!$B$1:$XZ$1,0))</f>
        <v>12706.4</v>
      </c>
      <c r="GM21">
        <f>INDEX(HaverPull!$B:$XZ,MATCH(Calculations!GM$9,HaverPull!$B:$B,0),MATCH(Calculations!$B21,HaverPull!$B$1:$XZ$1,0))</f>
        <v>12722.8</v>
      </c>
      <c r="GN21">
        <f>INDEX(HaverPull!$B:$XZ,MATCH(Calculations!GN$9,HaverPull!$B:$B,0),MATCH(Calculations!$B21,HaverPull!$B$1:$XZ$1,0))</f>
        <v>12842</v>
      </c>
      <c r="GO21" t="e">
        <f>INDEX(HaverPull!$B:$XZ,MATCH(Calculations!GO$9,HaverPull!$B:$B,0),MATCH(Calculations!$B21,HaverPull!$B$1:$XZ$1,0))</f>
        <v>#N/A</v>
      </c>
      <c r="GP21" t="e">
        <f>INDEX(HaverPull!$B:$XZ,MATCH(Calculations!GP$9,HaverPull!$B:$B,0),MATCH(Calculations!$B21,HaverPull!$B$1:$XZ$1,0))</f>
        <v>#N/A</v>
      </c>
      <c r="GQ21" t="e">
        <f>INDEX(HaverPull!$B:$XZ,MATCH(Calculations!GQ$9,HaverPull!$B:$B,0),MATCH(Calculations!$B21,HaverPull!$B$1:$XZ$1,0))</f>
        <v>#N/A</v>
      </c>
      <c r="GR21" t="e">
        <f>INDEX(HaverPull!$B:$XZ,MATCH(Calculations!GR$9,HaverPull!$B:$B,0),MATCH(Calculations!$B21,HaverPull!$B$1:$XZ$1,0))</f>
        <v>#N/A</v>
      </c>
      <c r="GS21" t="e">
        <f>INDEX(HaverPull!$B:$XZ,MATCH(Calculations!GS$9,HaverPull!$B:$B,0),MATCH(Calculations!$B21,HaverPull!$B$1:$XZ$1,0))</f>
        <v>#N/A</v>
      </c>
      <c r="GT21" t="e">
        <f>INDEX(HaverPull!$B:$XZ,MATCH(Calculations!GT$9,HaverPull!$B:$B,0),MATCH(Calculations!$B21,HaverPull!$B$1:$XZ$1,0))</f>
        <v>#N/A</v>
      </c>
      <c r="GU21" t="e">
        <f>INDEX(HaverPull!$B:$XZ,MATCH(Calculations!GU$9,HaverPull!$B:$B,0),MATCH(Calculations!$B21,HaverPull!$B$1:$XZ$1,0))</f>
        <v>#N/A</v>
      </c>
      <c r="GV21" t="e">
        <f>INDEX(HaverPull!$B:$XZ,MATCH(Calculations!GV$9,HaverPull!$B:$B,0),MATCH(Calculations!$B21,HaverPull!$B$1:$XZ$1,0))</f>
        <v>#N/A</v>
      </c>
    </row>
    <row r="22" spans="1:204" x14ac:dyDescent="0.25">
      <c r="A22" s="8" t="s">
        <v>185</v>
      </c>
      <c r="B22" s="9" t="s">
        <v>10</v>
      </c>
      <c r="C22">
        <f>INDEX(HaverPull!$B:$XZ,MATCH(Calculations!C$9,HaverPull!$B:$B,0),MATCH(Calculations!$B22,HaverPull!$B$1:$XZ$1,0))</f>
        <v>631.70000000000005</v>
      </c>
      <c r="D22">
        <f>INDEX(HaverPull!$B:$XZ,MATCH(Calculations!D$9,HaverPull!$B:$B,0),MATCH(Calculations!$B22,HaverPull!$B$1:$XZ$1,0))</f>
        <v>641.6</v>
      </c>
      <c r="E22">
        <f>INDEX(HaverPull!$B:$XZ,MATCH(Calculations!E$9,HaverPull!$B:$B,0),MATCH(Calculations!$B22,HaverPull!$B$1:$XZ$1,0))</f>
        <v>653.5</v>
      </c>
      <c r="F22">
        <f>INDEX(HaverPull!$B:$XZ,MATCH(Calculations!F$9,HaverPull!$B:$B,0),MATCH(Calculations!$B22,HaverPull!$B$1:$XZ$1,0))</f>
        <v>660.2</v>
      </c>
      <c r="G22">
        <f>INDEX(HaverPull!$B:$XZ,MATCH(Calculations!G$9,HaverPull!$B:$B,0),MATCH(Calculations!$B22,HaverPull!$B$1:$XZ$1,0))</f>
        <v>679.2</v>
      </c>
      <c r="H22">
        <f>INDEX(HaverPull!$B:$XZ,MATCH(Calculations!H$9,HaverPull!$B:$B,0),MATCH(Calculations!$B22,HaverPull!$B$1:$XZ$1,0))</f>
        <v>693.2</v>
      </c>
      <c r="I22">
        <f>INDEX(HaverPull!$B:$XZ,MATCH(Calculations!I$9,HaverPull!$B:$B,0),MATCH(Calculations!$B22,HaverPull!$B$1:$XZ$1,0))</f>
        <v>705.6</v>
      </c>
      <c r="J22">
        <f>INDEX(HaverPull!$B:$XZ,MATCH(Calculations!J$9,HaverPull!$B:$B,0),MATCH(Calculations!$B22,HaverPull!$B$1:$XZ$1,0))</f>
        <v>721.7</v>
      </c>
      <c r="K22">
        <f>INDEX(HaverPull!$B:$XZ,MATCH(Calculations!K$9,HaverPull!$B:$B,0),MATCH(Calculations!$B22,HaverPull!$B$1:$XZ$1,0))</f>
        <v>738.9</v>
      </c>
      <c r="L22">
        <f>INDEX(HaverPull!$B:$XZ,MATCH(Calculations!L$9,HaverPull!$B:$B,0),MATCH(Calculations!$B22,HaverPull!$B$1:$XZ$1,0))</f>
        <v>757.4</v>
      </c>
      <c r="M22">
        <f>INDEX(HaverPull!$B:$XZ,MATCH(Calculations!M$9,HaverPull!$B:$B,0),MATCH(Calculations!$B22,HaverPull!$B$1:$XZ$1,0))</f>
        <v>775.8</v>
      </c>
      <c r="N22">
        <f>INDEX(HaverPull!$B:$XZ,MATCH(Calculations!N$9,HaverPull!$B:$B,0),MATCH(Calculations!$B22,HaverPull!$B$1:$XZ$1,0))</f>
        <v>800.5</v>
      </c>
      <c r="O22">
        <f>INDEX(HaverPull!$B:$XZ,MATCH(Calculations!O$9,HaverPull!$B:$B,0),MATCH(Calculations!$B22,HaverPull!$B$1:$XZ$1,0))</f>
        <v>825</v>
      </c>
      <c r="P22">
        <f>INDEX(HaverPull!$B:$XZ,MATCH(Calculations!P$9,HaverPull!$B:$B,0),MATCH(Calculations!$B22,HaverPull!$B$1:$XZ$1,0))</f>
        <v>840.5</v>
      </c>
      <c r="Q22">
        <f>INDEX(HaverPull!$B:$XZ,MATCH(Calculations!Q$9,HaverPull!$B:$B,0),MATCH(Calculations!$B22,HaverPull!$B$1:$XZ$1,0))</f>
        <v>858.9</v>
      </c>
      <c r="R22">
        <f>INDEX(HaverPull!$B:$XZ,MATCH(Calculations!R$9,HaverPull!$B:$B,0),MATCH(Calculations!$B22,HaverPull!$B$1:$XZ$1,0))</f>
        <v>873.9</v>
      </c>
      <c r="S22">
        <f>INDEX(HaverPull!$B:$XZ,MATCH(Calculations!S$9,HaverPull!$B:$B,0),MATCH(Calculations!$B22,HaverPull!$B$1:$XZ$1,0))</f>
        <v>891.9</v>
      </c>
      <c r="T22">
        <f>INDEX(HaverPull!$B:$XZ,MATCH(Calculations!T$9,HaverPull!$B:$B,0),MATCH(Calculations!$B22,HaverPull!$B$1:$XZ$1,0))</f>
        <v>920.4</v>
      </c>
      <c r="U22">
        <f>INDEX(HaverPull!$B:$XZ,MATCH(Calculations!U$9,HaverPull!$B:$B,0),MATCH(Calculations!$B22,HaverPull!$B$1:$XZ$1,0))</f>
        <v>949.3</v>
      </c>
      <c r="V22">
        <f>INDEX(HaverPull!$B:$XZ,MATCH(Calculations!V$9,HaverPull!$B:$B,0),MATCH(Calculations!$B22,HaverPull!$B$1:$XZ$1,0))</f>
        <v>959.1</v>
      </c>
      <c r="W22">
        <f>INDEX(HaverPull!$B:$XZ,MATCH(Calculations!W$9,HaverPull!$B:$B,0),MATCH(Calculations!$B22,HaverPull!$B$1:$XZ$1,0))</f>
        <v>985.2</v>
      </c>
      <c r="X22">
        <f>INDEX(HaverPull!$B:$XZ,MATCH(Calculations!X$9,HaverPull!$B:$B,0),MATCH(Calculations!$B22,HaverPull!$B$1:$XZ$1,0))</f>
        <v>1013.6</v>
      </c>
      <c r="Y22">
        <f>INDEX(HaverPull!$B:$XZ,MATCH(Calculations!Y$9,HaverPull!$B:$B,0),MATCH(Calculations!$B22,HaverPull!$B$1:$XZ$1,0))</f>
        <v>1047.2</v>
      </c>
      <c r="Z22">
        <f>INDEX(HaverPull!$B:$XZ,MATCH(Calculations!Z$9,HaverPull!$B:$B,0),MATCH(Calculations!$B22,HaverPull!$B$1:$XZ$1,0))</f>
        <v>1076.2</v>
      </c>
      <c r="AA22">
        <f>INDEX(HaverPull!$B:$XZ,MATCH(Calculations!AA$9,HaverPull!$B:$B,0),MATCH(Calculations!$B22,HaverPull!$B$1:$XZ$1,0))</f>
        <v>1109.9000000000001</v>
      </c>
      <c r="AB22">
        <f>INDEX(HaverPull!$B:$XZ,MATCH(Calculations!AB$9,HaverPull!$B:$B,0),MATCH(Calculations!$B22,HaverPull!$B$1:$XZ$1,0))</f>
        <v>1129.5</v>
      </c>
      <c r="AC22">
        <f>INDEX(HaverPull!$B:$XZ,MATCH(Calculations!AC$9,HaverPull!$B:$B,0),MATCH(Calculations!$B22,HaverPull!$B$1:$XZ$1,0))</f>
        <v>1158.8</v>
      </c>
      <c r="AD22">
        <f>INDEX(HaverPull!$B:$XZ,MATCH(Calculations!AD$9,HaverPull!$B:$B,0),MATCH(Calculations!$B22,HaverPull!$B$1:$XZ$1,0))</f>
        <v>1192.4000000000001</v>
      </c>
      <c r="AE22">
        <f>INDEX(HaverPull!$B:$XZ,MATCH(Calculations!AE$9,HaverPull!$B:$B,0),MATCH(Calculations!$B22,HaverPull!$B$1:$XZ$1,0))</f>
        <v>1228.2</v>
      </c>
      <c r="AF22">
        <f>INDEX(HaverPull!$B:$XZ,MATCH(Calculations!AF$9,HaverPull!$B:$B,0),MATCH(Calculations!$B22,HaverPull!$B$1:$XZ$1,0))</f>
        <v>1256</v>
      </c>
      <c r="AG22">
        <f>INDEX(HaverPull!$B:$XZ,MATCH(Calculations!AG$9,HaverPull!$B:$B,0),MATCH(Calculations!$B22,HaverPull!$B$1:$XZ$1,0))</f>
        <v>1286.9000000000001</v>
      </c>
      <c r="AH22">
        <f>INDEX(HaverPull!$B:$XZ,MATCH(Calculations!AH$9,HaverPull!$B:$B,0),MATCH(Calculations!$B22,HaverPull!$B$1:$XZ$1,0))</f>
        <v>1324.8</v>
      </c>
      <c r="AI22">
        <f>INDEX(HaverPull!$B:$XZ,MATCH(Calculations!AI$9,HaverPull!$B:$B,0),MATCH(Calculations!$B22,HaverPull!$B$1:$XZ$1,0))</f>
        <v>1354.1</v>
      </c>
      <c r="AJ22">
        <f>INDEX(HaverPull!$B:$XZ,MATCH(Calculations!AJ$9,HaverPull!$B:$B,0),MATCH(Calculations!$B22,HaverPull!$B$1:$XZ$1,0))</f>
        <v>1411.4</v>
      </c>
      <c r="AK22">
        <f>INDEX(HaverPull!$B:$XZ,MATCH(Calculations!AK$9,HaverPull!$B:$B,0),MATCH(Calculations!$B22,HaverPull!$B$1:$XZ$1,0))</f>
        <v>1442.2</v>
      </c>
      <c r="AL22">
        <f>INDEX(HaverPull!$B:$XZ,MATCH(Calculations!AL$9,HaverPull!$B:$B,0),MATCH(Calculations!$B22,HaverPull!$B$1:$XZ$1,0))</f>
        <v>1481.4</v>
      </c>
      <c r="AM22">
        <f>INDEX(HaverPull!$B:$XZ,MATCH(Calculations!AM$9,HaverPull!$B:$B,0),MATCH(Calculations!$B22,HaverPull!$B$1:$XZ$1,0))</f>
        <v>1517.1</v>
      </c>
      <c r="AN22">
        <f>INDEX(HaverPull!$B:$XZ,MATCH(Calculations!AN$9,HaverPull!$B:$B,0),MATCH(Calculations!$B22,HaverPull!$B$1:$XZ$1,0))</f>
        <v>1557.6</v>
      </c>
      <c r="AO22">
        <f>INDEX(HaverPull!$B:$XZ,MATCH(Calculations!AO$9,HaverPull!$B:$B,0),MATCH(Calculations!$B22,HaverPull!$B$1:$XZ$1,0))</f>
        <v>1611.9</v>
      </c>
      <c r="AP22">
        <f>INDEX(HaverPull!$B:$XZ,MATCH(Calculations!AP$9,HaverPull!$B:$B,0),MATCH(Calculations!$B22,HaverPull!$B$1:$XZ$1,0))</f>
        <v>1655</v>
      </c>
      <c r="AQ22">
        <f>INDEX(HaverPull!$B:$XZ,MATCH(Calculations!AQ$9,HaverPull!$B:$B,0),MATCH(Calculations!$B22,HaverPull!$B$1:$XZ$1,0))</f>
        <v>1702.3</v>
      </c>
      <c r="AR22">
        <f>INDEX(HaverPull!$B:$XZ,MATCH(Calculations!AR$9,HaverPull!$B:$B,0),MATCH(Calculations!$B22,HaverPull!$B$1:$XZ$1,0))</f>
        <v>1704.7</v>
      </c>
      <c r="AS22">
        <f>INDEX(HaverPull!$B:$XZ,MATCH(Calculations!AS$9,HaverPull!$B:$B,0),MATCH(Calculations!$B22,HaverPull!$B$1:$XZ$1,0))</f>
        <v>1763.8</v>
      </c>
      <c r="AT22">
        <f>INDEX(HaverPull!$B:$XZ,MATCH(Calculations!AT$9,HaverPull!$B:$B,0),MATCH(Calculations!$B22,HaverPull!$B$1:$XZ$1,0))</f>
        <v>1831.9</v>
      </c>
      <c r="AU22">
        <f>INDEX(HaverPull!$B:$XZ,MATCH(Calculations!AU$9,HaverPull!$B:$B,0),MATCH(Calculations!$B22,HaverPull!$B$1:$XZ$1,0))</f>
        <v>1885.7</v>
      </c>
      <c r="AV22">
        <f>INDEX(HaverPull!$B:$XZ,MATCH(Calculations!AV$9,HaverPull!$B:$B,0),MATCH(Calculations!$B22,HaverPull!$B$1:$XZ$1,0))</f>
        <v>1917.5</v>
      </c>
      <c r="AW22">
        <f>INDEX(HaverPull!$B:$XZ,MATCH(Calculations!AW$9,HaverPull!$B:$B,0),MATCH(Calculations!$B22,HaverPull!$B$1:$XZ$1,0))</f>
        <v>1958.1</v>
      </c>
      <c r="AX22">
        <f>INDEX(HaverPull!$B:$XZ,MATCH(Calculations!AX$9,HaverPull!$B:$B,0),MATCH(Calculations!$B22,HaverPull!$B$1:$XZ$1,0))</f>
        <v>1974.4</v>
      </c>
      <c r="AY22">
        <f>INDEX(HaverPull!$B:$XZ,MATCH(Calculations!AY$9,HaverPull!$B:$B,0),MATCH(Calculations!$B22,HaverPull!$B$1:$XZ$1,0))</f>
        <v>2014.2</v>
      </c>
      <c r="AZ22">
        <f>INDEX(HaverPull!$B:$XZ,MATCH(Calculations!AZ$9,HaverPull!$B:$B,0),MATCH(Calculations!$B22,HaverPull!$B$1:$XZ$1,0))</f>
        <v>2039.6</v>
      </c>
      <c r="BA22">
        <f>INDEX(HaverPull!$B:$XZ,MATCH(Calculations!BA$9,HaverPull!$B:$B,0),MATCH(Calculations!$B22,HaverPull!$B$1:$XZ$1,0))</f>
        <v>2085.6999999999998</v>
      </c>
      <c r="BB22">
        <f>INDEX(HaverPull!$B:$XZ,MATCH(Calculations!BB$9,HaverPull!$B:$B,0),MATCH(Calculations!$B22,HaverPull!$B$1:$XZ$1,0))</f>
        <v>2145.6</v>
      </c>
      <c r="BC22">
        <f>INDEX(HaverPull!$B:$XZ,MATCH(Calculations!BC$9,HaverPull!$B:$B,0),MATCH(Calculations!$B22,HaverPull!$B$1:$XZ$1,0))</f>
        <v>2184.6</v>
      </c>
      <c r="BD22">
        <f>INDEX(HaverPull!$B:$XZ,MATCH(Calculations!BD$9,HaverPull!$B:$B,0),MATCH(Calculations!$B22,HaverPull!$B$1:$XZ$1,0))</f>
        <v>2249.4</v>
      </c>
      <c r="BE22">
        <f>INDEX(HaverPull!$B:$XZ,MATCH(Calculations!BE$9,HaverPull!$B:$B,0),MATCH(Calculations!$B22,HaverPull!$B$1:$XZ$1,0))</f>
        <v>2319.9</v>
      </c>
      <c r="BF22">
        <f>INDEX(HaverPull!$B:$XZ,MATCH(Calculations!BF$9,HaverPull!$B:$B,0),MATCH(Calculations!$B22,HaverPull!$B$1:$XZ$1,0))</f>
        <v>2372.5</v>
      </c>
      <c r="BG22">
        <f>INDEX(HaverPull!$B:$XZ,MATCH(Calculations!BG$9,HaverPull!$B:$B,0),MATCH(Calculations!$B22,HaverPull!$B$1:$XZ$1,0))</f>
        <v>2418.1999999999998</v>
      </c>
      <c r="BH22">
        <f>INDEX(HaverPull!$B:$XZ,MATCH(Calculations!BH$9,HaverPull!$B:$B,0),MATCH(Calculations!$B22,HaverPull!$B$1:$XZ$1,0))</f>
        <v>2475.9</v>
      </c>
      <c r="BI22">
        <f>INDEX(HaverPull!$B:$XZ,MATCH(Calculations!BI$9,HaverPull!$B:$B,0),MATCH(Calculations!$B22,HaverPull!$B$1:$XZ$1,0))</f>
        <v>2513.5</v>
      </c>
      <c r="BJ22">
        <f>INDEX(HaverPull!$B:$XZ,MATCH(Calculations!BJ$9,HaverPull!$B:$B,0),MATCH(Calculations!$B22,HaverPull!$B$1:$XZ$1,0))</f>
        <v>2561.8000000000002</v>
      </c>
      <c r="BK22">
        <f>INDEX(HaverPull!$B:$XZ,MATCH(Calculations!BK$9,HaverPull!$B:$B,0),MATCH(Calculations!$B22,HaverPull!$B$1:$XZ$1,0))</f>
        <v>2636</v>
      </c>
      <c r="BL22">
        <f>INDEX(HaverPull!$B:$XZ,MATCH(Calculations!BL$9,HaverPull!$B:$B,0),MATCH(Calculations!$B22,HaverPull!$B$1:$XZ$1,0))</f>
        <v>2681.8</v>
      </c>
      <c r="BM22">
        <f>INDEX(HaverPull!$B:$XZ,MATCH(Calculations!BM$9,HaverPull!$B:$B,0),MATCH(Calculations!$B22,HaverPull!$B$1:$XZ$1,0))</f>
        <v>2754.1</v>
      </c>
      <c r="BN22">
        <f>INDEX(HaverPull!$B:$XZ,MATCH(Calculations!BN$9,HaverPull!$B:$B,0),MATCH(Calculations!$B22,HaverPull!$B$1:$XZ$1,0))</f>
        <v>2779.4</v>
      </c>
      <c r="BO22">
        <f>INDEX(HaverPull!$B:$XZ,MATCH(Calculations!BO$9,HaverPull!$B:$B,0),MATCH(Calculations!$B22,HaverPull!$B$1:$XZ$1,0))</f>
        <v>2823.6</v>
      </c>
      <c r="BP22">
        <f>INDEX(HaverPull!$B:$XZ,MATCH(Calculations!BP$9,HaverPull!$B:$B,0),MATCH(Calculations!$B22,HaverPull!$B$1:$XZ$1,0))</f>
        <v>2851.5</v>
      </c>
      <c r="BQ22">
        <f>INDEX(HaverPull!$B:$XZ,MATCH(Calculations!BQ$9,HaverPull!$B:$B,0),MATCH(Calculations!$B22,HaverPull!$B$1:$XZ$1,0))</f>
        <v>2917.2</v>
      </c>
      <c r="BR22">
        <f>INDEX(HaverPull!$B:$XZ,MATCH(Calculations!BR$9,HaverPull!$B:$B,0),MATCH(Calculations!$B22,HaverPull!$B$1:$XZ$1,0))</f>
        <v>2952.8</v>
      </c>
      <c r="BS22">
        <f>INDEX(HaverPull!$B:$XZ,MATCH(Calculations!BS$9,HaverPull!$B:$B,0),MATCH(Calculations!$B22,HaverPull!$B$1:$XZ$1,0))</f>
        <v>2983.5</v>
      </c>
      <c r="BT22">
        <f>INDEX(HaverPull!$B:$XZ,MATCH(Calculations!BT$9,HaverPull!$B:$B,0),MATCH(Calculations!$B22,HaverPull!$B$1:$XZ$1,0))</f>
        <v>3053.3</v>
      </c>
      <c r="BU22">
        <f>INDEX(HaverPull!$B:$XZ,MATCH(Calculations!BU$9,HaverPull!$B:$B,0),MATCH(Calculations!$B22,HaverPull!$B$1:$XZ$1,0))</f>
        <v>3117.4</v>
      </c>
      <c r="BV22">
        <f>INDEX(HaverPull!$B:$XZ,MATCH(Calculations!BV$9,HaverPull!$B:$B,0),MATCH(Calculations!$B22,HaverPull!$B$1:$XZ$1,0))</f>
        <v>3150.9</v>
      </c>
      <c r="BW22">
        <f>INDEX(HaverPull!$B:$XZ,MATCH(Calculations!BW$9,HaverPull!$B:$B,0),MATCH(Calculations!$B22,HaverPull!$B$1:$XZ$1,0))</f>
        <v>3231.9</v>
      </c>
      <c r="BX22">
        <f>INDEX(HaverPull!$B:$XZ,MATCH(Calculations!BX$9,HaverPull!$B:$B,0),MATCH(Calculations!$B22,HaverPull!$B$1:$XZ$1,0))</f>
        <v>3291.7</v>
      </c>
      <c r="BY22">
        <f>INDEX(HaverPull!$B:$XZ,MATCH(Calculations!BY$9,HaverPull!$B:$B,0),MATCH(Calculations!$B22,HaverPull!$B$1:$XZ$1,0))</f>
        <v>3361.9</v>
      </c>
      <c r="BZ22">
        <f>INDEX(HaverPull!$B:$XZ,MATCH(Calculations!BZ$9,HaverPull!$B:$B,0),MATCH(Calculations!$B22,HaverPull!$B$1:$XZ$1,0))</f>
        <v>3434.5</v>
      </c>
      <c r="CA22">
        <f>INDEX(HaverPull!$B:$XZ,MATCH(Calculations!CA$9,HaverPull!$B:$B,0),MATCH(Calculations!$B22,HaverPull!$B$1:$XZ$1,0))</f>
        <v>3490.2</v>
      </c>
      <c r="CB22">
        <f>INDEX(HaverPull!$B:$XZ,MATCH(Calculations!CB$9,HaverPull!$B:$B,0),MATCH(Calculations!$B22,HaverPull!$B$1:$XZ$1,0))</f>
        <v>3553.8</v>
      </c>
      <c r="CC22">
        <f>INDEX(HaverPull!$B:$XZ,MATCH(Calculations!CC$9,HaverPull!$B:$B,0),MATCH(Calculations!$B22,HaverPull!$B$1:$XZ$1,0))</f>
        <v>3609.4</v>
      </c>
      <c r="CD22">
        <f>INDEX(HaverPull!$B:$XZ,MATCH(Calculations!CD$9,HaverPull!$B:$B,0),MATCH(Calculations!$B22,HaverPull!$B$1:$XZ$1,0))</f>
        <v>3653.7</v>
      </c>
      <c r="CE22">
        <f>INDEX(HaverPull!$B:$XZ,MATCH(Calculations!CE$9,HaverPull!$B:$B,0),MATCH(Calculations!$B22,HaverPull!$B$1:$XZ$1,0))</f>
        <v>3737.9</v>
      </c>
      <c r="CF22">
        <f>INDEX(HaverPull!$B:$XZ,MATCH(Calculations!CF$9,HaverPull!$B:$B,0),MATCH(Calculations!$B22,HaverPull!$B$1:$XZ$1,0))</f>
        <v>3783.4</v>
      </c>
      <c r="CG22">
        <f>INDEX(HaverPull!$B:$XZ,MATCH(Calculations!CG$9,HaverPull!$B:$B,0),MATCH(Calculations!$B22,HaverPull!$B$1:$XZ$1,0))</f>
        <v>3846.7</v>
      </c>
      <c r="CH22">
        <f>INDEX(HaverPull!$B:$XZ,MATCH(Calculations!CH$9,HaverPull!$B:$B,0),MATCH(Calculations!$B22,HaverPull!$B$1:$XZ$1,0))</f>
        <v>3867.9</v>
      </c>
      <c r="CI22">
        <f>INDEX(HaverPull!$B:$XZ,MATCH(Calculations!CI$9,HaverPull!$B:$B,0),MATCH(Calculations!$B22,HaverPull!$B$1:$XZ$1,0))</f>
        <v>3873.6</v>
      </c>
      <c r="CJ22">
        <f>INDEX(HaverPull!$B:$XZ,MATCH(Calculations!CJ$9,HaverPull!$B:$B,0),MATCH(Calculations!$B22,HaverPull!$B$1:$XZ$1,0))</f>
        <v>3926.9</v>
      </c>
      <c r="CK22">
        <f>INDEX(HaverPull!$B:$XZ,MATCH(Calculations!CK$9,HaverPull!$B:$B,0),MATCH(Calculations!$B22,HaverPull!$B$1:$XZ$1,0))</f>
        <v>3973.3</v>
      </c>
      <c r="CL22">
        <f>INDEX(HaverPull!$B:$XZ,MATCH(Calculations!CL$9,HaverPull!$B:$B,0),MATCH(Calculations!$B22,HaverPull!$B$1:$XZ$1,0))</f>
        <v>4000</v>
      </c>
      <c r="CM22">
        <f>INDEX(HaverPull!$B:$XZ,MATCH(Calculations!CM$9,HaverPull!$B:$B,0),MATCH(Calculations!$B22,HaverPull!$B$1:$XZ$1,0))</f>
        <v>4100.3999999999996</v>
      </c>
      <c r="CN22">
        <f>INDEX(HaverPull!$B:$XZ,MATCH(Calculations!CN$9,HaverPull!$B:$B,0),MATCH(Calculations!$B22,HaverPull!$B$1:$XZ$1,0))</f>
        <v>4155.7</v>
      </c>
      <c r="CO22">
        <f>INDEX(HaverPull!$B:$XZ,MATCH(Calculations!CO$9,HaverPull!$B:$B,0),MATCH(Calculations!$B22,HaverPull!$B$1:$XZ$1,0))</f>
        <v>4227</v>
      </c>
      <c r="CP22">
        <f>INDEX(HaverPull!$B:$XZ,MATCH(Calculations!CP$9,HaverPull!$B:$B,0),MATCH(Calculations!$B22,HaverPull!$B$1:$XZ$1,0))</f>
        <v>4307.2</v>
      </c>
      <c r="CQ22">
        <f>INDEX(HaverPull!$B:$XZ,MATCH(Calculations!CQ$9,HaverPull!$B:$B,0),MATCH(Calculations!$B22,HaverPull!$B$1:$XZ$1,0))</f>
        <v>4349.5</v>
      </c>
      <c r="CR22">
        <f>INDEX(HaverPull!$B:$XZ,MATCH(Calculations!CR$9,HaverPull!$B:$B,0),MATCH(Calculations!$B22,HaverPull!$B$1:$XZ$1,0))</f>
        <v>4418.6000000000004</v>
      </c>
      <c r="CS22">
        <f>INDEX(HaverPull!$B:$XZ,MATCH(Calculations!CS$9,HaverPull!$B:$B,0),MATCH(Calculations!$B22,HaverPull!$B$1:$XZ$1,0))</f>
        <v>4487.2</v>
      </c>
      <c r="CT22">
        <f>INDEX(HaverPull!$B:$XZ,MATCH(Calculations!CT$9,HaverPull!$B:$B,0),MATCH(Calculations!$B22,HaverPull!$B$1:$XZ$1,0))</f>
        <v>4552.7</v>
      </c>
      <c r="CU22">
        <f>INDEX(HaverPull!$B:$XZ,MATCH(Calculations!CU$9,HaverPull!$B:$B,0),MATCH(Calculations!$B22,HaverPull!$B$1:$XZ$1,0))</f>
        <v>4621.2</v>
      </c>
      <c r="CV22">
        <f>INDEX(HaverPull!$B:$XZ,MATCH(Calculations!CV$9,HaverPull!$B:$B,0),MATCH(Calculations!$B22,HaverPull!$B$1:$XZ$1,0))</f>
        <v>4683.2</v>
      </c>
      <c r="CW22">
        <f>INDEX(HaverPull!$B:$XZ,MATCH(Calculations!CW$9,HaverPull!$B:$B,0),MATCH(Calculations!$B22,HaverPull!$B$1:$XZ$1,0))</f>
        <v>4752.8</v>
      </c>
      <c r="CX22">
        <f>INDEX(HaverPull!$B:$XZ,MATCH(Calculations!CX$9,HaverPull!$B:$B,0),MATCH(Calculations!$B22,HaverPull!$B$1:$XZ$1,0))</f>
        <v>4826.7</v>
      </c>
      <c r="CY22">
        <f>INDEX(HaverPull!$B:$XZ,MATCH(Calculations!CY$9,HaverPull!$B:$B,0),MATCH(Calculations!$B22,HaverPull!$B$1:$XZ$1,0))</f>
        <v>4862.3999999999996</v>
      </c>
      <c r="CZ22">
        <f>INDEX(HaverPull!$B:$XZ,MATCH(Calculations!CZ$9,HaverPull!$B:$B,0),MATCH(Calculations!$B22,HaverPull!$B$1:$XZ$1,0))</f>
        <v>4933.6000000000004</v>
      </c>
      <c r="DA22">
        <f>INDEX(HaverPull!$B:$XZ,MATCH(Calculations!DA$9,HaverPull!$B:$B,0),MATCH(Calculations!$B22,HaverPull!$B$1:$XZ$1,0))</f>
        <v>4998.7</v>
      </c>
      <c r="DB22">
        <f>INDEX(HaverPull!$B:$XZ,MATCH(Calculations!DB$9,HaverPull!$B:$B,0),MATCH(Calculations!$B22,HaverPull!$B$1:$XZ$1,0))</f>
        <v>5055.7</v>
      </c>
      <c r="DC22">
        <f>INDEX(HaverPull!$B:$XZ,MATCH(Calculations!DC$9,HaverPull!$B:$B,0),MATCH(Calculations!$B22,HaverPull!$B$1:$XZ$1,0))</f>
        <v>5130.6000000000004</v>
      </c>
      <c r="DD22">
        <f>INDEX(HaverPull!$B:$XZ,MATCH(Calculations!DD$9,HaverPull!$B:$B,0),MATCH(Calculations!$B22,HaverPull!$B$1:$XZ$1,0))</f>
        <v>5220.5</v>
      </c>
      <c r="DE22">
        <f>INDEX(HaverPull!$B:$XZ,MATCH(Calculations!DE$9,HaverPull!$B:$B,0),MATCH(Calculations!$B22,HaverPull!$B$1:$XZ$1,0))</f>
        <v>5274.5</v>
      </c>
      <c r="DF22">
        <f>INDEX(HaverPull!$B:$XZ,MATCH(Calculations!DF$9,HaverPull!$B:$B,0),MATCH(Calculations!$B22,HaverPull!$B$1:$XZ$1,0))</f>
        <v>5352.8</v>
      </c>
      <c r="DG22">
        <f>INDEX(HaverPull!$B:$XZ,MATCH(Calculations!DG$9,HaverPull!$B:$B,0),MATCH(Calculations!$B22,HaverPull!$B$1:$XZ$1,0))</f>
        <v>5433.1</v>
      </c>
      <c r="DH22">
        <f>INDEX(HaverPull!$B:$XZ,MATCH(Calculations!DH$9,HaverPull!$B:$B,0),MATCH(Calculations!$B22,HaverPull!$B$1:$XZ$1,0))</f>
        <v>5471.3</v>
      </c>
      <c r="DI22">
        <f>INDEX(HaverPull!$B:$XZ,MATCH(Calculations!DI$9,HaverPull!$B:$B,0),MATCH(Calculations!$B22,HaverPull!$B$1:$XZ$1,0))</f>
        <v>5579.2</v>
      </c>
      <c r="DJ22">
        <f>INDEX(HaverPull!$B:$XZ,MATCH(Calculations!DJ$9,HaverPull!$B:$B,0),MATCH(Calculations!$B22,HaverPull!$B$1:$XZ$1,0))</f>
        <v>5663.6</v>
      </c>
      <c r="DK22">
        <f>INDEX(HaverPull!$B:$XZ,MATCH(Calculations!DK$9,HaverPull!$B:$B,0),MATCH(Calculations!$B22,HaverPull!$B$1:$XZ$1,0))</f>
        <v>5721.3</v>
      </c>
      <c r="DL22">
        <f>INDEX(HaverPull!$B:$XZ,MATCH(Calculations!DL$9,HaverPull!$B:$B,0),MATCH(Calculations!$B22,HaverPull!$B$1:$XZ$1,0))</f>
        <v>5832.6</v>
      </c>
      <c r="DM22">
        <f>INDEX(HaverPull!$B:$XZ,MATCH(Calculations!DM$9,HaverPull!$B:$B,0),MATCH(Calculations!$B22,HaverPull!$B$1:$XZ$1,0))</f>
        <v>5926.8</v>
      </c>
      <c r="DN22">
        <f>INDEX(HaverPull!$B:$XZ,MATCH(Calculations!DN$9,HaverPull!$B:$B,0),MATCH(Calculations!$B22,HaverPull!$B$1:$XZ$1,0))</f>
        <v>6028.2</v>
      </c>
      <c r="DO22">
        <f>INDEX(HaverPull!$B:$XZ,MATCH(Calculations!DO$9,HaverPull!$B:$B,0),MATCH(Calculations!$B22,HaverPull!$B$1:$XZ$1,0))</f>
        <v>6102.5</v>
      </c>
      <c r="DP22">
        <f>INDEX(HaverPull!$B:$XZ,MATCH(Calculations!DP$9,HaverPull!$B:$B,0),MATCH(Calculations!$B22,HaverPull!$B$1:$XZ$1,0))</f>
        <v>6225.3</v>
      </c>
      <c r="DQ22">
        <f>INDEX(HaverPull!$B:$XZ,MATCH(Calculations!DQ$9,HaverPull!$B:$B,0),MATCH(Calculations!$B22,HaverPull!$B$1:$XZ$1,0))</f>
        <v>6328.9</v>
      </c>
      <c r="DR22">
        <f>INDEX(HaverPull!$B:$XZ,MATCH(Calculations!DR$9,HaverPull!$B:$B,0),MATCH(Calculations!$B22,HaverPull!$B$1:$XZ$1,0))</f>
        <v>6459.6</v>
      </c>
      <c r="DS22">
        <f>INDEX(HaverPull!$B:$XZ,MATCH(Calculations!DS$9,HaverPull!$B:$B,0),MATCH(Calculations!$B22,HaverPull!$B$1:$XZ$1,0))</f>
        <v>6613.6</v>
      </c>
      <c r="DT22">
        <f>INDEX(HaverPull!$B:$XZ,MATCH(Calculations!DT$9,HaverPull!$B:$B,0),MATCH(Calculations!$B22,HaverPull!$B$1:$XZ$1,0))</f>
        <v>6707.5</v>
      </c>
      <c r="DU22">
        <f>INDEX(HaverPull!$B:$XZ,MATCH(Calculations!DU$9,HaverPull!$B:$B,0),MATCH(Calculations!$B22,HaverPull!$B$1:$XZ$1,0))</f>
        <v>6815.4</v>
      </c>
      <c r="DV22">
        <f>INDEX(HaverPull!$B:$XZ,MATCH(Calculations!DV$9,HaverPull!$B:$B,0),MATCH(Calculations!$B22,HaverPull!$B$1:$XZ$1,0))</f>
        <v>6912.1</v>
      </c>
      <c r="DW22">
        <f>INDEX(HaverPull!$B:$XZ,MATCH(Calculations!DW$9,HaverPull!$B:$B,0),MATCH(Calculations!$B22,HaverPull!$B$1:$XZ$1,0))</f>
        <v>6986.9</v>
      </c>
      <c r="DX22">
        <f>INDEX(HaverPull!$B:$XZ,MATCH(Calculations!DX$9,HaverPull!$B:$B,0),MATCH(Calculations!$B22,HaverPull!$B$1:$XZ$1,0))</f>
        <v>7036.3</v>
      </c>
      <c r="DY22">
        <f>INDEX(HaverPull!$B:$XZ,MATCH(Calculations!DY$9,HaverPull!$B:$B,0),MATCH(Calculations!$B22,HaverPull!$B$1:$XZ$1,0))</f>
        <v>7064.7</v>
      </c>
      <c r="DZ22">
        <f>INDEX(HaverPull!$B:$XZ,MATCH(Calculations!DZ$9,HaverPull!$B:$B,0),MATCH(Calculations!$B22,HaverPull!$B$1:$XZ$1,0))</f>
        <v>7174.7</v>
      </c>
      <c r="EA22">
        <f>INDEX(HaverPull!$B:$XZ,MATCH(Calculations!EA$9,HaverPull!$B:$B,0),MATCH(Calculations!$B22,HaverPull!$B$1:$XZ$1,0))</f>
        <v>7209.9</v>
      </c>
      <c r="EB22">
        <f>INDEX(HaverPull!$B:$XZ,MATCH(Calculations!EB$9,HaverPull!$B:$B,0),MATCH(Calculations!$B22,HaverPull!$B$1:$XZ$1,0))</f>
        <v>7302.1</v>
      </c>
      <c r="EC22">
        <f>INDEX(HaverPull!$B:$XZ,MATCH(Calculations!EC$9,HaverPull!$B:$B,0),MATCH(Calculations!$B22,HaverPull!$B$1:$XZ$1,0))</f>
        <v>7390.9</v>
      </c>
      <c r="ED22">
        <f>INDEX(HaverPull!$B:$XZ,MATCH(Calculations!ED$9,HaverPull!$B:$B,0),MATCH(Calculations!$B22,HaverPull!$B$1:$XZ$1,0))</f>
        <v>7467.7</v>
      </c>
      <c r="EE22">
        <f>INDEX(HaverPull!$B:$XZ,MATCH(Calculations!EE$9,HaverPull!$B:$B,0),MATCH(Calculations!$B22,HaverPull!$B$1:$XZ$1,0))</f>
        <v>7555.8</v>
      </c>
      <c r="EF22">
        <f>INDEX(HaverPull!$B:$XZ,MATCH(Calculations!EF$9,HaverPull!$B:$B,0),MATCH(Calculations!$B22,HaverPull!$B$1:$XZ$1,0))</f>
        <v>7642.6</v>
      </c>
      <c r="EG22">
        <f>INDEX(HaverPull!$B:$XZ,MATCH(Calculations!EG$9,HaverPull!$B:$B,0),MATCH(Calculations!$B22,HaverPull!$B$1:$XZ$1,0))</f>
        <v>7802.6</v>
      </c>
      <c r="EH22">
        <f>INDEX(HaverPull!$B:$XZ,MATCH(Calculations!EH$9,HaverPull!$B:$B,0),MATCH(Calculations!$B22,HaverPull!$B$1:$XZ$1,0))</f>
        <v>7891.5</v>
      </c>
      <c r="EI22">
        <f>INDEX(HaverPull!$B:$XZ,MATCH(Calculations!EI$9,HaverPull!$B:$B,0),MATCH(Calculations!$B22,HaverPull!$B$1:$XZ$1,0))</f>
        <v>8027.7</v>
      </c>
      <c r="EJ22">
        <f>INDEX(HaverPull!$B:$XZ,MATCH(Calculations!EJ$9,HaverPull!$B:$B,0),MATCH(Calculations!$B22,HaverPull!$B$1:$XZ$1,0))</f>
        <v>8133</v>
      </c>
      <c r="EK22">
        <f>INDEX(HaverPull!$B:$XZ,MATCH(Calculations!EK$9,HaverPull!$B:$B,0),MATCH(Calculations!$B22,HaverPull!$B$1:$XZ$1,0))</f>
        <v>8264.2999999999993</v>
      </c>
      <c r="EL22">
        <f>INDEX(HaverPull!$B:$XZ,MATCH(Calculations!EL$9,HaverPull!$B:$B,0),MATCH(Calculations!$B22,HaverPull!$B$1:$XZ$1,0))</f>
        <v>8425.6</v>
      </c>
      <c r="EM22">
        <f>INDEX(HaverPull!$B:$XZ,MATCH(Calculations!EM$9,HaverPull!$B:$B,0),MATCH(Calculations!$B22,HaverPull!$B$1:$XZ$1,0))</f>
        <v>8523</v>
      </c>
      <c r="EN22">
        <f>INDEX(HaverPull!$B:$XZ,MATCH(Calculations!EN$9,HaverPull!$B:$B,0),MATCH(Calculations!$B22,HaverPull!$B$1:$XZ$1,0))</f>
        <v>8671.4</v>
      </c>
      <c r="EO22">
        <f>INDEX(HaverPull!$B:$XZ,MATCH(Calculations!EO$9,HaverPull!$B:$B,0),MATCH(Calculations!$B22,HaverPull!$B$1:$XZ$1,0))</f>
        <v>8849.2000000000007</v>
      </c>
      <c r="EP22">
        <f>INDEX(HaverPull!$B:$XZ,MATCH(Calculations!EP$9,HaverPull!$B:$B,0),MATCH(Calculations!$B22,HaverPull!$B$1:$XZ$1,0))</f>
        <v>8944.9</v>
      </c>
      <c r="EQ22">
        <f>INDEX(HaverPull!$B:$XZ,MATCH(Calculations!EQ$9,HaverPull!$B:$B,0),MATCH(Calculations!$B22,HaverPull!$B$1:$XZ$1,0))</f>
        <v>9090.7000000000007</v>
      </c>
      <c r="ER22">
        <f>INDEX(HaverPull!$B:$XZ,MATCH(Calculations!ER$9,HaverPull!$B:$B,0),MATCH(Calculations!$B22,HaverPull!$B$1:$XZ$1,0))</f>
        <v>9210.2000000000007</v>
      </c>
      <c r="ES22">
        <f>INDEX(HaverPull!$B:$XZ,MATCH(Calculations!ES$9,HaverPull!$B:$B,0),MATCH(Calculations!$B22,HaverPull!$B$1:$XZ$1,0))</f>
        <v>9333</v>
      </c>
      <c r="ET22">
        <f>INDEX(HaverPull!$B:$XZ,MATCH(Calculations!ET$9,HaverPull!$B:$B,0),MATCH(Calculations!$B22,HaverPull!$B$1:$XZ$1,0))</f>
        <v>9407.5</v>
      </c>
      <c r="EU22">
        <f>INDEX(HaverPull!$B:$XZ,MATCH(Calculations!EU$9,HaverPull!$B:$B,0),MATCH(Calculations!$B22,HaverPull!$B$1:$XZ$1,0))</f>
        <v>9549.4</v>
      </c>
      <c r="EV22">
        <f>INDEX(HaverPull!$B:$XZ,MATCH(Calculations!EV$9,HaverPull!$B:$B,0),MATCH(Calculations!$B22,HaverPull!$B$1:$XZ$1,0))</f>
        <v>9644.7000000000007</v>
      </c>
      <c r="EW22">
        <f>INDEX(HaverPull!$B:$XZ,MATCH(Calculations!EW$9,HaverPull!$B:$B,0),MATCH(Calculations!$B22,HaverPull!$B$1:$XZ$1,0))</f>
        <v>9753.7999999999993</v>
      </c>
      <c r="EX22">
        <f>INDEX(HaverPull!$B:$XZ,MATCH(Calculations!EX$9,HaverPull!$B:$B,0),MATCH(Calculations!$B22,HaverPull!$B$1:$XZ$1,0))</f>
        <v>9877.7999999999993</v>
      </c>
      <c r="EY22">
        <f>INDEX(HaverPull!$B:$XZ,MATCH(Calculations!EY$9,HaverPull!$B:$B,0),MATCH(Calculations!$B22,HaverPull!$B$1:$XZ$1,0))</f>
        <v>9934.2999999999993</v>
      </c>
      <c r="EZ22">
        <f>INDEX(HaverPull!$B:$XZ,MATCH(Calculations!EZ$9,HaverPull!$B:$B,0),MATCH(Calculations!$B22,HaverPull!$B$1:$XZ$1,0))</f>
        <v>10052.799999999999</v>
      </c>
      <c r="FA22">
        <f>INDEX(HaverPull!$B:$XZ,MATCH(Calculations!FA$9,HaverPull!$B:$B,0),MATCH(Calculations!$B22,HaverPull!$B$1:$XZ$1,0))</f>
        <v>10081</v>
      </c>
      <c r="FB22">
        <f>INDEX(HaverPull!$B:$XZ,MATCH(Calculations!FB$9,HaverPull!$B:$B,0),MATCH(Calculations!$B22,HaverPull!$B$1:$XZ$1,0))</f>
        <v>9837.2999999999993</v>
      </c>
      <c r="FC22">
        <f>INDEX(HaverPull!$B:$XZ,MATCH(Calculations!FC$9,HaverPull!$B:$B,0),MATCH(Calculations!$B22,HaverPull!$B$1:$XZ$1,0))</f>
        <v>9756.1</v>
      </c>
      <c r="FD22">
        <f>INDEX(HaverPull!$B:$XZ,MATCH(Calculations!FD$9,HaverPull!$B:$B,0),MATCH(Calculations!$B22,HaverPull!$B$1:$XZ$1,0))</f>
        <v>9760.2000000000007</v>
      </c>
      <c r="FE22">
        <f>INDEX(HaverPull!$B:$XZ,MATCH(Calculations!FE$9,HaverPull!$B:$B,0),MATCH(Calculations!$B22,HaverPull!$B$1:$XZ$1,0))</f>
        <v>9895.4</v>
      </c>
      <c r="FF22">
        <f>INDEX(HaverPull!$B:$XZ,MATCH(Calculations!FF$9,HaverPull!$B:$B,0),MATCH(Calculations!$B22,HaverPull!$B$1:$XZ$1,0))</f>
        <v>9957.1</v>
      </c>
      <c r="FG22">
        <f>INDEX(HaverPull!$B:$XZ,MATCH(Calculations!FG$9,HaverPull!$B:$B,0),MATCH(Calculations!$B22,HaverPull!$B$1:$XZ$1,0))</f>
        <v>10040.5</v>
      </c>
      <c r="FH22">
        <f>INDEX(HaverPull!$B:$XZ,MATCH(Calculations!FH$9,HaverPull!$B:$B,0),MATCH(Calculations!$B22,HaverPull!$B$1:$XZ$1,0))</f>
        <v>10131.799999999999</v>
      </c>
      <c r="FI22">
        <f>INDEX(HaverPull!$B:$XZ,MATCH(Calculations!FI$9,HaverPull!$B:$B,0),MATCH(Calculations!$B22,HaverPull!$B$1:$XZ$1,0))</f>
        <v>10220.6</v>
      </c>
      <c r="FJ22">
        <f>INDEX(HaverPull!$B:$XZ,MATCH(Calculations!FJ$9,HaverPull!$B:$B,0),MATCH(Calculations!$B22,HaverPull!$B$1:$XZ$1,0))</f>
        <v>10350.5</v>
      </c>
      <c r="FK22">
        <f>INDEX(HaverPull!$B:$XZ,MATCH(Calculations!FK$9,HaverPull!$B:$B,0),MATCH(Calculations!$B22,HaverPull!$B$1:$XZ$1,0))</f>
        <v>10485.4</v>
      </c>
      <c r="FL22">
        <f>INDEX(HaverPull!$B:$XZ,MATCH(Calculations!FL$9,HaverPull!$B:$B,0),MATCH(Calculations!$B22,HaverPull!$B$1:$XZ$1,0))</f>
        <v>10612.1</v>
      </c>
      <c r="FM22">
        <f>INDEX(HaverPull!$B:$XZ,MATCH(Calculations!FM$9,HaverPull!$B:$B,0),MATCH(Calculations!$B22,HaverPull!$B$1:$XZ$1,0))</f>
        <v>10705.4</v>
      </c>
      <c r="FN22">
        <f>INDEX(HaverPull!$B:$XZ,MATCH(Calculations!FN$9,HaverPull!$B:$B,0),MATCH(Calculations!$B22,HaverPull!$B$1:$XZ$1,0))</f>
        <v>10761.6</v>
      </c>
      <c r="FO22">
        <f>INDEX(HaverPull!$B:$XZ,MATCH(Calculations!FO$9,HaverPull!$B:$B,0),MATCH(Calculations!$B22,HaverPull!$B$1:$XZ$1,0))</f>
        <v>10922.4</v>
      </c>
      <c r="FP22">
        <f>INDEX(HaverPull!$B:$XZ,MATCH(Calculations!FP$9,HaverPull!$B:$B,0),MATCH(Calculations!$B22,HaverPull!$B$1:$XZ$1,0))</f>
        <v>10964.9</v>
      </c>
      <c r="FQ22">
        <f>INDEX(HaverPull!$B:$XZ,MATCH(Calculations!FQ$9,HaverPull!$B:$B,0),MATCH(Calculations!$B22,HaverPull!$B$1:$XZ$1,0))</f>
        <v>11014.2</v>
      </c>
      <c r="FR22">
        <f>INDEX(HaverPull!$B:$XZ,MATCH(Calculations!FR$9,HaverPull!$B:$B,0),MATCH(Calculations!$B22,HaverPull!$B$1:$XZ$1,0))</f>
        <v>11125.7</v>
      </c>
      <c r="FS22">
        <f>INDEX(HaverPull!$B:$XZ,MATCH(Calculations!FS$9,HaverPull!$B:$B,0),MATCH(Calculations!$B22,HaverPull!$B$1:$XZ$1,0))</f>
        <v>11223.2</v>
      </c>
      <c r="FT22">
        <f>INDEX(HaverPull!$B:$XZ,MATCH(Calculations!FT$9,HaverPull!$B:$B,0),MATCH(Calculations!$B22,HaverPull!$B$1:$XZ$1,0))</f>
        <v>11239.6</v>
      </c>
      <c r="FU22">
        <f>INDEX(HaverPull!$B:$XZ,MATCH(Calculations!FU$9,HaverPull!$B:$B,0),MATCH(Calculations!$B22,HaverPull!$B$1:$XZ$1,0))</f>
        <v>11330.9</v>
      </c>
      <c r="FV22">
        <f>INDEX(HaverPull!$B:$XZ,MATCH(Calculations!FV$9,HaverPull!$B:$B,0),MATCH(Calculations!$B22,HaverPull!$B$1:$XZ$1,0))</f>
        <v>11475.1</v>
      </c>
      <c r="FW22">
        <f>INDEX(HaverPull!$B:$XZ,MATCH(Calculations!FW$9,HaverPull!$B:$B,0),MATCH(Calculations!$B22,HaverPull!$B$1:$XZ$1,0))</f>
        <v>11573.9</v>
      </c>
      <c r="FX22">
        <f>INDEX(HaverPull!$B:$XZ,MATCH(Calculations!FX$9,HaverPull!$B:$B,0),MATCH(Calculations!$B22,HaverPull!$B$1:$XZ$1,0))</f>
        <v>11756</v>
      </c>
      <c r="FY22">
        <f>INDEX(HaverPull!$B:$XZ,MATCH(Calculations!FY$9,HaverPull!$B:$B,0),MATCH(Calculations!$B22,HaverPull!$B$1:$XZ$1,0))</f>
        <v>11920.7</v>
      </c>
      <c r="FZ22">
        <f>INDEX(HaverPull!$B:$XZ,MATCH(Calculations!FZ$9,HaverPull!$B:$B,0),MATCH(Calculations!$B22,HaverPull!$B$1:$XZ$1,0))</f>
        <v>12045.5</v>
      </c>
      <c r="GA22">
        <f>INDEX(HaverPull!$B:$XZ,MATCH(Calculations!GA$9,HaverPull!$B:$B,0),MATCH(Calculations!$B22,HaverPull!$B$1:$XZ$1,0))</f>
        <v>12095.6</v>
      </c>
      <c r="GB22">
        <f>INDEX(HaverPull!$B:$XZ,MATCH(Calculations!GB$9,HaverPull!$B:$B,0),MATCH(Calculations!$B22,HaverPull!$B$1:$XZ$1,0))</f>
        <v>12256.7</v>
      </c>
      <c r="GC22">
        <f>INDEX(HaverPull!$B:$XZ,MATCH(Calculations!GC$9,HaverPull!$B:$B,0),MATCH(Calculations!$B22,HaverPull!$B$1:$XZ$1,0))</f>
        <v>12380.7</v>
      </c>
      <c r="GD22">
        <f>INDEX(HaverPull!$B:$XZ,MATCH(Calculations!GD$9,HaverPull!$B:$B,0),MATCH(Calculations!$B22,HaverPull!$B$1:$XZ$1,0))</f>
        <v>12445.1</v>
      </c>
      <c r="GE22">
        <f>INDEX(HaverPull!$B:$XZ,MATCH(Calculations!GE$9,HaverPull!$B:$B,0),MATCH(Calculations!$B22,HaverPull!$B$1:$XZ$1,0))</f>
        <v>12526.5</v>
      </c>
      <c r="GF22">
        <f>INDEX(HaverPull!$B:$XZ,MATCH(Calculations!GF$9,HaverPull!$B:$B,0),MATCH(Calculations!$B22,HaverPull!$B$1:$XZ$1,0))</f>
        <v>12706.5</v>
      </c>
      <c r="GG22">
        <f>INDEX(HaverPull!$B:$XZ,MATCH(Calculations!GG$9,HaverPull!$B:$B,0),MATCH(Calculations!$B22,HaverPull!$B$1:$XZ$1,0))</f>
        <v>12845.2</v>
      </c>
      <c r="GH22">
        <f>INDEX(HaverPull!$B:$XZ,MATCH(Calculations!GH$9,HaverPull!$B:$B,0),MATCH(Calculations!$B22,HaverPull!$B$1:$XZ$1,0))</f>
        <v>12989.4</v>
      </c>
      <c r="GI22">
        <f>INDEX(HaverPull!$B:$XZ,MATCH(Calculations!GI$9,HaverPull!$B:$B,0),MATCH(Calculations!$B22,HaverPull!$B$1:$XZ$1,0))</f>
        <v>13114.1</v>
      </c>
      <c r="GJ22">
        <f>INDEX(HaverPull!$B:$XZ,MATCH(Calculations!GJ$9,HaverPull!$B:$B,0),MATCH(Calculations!$B22,HaverPull!$B$1:$XZ$1,0))</f>
        <v>13233.2</v>
      </c>
      <c r="GK22">
        <f>INDEX(HaverPull!$B:$XZ,MATCH(Calculations!GK$9,HaverPull!$B:$B,0),MATCH(Calculations!$B22,HaverPull!$B$1:$XZ$1,0))</f>
        <v>13359.1</v>
      </c>
      <c r="GL22">
        <f>INDEX(HaverPull!$B:$XZ,MATCH(Calculations!GL$9,HaverPull!$B:$B,0),MATCH(Calculations!$B22,HaverPull!$B$1:$XZ$1,0))</f>
        <v>13579.2</v>
      </c>
      <c r="GM22">
        <f>INDEX(HaverPull!$B:$XZ,MATCH(Calculations!GM$9,HaverPull!$B:$B,0),MATCH(Calculations!$B22,HaverPull!$B$1:$XZ$1,0))</f>
        <v>13679.6</v>
      </c>
      <c r="GN22">
        <f>INDEX(HaverPull!$B:$XZ,MATCH(Calculations!GN$9,HaverPull!$B:$B,0),MATCH(Calculations!$B22,HaverPull!$B$1:$XZ$1,0))</f>
        <v>13875.6</v>
      </c>
      <c r="GO22" t="e">
        <f>INDEX(HaverPull!$B:$XZ,MATCH(Calculations!GO$9,HaverPull!$B:$B,0),MATCH(Calculations!$B22,HaverPull!$B$1:$XZ$1,0))</f>
        <v>#N/A</v>
      </c>
      <c r="GP22" t="e">
        <f>INDEX(HaverPull!$B:$XZ,MATCH(Calculations!GP$9,HaverPull!$B:$B,0),MATCH(Calculations!$B22,HaverPull!$B$1:$XZ$1,0))</f>
        <v>#N/A</v>
      </c>
      <c r="GQ22" t="e">
        <f>INDEX(HaverPull!$B:$XZ,MATCH(Calculations!GQ$9,HaverPull!$B:$B,0),MATCH(Calculations!$B22,HaverPull!$B$1:$XZ$1,0))</f>
        <v>#N/A</v>
      </c>
      <c r="GR22" t="e">
        <f>INDEX(HaverPull!$B:$XZ,MATCH(Calculations!GR$9,HaverPull!$B:$B,0),MATCH(Calculations!$B22,HaverPull!$B$1:$XZ$1,0))</f>
        <v>#N/A</v>
      </c>
      <c r="GS22" t="e">
        <f>INDEX(HaverPull!$B:$XZ,MATCH(Calculations!GS$9,HaverPull!$B:$B,0),MATCH(Calculations!$B22,HaverPull!$B$1:$XZ$1,0))</f>
        <v>#N/A</v>
      </c>
      <c r="GT22" t="e">
        <f>INDEX(HaverPull!$B:$XZ,MATCH(Calculations!GT$9,HaverPull!$B:$B,0),MATCH(Calculations!$B22,HaverPull!$B$1:$XZ$1,0))</f>
        <v>#N/A</v>
      </c>
      <c r="GU22" t="e">
        <f>INDEX(HaverPull!$B:$XZ,MATCH(Calculations!GU$9,HaverPull!$B:$B,0),MATCH(Calculations!$B22,HaverPull!$B$1:$XZ$1,0))</f>
        <v>#N/A</v>
      </c>
      <c r="GV22" t="e">
        <f>INDEX(HaverPull!$B:$XZ,MATCH(Calculations!GV$9,HaverPull!$B:$B,0),MATCH(Calculations!$B22,HaverPull!$B$1:$XZ$1,0))</f>
        <v>#N/A</v>
      </c>
    </row>
    <row r="23" spans="1:204" x14ac:dyDescent="0.25">
      <c r="A23" s="8" t="s">
        <v>186</v>
      </c>
      <c r="B23" s="9" t="s">
        <v>11</v>
      </c>
      <c r="C23">
        <f>INDEX(HaverPull!$B:$XZ,MATCH(Calculations!C$9,HaverPull!$B:$B,0),MATCH(Calculations!$B23,HaverPull!$B$1:$XZ$1,0))</f>
        <v>0.20609000000000002</v>
      </c>
      <c r="D23">
        <f>INDEX(HaverPull!$B:$XZ,MATCH(Calculations!D$9,HaverPull!$B:$B,0),MATCH(Calculations!$B23,HaverPull!$B$1:$XZ$1,0))</f>
        <v>0.20837</v>
      </c>
      <c r="E23">
        <f>INDEX(HaverPull!$B:$XZ,MATCH(Calculations!E$9,HaverPull!$B:$B,0),MATCH(Calculations!$B23,HaverPull!$B$1:$XZ$1,0))</f>
        <v>0.2104</v>
      </c>
      <c r="F23">
        <f>INDEX(HaverPull!$B:$XZ,MATCH(Calculations!F$9,HaverPull!$B:$B,0),MATCH(Calculations!$B23,HaverPull!$B$1:$XZ$1,0))</f>
        <v>0.21312999999999999</v>
      </c>
      <c r="G23">
        <f>INDEX(HaverPull!$B:$XZ,MATCH(Calculations!G$9,HaverPull!$B:$B,0),MATCH(Calculations!$B23,HaverPull!$B$1:$XZ$1,0))</f>
        <v>0.21514</v>
      </c>
      <c r="H23">
        <f>INDEX(HaverPull!$B:$XZ,MATCH(Calculations!H$9,HaverPull!$B:$B,0),MATCH(Calculations!$B23,HaverPull!$B$1:$XZ$1,0))</f>
        <v>0.21759000000000001</v>
      </c>
      <c r="I23">
        <f>INDEX(HaverPull!$B:$XZ,MATCH(Calculations!I$9,HaverPull!$B:$B,0),MATCH(Calculations!$B23,HaverPull!$B$1:$XZ$1,0))</f>
        <v>0.21972000000000003</v>
      </c>
      <c r="J23">
        <f>INDEX(HaverPull!$B:$XZ,MATCH(Calculations!J$9,HaverPull!$B:$B,0),MATCH(Calculations!$B23,HaverPull!$B$1:$XZ$1,0))</f>
        <v>0.22108</v>
      </c>
      <c r="K23">
        <f>INDEX(HaverPull!$B:$XZ,MATCH(Calculations!K$9,HaverPull!$B:$B,0),MATCH(Calculations!$B23,HaverPull!$B$1:$XZ$1,0))</f>
        <v>0.22339999999999999</v>
      </c>
      <c r="L23">
        <f>INDEX(HaverPull!$B:$XZ,MATCH(Calculations!L$9,HaverPull!$B:$B,0),MATCH(Calculations!$B23,HaverPull!$B$1:$XZ$1,0))</f>
        <v>0.22469</v>
      </c>
      <c r="M23">
        <f>INDEX(HaverPull!$B:$XZ,MATCH(Calculations!M$9,HaverPull!$B:$B,0),MATCH(Calculations!$B23,HaverPull!$B$1:$XZ$1,0))</f>
        <v>0.22666</v>
      </c>
      <c r="N23">
        <f>INDEX(HaverPull!$B:$XZ,MATCH(Calculations!N$9,HaverPull!$B:$B,0),MATCH(Calculations!$B23,HaverPull!$B$1:$XZ$1,0))</f>
        <v>0.22852</v>
      </c>
      <c r="O23">
        <f>INDEX(HaverPull!$B:$XZ,MATCH(Calculations!O$9,HaverPull!$B:$B,0),MATCH(Calculations!$B23,HaverPull!$B$1:$XZ$1,0))</f>
        <v>0.23129000000000002</v>
      </c>
      <c r="P23">
        <f>INDEX(HaverPull!$B:$XZ,MATCH(Calculations!P$9,HaverPull!$B:$B,0),MATCH(Calculations!$B23,HaverPull!$B$1:$XZ$1,0))</f>
        <v>0.23574999999999999</v>
      </c>
      <c r="Q23">
        <f>INDEX(HaverPull!$B:$XZ,MATCH(Calculations!Q$9,HaverPull!$B:$B,0),MATCH(Calculations!$B23,HaverPull!$B$1:$XZ$1,0))</f>
        <v>0.24004999999999999</v>
      </c>
      <c r="R23">
        <f>INDEX(HaverPull!$B:$XZ,MATCH(Calculations!R$9,HaverPull!$B:$B,0),MATCH(Calculations!$B23,HaverPull!$B$1:$XZ$1,0))</f>
        <v>0.24498</v>
      </c>
      <c r="S23">
        <f>INDEX(HaverPull!$B:$XZ,MATCH(Calculations!S$9,HaverPull!$B:$B,0),MATCH(Calculations!$B23,HaverPull!$B$1:$XZ$1,0))</f>
        <v>0.25226999999999999</v>
      </c>
      <c r="T23">
        <f>INDEX(HaverPull!$B:$XZ,MATCH(Calculations!T$9,HaverPull!$B:$B,0),MATCH(Calculations!$B23,HaverPull!$B$1:$XZ$1,0))</f>
        <v>0.25941999999999998</v>
      </c>
      <c r="U23">
        <f>INDEX(HaverPull!$B:$XZ,MATCH(Calculations!U$9,HaverPull!$B:$B,0),MATCH(Calculations!$B23,HaverPull!$B$1:$XZ$1,0))</f>
        <v>0.26640000000000003</v>
      </c>
      <c r="V23">
        <f>INDEX(HaverPull!$B:$XZ,MATCH(Calculations!V$9,HaverPull!$B:$B,0),MATCH(Calculations!$B23,HaverPull!$B$1:$XZ$1,0))</f>
        <v>0.27315</v>
      </c>
      <c r="W23">
        <f>INDEX(HaverPull!$B:$XZ,MATCH(Calculations!W$9,HaverPull!$B:$B,0),MATCH(Calculations!$B23,HaverPull!$B$1:$XZ$1,0))</f>
        <v>0.27825</v>
      </c>
      <c r="X23">
        <f>INDEX(HaverPull!$B:$XZ,MATCH(Calculations!X$9,HaverPull!$B:$B,0),MATCH(Calculations!$B23,HaverPull!$B$1:$XZ$1,0))</f>
        <v>0.28164</v>
      </c>
      <c r="Y23">
        <f>INDEX(HaverPull!$B:$XZ,MATCH(Calculations!Y$9,HaverPull!$B:$B,0),MATCH(Calculations!$B23,HaverPull!$B$1:$XZ$1,0))</f>
        <v>0.28689999999999999</v>
      </c>
      <c r="Z23">
        <f>INDEX(HaverPull!$B:$XZ,MATCH(Calculations!Z$9,HaverPull!$B:$B,0),MATCH(Calculations!$B23,HaverPull!$B$1:$XZ$1,0))</f>
        <v>0.29171999999999998</v>
      </c>
      <c r="AA23">
        <f>INDEX(HaverPull!$B:$XZ,MATCH(Calculations!AA$9,HaverPull!$B:$B,0),MATCH(Calculations!$B23,HaverPull!$B$1:$XZ$1,0))</f>
        <v>0.29494999999999999</v>
      </c>
      <c r="AB23">
        <f>INDEX(HaverPull!$B:$XZ,MATCH(Calculations!AB$9,HaverPull!$B:$B,0),MATCH(Calculations!$B23,HaverPull!$B$1:$XZ$1,0))</f>
        <v>0.29742999999999997</v>
      </c>
      <c r="AC23">
        <f>INDEX(HaverPull!$B:$XZ,MATCH(Calculations!AC$9,HaverPull!$B:$B,0),MATCH(Calculations!$B23,HaverPull!$B$1:$XZ$1,0))</f>
        <v>0.30196000000000001</v>
      </c>
      <c r="AD23">
        <f>INDEX(HaverPull!$B:$XZ,MATCH(Calculations!AD$9,HaverPull!$B:$B,0),MATCH(Calculations!$B23,HaverPull!$B$1:$XZ$1,0))</f>
        <v>0.30673</v>
      </c>
      <c r="AE23">
        <f>INDEX(HaverPull!$B:$XZ,MATCH(Calculations!AE$9,HaverPull!$B:$B,0),MATCH(Calculations!$B23,HaverPull!$B$1:$XZ$1,0))</f>
        <v>0.31225999999999998</v>
      </c>
      <c r="AF23">
        <f>INDEX(HaverPull!$B:$XZ,MATCH(Calculations!AF$9,HaverPull!$B:$B,0),MATCH(Calculations!$B23,HaverPull!$B$1:$XZ$1,0))</f>
        <v>0.31759999999999999</v>
      </c>
      <c r="AG23">
        <f>INDEX(HaverPull!$B:$XZ,MATCH(Calculations!AG$9,HaverPull!$B:$B,0),MATCH(Calculations!$B23,HaverPull!$B$1:$XZ$1,0))</f>
        <v>0.32237000000000005</v>
      </c>
      <c r="AH23">
        <f>INDEX(HaverPull!$B:$XZ,MATCH(Calculations!AH$9,HaverPull!$B:$B,0),MATCH(Calculations!$B23,HaverPull!$B$1:$XZ$1,0))</f>
        <v>0.32695000000000002</v>
      </c>
      <c r="AI23">
        <f>INDEX(HaverPull!$B:$XZ,MATCH(Calculations!AI$9,HaverPull!$B:$B,0),MATCH(Calculations!$B23,HaverPull!$B$1:$XZ$1,0))</f>
        <v>0.33229999999999998</v>
      </c>
      <c r="AJ23">
        <f>INDEX(HaverPull!$B:$XZ,MATCH(Calculations!AJ$9,HaverPull!$B:$B,0),MATCH(Calculations!$B23,HaverPull!$B$1:$XZ$1,0))</f>
        <v>0.33911999999999998</v>
      </c>
      <c r="AK23">
        <f>INDEX(HaverPull!$B:$XZ,MATCH(Calculations!AK$9,HaverPull!$B:$B,0),MATCH(Calculations!$B23,HaverPull!$B$1:$XZ$1,0))</f>
        <v>0.34508000000000005</v>
      </c>
      <c r="AL23">
        <f>INDEX(HaverPull!$B:$XZ,MATCH(Calculations!AL$9,HaverPull!$B:$B,0),MATCH(Calculations!$B23,HaverPull!$B$1:$XZ$1,0))</f>
        <v>0.35161000000000003</v>
      </c>
      <c r="AM23">
        <f>INDEX(HaverPull!$B:$XZ,MATCH(Calculations!AM$9,HaverPull!$B:$B,0),MATCH(Calculations!$B23,HaverPull!$B$1:$XZ$1,0))</f>
        <v>0.35825000000000001</v>
      </c>
      <c r="AN23">
        <f>INDEX(HaverPull!$B:$XZ,MATCH(Calculations!AN$9,HaverPull!$B:$B,0),MATCH(Calculations!$B23,HaverPull!$B$1:$XZ$1,0))</f>
        <v>0.36804999999999999</v>
      </c>
      <c r="AO23">
        <f>INDEX(HaverPull!$B:$XZ,MATCH(Calculations!AO$9,HaverPull!$B:$B,0),MATCH(Calculations!$B23,HaverPull!$B$1:$XZ$1,0))</f>
        <v>0.37719000000000003</v>
      </c>
      <c r="AP23">
        <f>INDEX(HaverPull!$B:$XZ,MATCH(Calculations!AP$9,HaverPull!$B:$B,0),MATCH(Calculations!$B23,HaverPull!$B$1:$XZ$1,0))</f>
        <v>0.38633000000000001</v>
      </c>
      <c r="AQ23">
        <f>INDEX(HaverPull!$B:$XZ,MATCH(Calculations!AQ$9,HaverPull!$B:$B,0),MATCH(Calculations!$B23,HaverPull!$B$1:$XZ$1,0))</f>
        <v>0.39793000000000001</v>
      </c>
      <c r="AR23">
        <f>INDEX(HaverPull!$B:$XZ,MATCH(Calculations!AR$9,HaverPull!$B:$B,0),MATCH(Calculations!$B23,HaverPull!$B$1:$XZ$1,0))</f>
        <v>0.40767999999999999</v>
      </c>
      <c r="AS23">
        <f>INDEX(HaverPull!$B:$XZ,MATCH(Calculations!AS$9,HaverPull!$B:$B,0),MATCH(Calculations!$B23,HaverPull!$B$1:$XZ$1,0))</f>
        <v>0.41722999999999999</v>
      </c>
      <c r="AT23">
        <f>INDEX(HaverPull!$B:$XZ,MATCH(Calculations!AT$9,HaverPull!$B:$B,0),MATCH(Calculations!$B23,HaverPull!$B$1:$XZ$1,0))</f>
        <v>0.42756</v>
      </c>
      <c r="AU23">
        <f>INDEX(HaverPull!$B:$XZ,MATCH(Calculations!AU$9,HaverPull!$B:$B,0),MATCH(Calculations!$B23,HaverPull!$B$1:$XZ$1,0))</f>
        <v>0.43865999999999999</v>
      </c>
      <c r="AV23">
        <f>INDEX(HaverPull!$B:$XZ,MATCH(Calculations!AV$9,HaverPull!$B:$B,0),MATCH(Calculations!$B23,HaverPull!$B$1:$XZ$1,0))</f>
        <v>0.44601999999999997</v>
      </c>
      <c r="AW23">
        <f>INDEX(HaverPull!$B:$XZ,MATCH(Calculations!AW$9,HaverPull!$B:$B,0),MATCH(Calculations!$B23,HaverPull!$B$1:$XZ$1,0))</f>
        <v>0.45335999999999999</v>
      </c>
      <c r="AX23">
        <f>INDEX(HaverPull!$B:$XZ,MATCH(Calculations!AX$9,HaverPull!$B:$B,0),MATCH(Calculations!$B23,HaverPull!$B$1:$XZ$1,0))</f>
        <v>0.46029999999999999</v>
      </c>
      <c r="AY23">
        <f>INDEX(HaverPull!$B:$XZ,MATCH(Calculations!AY$9,HaverPull!$B:$B,0),MATCH(Calculations!$B23,HaverPull!$B$1:$XZ$1,0))</f>
        <v>0.46612000000000003</v>
      </c>
      <c r="AZ23">
        <f>INDEX(HaverPull!$B:$XZ,MATCH(Calculations!AZ$9,HaverPull!$B:$B,0),MATCH(Calculations!$B23,HaverPull!$B$1:$XZ$1,0))</f>
        <v>0.47058999999999995</v>
      </c>
      <c r="BA23">
        <f>INDEX(HaverPull!$B:$XZ,MATCH(Calculations!BA$9,HaverPull!$B:$B,0),MATCH(Calculations!$B23,HaverPull!$B$1:$XZ$1,0))</f>
        <v>0.47799999999999998</v>
      </c>
      <c r="BB23">
        <f>INDEX(HaverPull!$B:$XZ,MATCH(Calculations!BB$9,HaverPull!$B:$B,0),MATCH(Calculations!$B23,HaverPull!$B$1:$XZ$1,0))</f>
        <v>0.48326000000000002</v>
      </c>
      <c r="BC23">
        <f>INDEX(HaverPull!$B:$XZ,MATCH(Calculations!BC$9,HaverPull!$B:$B,0),MATCH(Calculations!$B23,HaverPull!$B$1:$XZ$1,0))</f>
        <v>0.48723999999999995</v>
      </c>
      <c r="BD23">
        <f>INDEX(HaverPull!$B:$XZ,MATCH(Calculations!BD$9,HaverPull!$B:$B,0),MATCH(Calculations!$B23,HaverPull!$B$1:$XZ$1,0))</f>
        <v>0.49168999999999996</v>
      </c>
      <c r="BE23">
        <f>INDEX(HaverPull!$B:$XZ,MATCH(Calculations!BE$9,HaverPull!$B:$B,0),MATCH(Calculations!$B23,HaverPull!$B$1:$XZ$1,0))</f>
        <v>0.49814999999999998</v>
      </c>
      <c r="BF23">
        <f>INDEX(HaverPull!$B:$XZ,MATCH(Calculations!BF$9,HaverPull!$B:$B,0),MATCH(Calculations!$B23,HaverPull!$B$1:$XZ$1,0))</f>
        <v>0.50146000000000002</v>
      </c>
      <c r="BG23">
        <f>INDEX(HaverPull!$B:$XZ,MATCH(Calculations!BG$9,HaverPull!$B:$B,0),MATCH(Calculations!$B23,HaverPull!$B$1:$XZ$1,0))</f>
        <v>0.50690000000000002</v>
      </c>
      <c r="BH23">
        <f>INDEX(HaverPull!$B:$XZ,MATCH(Calculations!BH$9,HaverPull!$B:$B,0),MATCH(Calculations!$B23,HaverPull!$B$1:$XZ$1,0))</f>
        <v>0.51183000000000001</v>
      </c>
      <c r="BI23">
        <f>INDEX(HaverPull!$B:$XZ,MATCH(Calculations!BI$9,HaverPull!$B:$B,0),MATCH(Calculations!$B23,HaverPull!$B$1:$XZ$1,0))</f>
        <v>0.51578999999999997</v>
      </c>
      <c r="BJ23">
        <f>INDEX(HaverPull!$B:$XZ,MATCH(Calculations!BJ$9,HaverPull!$B:$B,0),MATCH(Calculations!$B23,HaverPull!$B$1:$XZ$1,0))</f>
        <v>0.51896999999999993</v>
      </c>
      <c r="BK23">
        <f>INDEX(HaverPull!$B:$XZ,MATCH(Calculations!BK$9,HaverPull!$B:$B,0),MATCH(Calculations!$B23,HaverPull!$B$1:$XZ$1,0))</f>
        <v>0.52507999999999999</v>
      </c>
      <c r="BL23">
        <f>INDEX(HaverPull!$B:$XZ,MATCH(Calculations!BL$9,HaverPull!$B:$B,0),MATCH(Calculations!$B23,HaverPull!$B$1:$XZ$1,0))</f>
        <v>0.52933999999999992</v>
      </c>
      <c r="BM23">
        <f>INDEX(HaverPull!$B:$XZ,MATCH(Calculations!BM$9,HaverPull!$B:$B,0),MATCH(Calculations!$B23,HaverPull!$B$1:$XZ$1,0))</f>
        <v>0.53349000000000002</v>
      </c>
      <c r="BN23">
        <f>INDEX(HaverPull!$B:$XZ,MATCH(Calculations!BN$9,HaverPull!$B:$B,0),MATCH(Calculations!$B23,HaverPull!$B$1:$XZ$1,0))</f>
        <v>0.53722000000000003</v>
      </c>
      <c r="BO23">
        <f>INDEX(HaverPull!$B:$XZ,MATCH(Calculations!BO$9,HaverPull!$B:$B,0),MATCH(Calculations!$B23,HaverPull!$B$1:$XZ$1,0))</f>
        <v>0.54104999999999992</v>
      </c>
      <c r="BP23">
        <f>INDEX(HaverPull!$B:$XZ,MATCH(Calculations!BP$9,HaverPull!$B:$B,0),MATCH(Calculations!$B23,HaverPull!$B$1:$XZ$1,0))</f>
        <v>0.54049000000000003</v>
      </c>
      <c r="BQ23">
        <f>INDEX(HaverPull!$B:$XZ,MATCH(Calculations!BQ$9,HaverPull!$B:$B,0),MATCH(Calculations!$B23,HaverPull!$B$1:$XZ$1,0))</f>
        <v>0.54334000000000005</v>
      </c>
      <c r="BR23">
        <f>INDEX(HaverPull!$B:$XZ,MATCH(Calculations!BR$9,HaverPull!$B:$B,0),MATCH(Calculations!$B23,HaverPull!$B$1:$XZ$1,0))</f>
        <v>0.54661999999999999</v>
      </c>
      <c r="BS23">
        <f>INDEX(HaverPull!$B:$XZ,MATCH(Calculations!BS$9,HaverPull!$B:$B,0),MATCH(Calculations!$B23,HaverPull!$B$1:$XZ$1,0))</f>
        <v>0.55174999999999996</v>
      </c>
      <c r="BT23">
        <f>INDEX(HaverPull!$B:$XZ,MATCH(Calculations!BT$9,HaverPull!$B:$B,0),MATCH(Calculations!$B23,HaverPull!$B$1:$XZ$1,0))</f>
        <v>0.55706</v>
      </c>
      <c r="BU23">
        <f>INDEX(HaverPull!$B:$XZ,MATCH(Calculations!BU$9,HaverPull!$B:$B,0),MATCH(Calculations!$B23,HaverPull!$B$1:$XZ$1,0))</f>
        <v>0.56232000000000004</v>
      </c>
      <c r="BV23">
        <f>INDEX(HaverPull!$B:$XZ,MATCH(Calculations!BV$9,HaverPull!$B:$B,0),MATCH(Calculations!$B23,HaverPull!$B$1:$XZ$1,0))</f>
        <v>0.56718000000000002</v>
      </c>
      <c r="BW23">
        <f>INDEX(HaverPull!$B:$XZ,MATCH(Calculations!BW$9,HaverPull!$B:$B,0),MATCH(Calculations!$B23,HaverPull!$B$1:$XZ$1,0))</f>
        <v>0.57164999999999999</v>
      </c>
      <c r="BX23">
        <f>INDEX(HaverPull!$B:$XZ,MATCH(Calculations!BX$9,HaverPull!$B:$B,0),MATCH(Calculations!$B23,HaverPull!$B$1:$XZ$1,0))</f>
        <v>0.57796999999999998</v>
      </c>
      <c r="BY23">
        <f>INDEX(HaverPull!$B:$XZ,MATCH(Calculations!BY$9,HaverPull!$B:$B,0),MATCH(Calculations!$B23,HaverPull!$B$1:$XZ$1,0))</f>
        <v>0.58509</v>
      </c>
      <c r="BZ23">
        <f>INDEX(HaverPull!$B:$XZ,MATCH(Calculations!BZ$9,HaverPull!$B:$B,0),MATCH(Calculations!$B23,HaverPull!$B$1:$XZ$1,0))</f>
        <v>0.59101000000000004</v>
      </c>
      <c r="CA23">
        <f>INDEX(HaverPull!$B:$XZ,MATCH(Calculations!CA$9,HaverPull!$B:$B,0),MATCH(Calculations!$B23,HaverPull!$B$1:$XZ$1,0))</f>
        <v>0.59780999999999995</v>
      </c>
      <c r="CB23">
        <f>INDEX(HaverPull!$B:$XZ,MATCH(Calculations!CB$9,HaverPull!$B:$B,0),MATCH(Calculations!$B23,HaverPull!$B$1:$XZ$1,0))</f>
        <v>0.60587999999999997</v>
      </c>
      <c r="CC23">
        <f>INDEX(HaverPull!$B:$XZ,MATCH(Calculations!CC$9,HaverPull!$B:$B,0),MATCH(Calculations!$B23,HaverPull!$B$1:$XZ$1,0))</f>
        <v>0.60946</v>
      </c>
      <c r="CD23">
        <f>INDEX(HaverPull!$B:$XZ,MATCH(Calculations!CD$9,HaverPull!$B:$B,0),MATCH(Calculations!$B23,HaverPull!$B$1:$XZ$1,0))</f>
        <v>0.61426999999999998</v>
      </c>
      <c r="CE23">
        <f>INDEX(HaverPull!$B:$XZ,MATCH(Calculations!CE$9,HaverPull!$B:$B,0),MATCH(Calculations!$B23,HaverPull!$B$1:$XZ$1,0))</f>
        <v>0.62319000000000002</v>
      </c>
      <c r="CF23">
        <f>INDEX(HaverPull!$B:$XZ,MATCH(Calculations!CF$9,HaverPull!$B:$B,0),MATCH(Calculations!$B23,HaverPull!$B$1:$XZ$1,0))</f>
        <v>0.62885999999999997</v>
      </c>
      <c r="CG23">
        <f>INDEX(HaverPull!$B:$XZ,MATCH(Calculations!CG$9,HaverPull!$B:$B,0),MATCH(Calculations!$B23,HaverPull!$B$1:$XZ$1,0))</f>
        <v>0.63685000000000003</v>
      </c>
      <c r="CH23">
        <f>INDEX(HaverPull!$B:$XZ,MATCH(Calculations!CH$9,HaverPull!$B:$B,0),MATCH(Calculations!$B23,HaverPull!$B$1:$XZ$1,0))</f>
        <v>0.64527000000000001</v>
      </c>
      <c r="CI23">
        <f>INDEX(HaverPull!$B:$XZ,MATCH(Calculations!CI$9,HaverPull!$B:$B,0),MATCH(Calculations!$B23,HaverPull!$B$1:$XZ$1,0))</f>
        <v>0.64866000000000001</v>
      </c>
      <c r="CJ23">
        <f>INDEX(HaverPull!$B:$XZ,MATCH(Calculations!CJ$9,HaverPull!$B:$B,0),MATCH(Calculations!$B23,HaverPull!$B$1:$XZ$1,0))</f>
        <v>0.65218999999999994</v>
      </c>
      <c r="CK23">
        <f>INDEX(HaverPull!$B:$XZ,MATCH(Calculations!CK$9,HaverPull!$B:$B,0),MATCH(Calculations!$B23,HaverPull!$B$1:$XZ$1,0))</f>
        <v>0.65661000000000003</v>
      </c>
      <c r="CL23">
        <f>INDEX(HaverPull!$B:$XZ,MATCH(Calculations!CL$9,HaverPull!$B:$B,0),MATCH(Calculations!$B23,HaverPull!$B$1:$XZ$1,0))</f>
        <v>0.66135999999999995</v>
      </c>
      <c r="CM23">
        <f>INDEX(HaverPull!$B:$XZ,MATCH(Calculations!CM$9,HaverPull!$B:$B,0),MATCH(Calculations!$B23,HaverPull!$B$1:$XZ$1,0))</f>
        <v>0.66549999999999998</v>
      </c>
      <c r="CN23">
        <f>INDEX(HaverPull!$B:$XZ,MATCH(Calculations!CN$9,HaverPull!$B:$B,0),MATCH(Calculations!$B23,HaverPull!$B$1:$XZ$1,0))</f>
        <v>0.66992000000000007</v>
      </c>
      <c r="CO23">
        <f>INDEX(HaverPull!$B:$XZ,MATCH(Calculations!CO$9,HaverPull!$B:$B,0),MATCH(Calculations!$B23,HaverPull!$B$1:$XZ$1,0))</f>
        <v>0.67418999999999996</v>
      </c>
      <c r="CP23">
        <f>INDEX(HaverPull!$B:$XZ,MATCH(Calculations!CP$9,HaverPull!$B:$B,0),MATCH(Calculations!$B23,HaverPull!$B$1:$XZ$1,0))</f>
        <v>0.67888999999999999</v>
      </c>
      <c r="CQ23">
        <f>INDEX(HaverPull!$B:$XZ,MATCH(Calculations!CQ$9,HaverPull!$B:$B,0),MATCH(Calculations!$B23,HaverPull!$B$1:$XZ$1,0))</f>
        <v>0.68293999999999999</v>
      </c>
      <c r="CR23">
        <f>INDEX(HaverPull!$B:$XZ,MATCH(Calculations!CR$9,HaverPull!$B:$B,0),MATCH(Calculations!$B23,HaverPull!$B$1:$XZ$1,0))</f>
        <v>0.68752999999999997</v>
      </c>
      <c r="CS23">
        <f>INDEX(HaverPull!$B:$XZ,MATCH(Calculations!CS$9,HaverPull!$B:$B,0),MATCH(Calculations!$B23,HaverPull!$B$1:$XZ$1,0))</f>
        <v>0.69052000000000002</v>
      </c>
      <c r="CT23">
        <f>INDEX(HaverPull!$B:$XZ,MATCH(Calculations!CT$9,HaverPull!$B:$B,0),MATCH(Calculations!$B23,HaverPull!$B$1:$XZ$1,0))</f>
        <v>0.69450000000000001</v>
      </c>
      <c r="CU23">
        <f>INDEX(HaverPull!$B:$XZ,MATCH(Calculations!CU$9,HaverPull!$B:$B,0),MATCH(Calculations!$B23,HaverPull!$B$1:$XZ$1,0))</f>
        <v>0.69699</v>
      </c>
      <c r="CV23">
        <f>INDEX(HaverPull!$B:$XZ,MATCH(Calculations!CV$9,HaverPull!$B:$B,0),MATCH(Calculations!$B23,HaverPull!$B$1:$XZ$1,0))</f>
        <v>0.70087999999999995</v>
      </c>
      <c r="CW23">
        <f>INDEX(HaverPull!$B:$XZ,MATCH(Calculations!CW$9,HaverPull!$B:$B,0),MATCH(Calculations!$B23,HaverPull!$B$1:$XZ$1,0))</f>
        <v>0.70590999999999993</v>
      </c>
      <c r="CX23">
        <f>INDEX(HaverPull!$B:$XZ,MATCH(Calculations!CX$9,HaverPull!$B:$B,0),MATCH(Calculations!$B23,HaverPull!$B$1:$XZ$1,0))</f>
        <v>0.70923000000000003</v>
      </c>
      <c r="CY23">
        <f>INDEX(HaverPull!$B:$XZ,MATCH(Calculations!CY$9,HaverPull!$B:$B,0),MATCH(Calculations!$B23,HaverPull!$B$1:$XZ$1,0))</f>
        <v>0.7127</v>
      </c>
      <c r="CZ23">
        <f>INDEX(HaverPull!$B:$XZ,MATCH(Calculations!CZ$9,HaverPull!$B:$B,0),MATCH(Calculations!$B23,HaverPull!$B$1:$XZ$1,0))</f>
        <v>0.71684999999999999</v>
      </c>
      <c r="DA23">
        <f>INDEX(HaverPull!$B:$XZ,MATCH(Calculations!DA$9,HaverPull!$B:$B,0),MATCH(Calculations!$B23,HaverPull!$B$1:$XZ$1,0))</f>
        <v>0.71977999999999998</v>
      </c>
      <c r="DB23">
        <f>INDEX(HaverPull!$B:$XZ,MATCH(Calculations!DB$9,HaverPull!$B:$B,0),MATCH(Calculations!$B23,HaverPull!$B$1:$XZ$1,0))</f>
        <v>0.72293999999999992</v>
      </c>
      <c r="DC23">
        <f>INDEX(HaverPull!$B:$XZ,MATCH(Calculations!DC$9,HaverPull!$B:$B,0),MATCH(Calculations!$B23,HaverPull!$B$1:$XZ$1,0))</f>
        <v>0.72695999999999994</v>
      </c>
      <c r="DD23">
        <f>INDEX(HaverPull!$B:$XZ,MATCH(Calculations!DD$9,HaverPull!$B:$B,0),MATCH(Calculations!$B23,HaverPull!$B$1:$XZ$1,0))</f>
        <v>0.73182000000000003</v>
      </c>
      <c r="DE23">
        <f>INDEX(HaverPull!$B:$XZ,MATCH(Calculations!DE$9,HaverPull!$B:$B,0),MATCH(Calculations!$B23,HaverPull!$B$1:$XZ$1,0))</f>
        <v>0.73494000000000004</v>
      </c>
      <c r="DF23">
        <f>INDEX(HaverPull!$B:$XZ,MATCH(Calculations!DF$9,HaverPull!$B:$B,0),MATCH(Calculations!$B23,HaverPull!$B$1:$XZ$1,0))</f>
        <v>0.73995</v>
      </c>
      <c r="DG23">
        <f>INDEX(HaverPull!$B:$XZ,MATCH(Calculations!DG$9,HaverPull!$B:$B,0),MATCH(Calculations!$B23,HaverPull!$B$1:$XZ$1,0))</f>
        <v>0.74322999999999995</v>
      </c>
      <c r="DH23">
        <f>INDEX(HaverPull!$B:$XZ,MATCH(Calculations!DH$9,HaverPull!$B:$B,0),MATCH(Calculations!$B23,HaverPull!$B$1:$XZ$1,0))</f>
        <v>0.74509000000000003</v>
      </c>
      <c r="DI23">
        <f>INDEX(HaverPull!$B:$XZ,MATCH(Calculations!DI$9,HaverPull!$B:$B,0),MATCH(Calculations!$B23,HaverPull!$B$1:$XZ$1,0))</f>
        <v>0.74706000000000006</v>
      </c>
      <c r="DJ23">
        <f>INDEX(HaverPull!$B:$XZ,MATCH(Calculations!DJ$9,HaverPull!$B:$B,0),MATCH(Calculations!$B23,HaverPull!$B$1:$XZ$1,0))</f>
        <v>0.74941000000000002</v>
      </c>
      <c r="DK23">
        <f>INDEX(HaverPull!$B:$XZ,MATCH(Calculations!DK$9,HaverPull!$B:$B,0),MATCH(Calculations!$B23,HaverPull!$B$1:$XZ$1,0))</f>
        <v>0.74947000000000008</v>
      </c>
      <c r="DL23">
        <f>INDEX(HaverPull!$B:$XZ,MATCH(Calculations!DL$9,HaverPull!$B:$B,0),MATCH(Calculations!$B23,HaverPull!$B$1:$XZ$1,0))</f>
        <v>0.75080999999999998</v>
      </c>
      <c r="DM23">
        <f>INDEX(HaverPull!$B:$XZ,MATCH(Calculations!DM$9,HaverPull!$B:$B,0),MATCH(Calculations!$B23,HaverPull!$B$1:$XZ$1,0))</f>
        <v>0.75313000000000008</v>
      </c>
      <c r="DN23">
        <f>INDEX(HaverPull!$B:$XZ,MATCH(Calculations!DN$9,HaverPull!$B:$B,0),MATCH(Calculations!$B23,HaverPull!$B$1:$XZ$1,0))</f>
        <v>0.7551000000000001</v>
      </c>
      <c r="DO23">
        <f>INDEX(HaverPull!$B:$XZ,MATCH(Calculations!DO$9,HaverPull!$B:$B,0),MATCH(Calculations!$B23,HaverPull!$B$1:$XZ$1,0))</f>
        <v>0.75706999999999991</v>
      </c>
      <c r="DP23">
        <f>INDEX(HaverPull!$B:$XZ,MATCH(Calculations!DP$9,HaverPull!$B:$B,0),MATCH(Calculations!$B23,HaverPull!$B$1:$XZ$1,0))</f>
        <v>0.7612000000000001</v>
      </c>
      <c r="DQ23">
        <f>INDEX(HaverPull!$B:$XZ,MATCH(Calculations!DQ$9,HaverPull!$B:$B,0),MATCH(Calculations!$B23,HaverPull!$B$1:$XZ$1,0))</f>
        <v>0.76522999999999997</v>
      </c>
      <c r="DR23">
        <f>INDEX(HaverPull!$B:$XZ,MATCH(Calculations!DR$9,HaverPull!$B:$B,0),MATCH(Calculations!$B23,HaverPull!$B$1:$XZ$1,0))</f>
        <v>0.76974999999999993</v>
      </c>
      <c r="DS23">
        <f>INDEX(HaverPull!$B:$XZ,MATCH(Calculations!DS$9,HaverPull!$B:$B,0),MATCH(Calculations!$B23,HaverPull!$B$1:$XZ$1,0))</f>
        <v>0.77617999999999998</v>
      </c>
      <c r="DT23">
        <f>INDEX(HaverPull!$B:$XZ,MATCH(Calculations!DT$9,HaverPull!$B:$B,0),MATCH(Calculations!$B23,HaverPull!$B$1:$XZ$1,0))</f>
        <v>0.77966999999999997</v>
      </c>
      <c r="DU23">
        <f>INDEX(HaverPull!$B:$XZ,MATCH(Calculations!DU$9,HaverPull!$B:$B,0),MATCH(Calculations!$B23,HaverPull!$B$1:$XZ$1,0))</f>
        <v>0.78449999999999998</v>
      </c>
      <c r="DV23">
        <f>INDEX(HaverPull!$B:$XZ,MATCH(Calculations!DV$9,HaverPull!$B:$B,0),MATCH(Calculations!$B23,HaverPull!$B$1:$XZ$1,0))</f>
        <v>0.78885000000000005</v>
      </c>
      <c r="DW23">
        <f>INDEX(HaverPull!$B:$XZ,MATCH(Calculations!DW$9,HaverPull!$B:$B,0),MATCH(Calculations!$B23,HaverPull!$B$1:$XZ$1,0))</f>
        <v>0.79421000000000008</v>
      </c>
      <c r="DX23">
        <f>INDEX(HaverPull!$B:$XZ,MATCH(Calculations!DX$9,HaverPull!$B:$B,0),MATCH(Calculations!$B23,HaverPull!$B$1:$XZ$1,0))</f>
        <v>0.79793999999999998</v>
      </c>
      <c r="DY23">
        <f>INDEX(HaverPull!$B:$XZ,MATCH(Calculations!DY$9,HaverPull!$B:$B,0),MATCH(Calculations!$B23,HaverPull!$B$1:$XZ$1,0))</f>
        <v>0.79842000000000002</v>
      </c>
      <c r="DZ23">
        <f>INDEX(HaverPull!$B:$XZ,MATCH(Calculations!DZ$9,HaverPull!$B:$B,0),MATCH(Calculations!$B23,HaverPull!$B$1:$XZ$1,0))</f>
        <v>0.79891000000000001</v>
      </c>
      <c r="EA23">
        <f>INDEX(HaverPull!$B:$XZ,MATCH(Calculations!EA$9,HaverPull!$B:$B,0),MATCH(Calculations!$B23,HaverPull!$B$1:$XZ$1,0))</f>
        <v>0.80037999999999998</v>
      </c>
      <c r="EB23">
        <f>INDEX(HaverPull!$B:$XZ,MATCH(Calculations!EB$9,HaverPull!$B:$B,0),MATCH(Calculations!$B23,HaverPull!$B$1:$XZ$1,0))</f>
        <v>0.80647999999999997</v>
      </c>
      <c r="EC23">
        <f>INDEX(HaverPull!$B:$XZ,MATCH(Calculations!EC$9,HaverPull!$B:$B,0),MATCH(Calculations!$B23,HaverPull!$B$1:$XZ$1,0))</f>
        <v>0.81040999999999996</v>
      </c>
      <c r="ED23">
        <f>INDEX(HaverPull!$B:$XZ,MATCH(Calculations!ED$9,HaverPull!$B:$B,0),MATCH(Calculations!$B23,HaverPull!$B$1:$XZ$1,0))</f>
        <v>0.81415999999999999</v>
      </c>
      <c r="EE23">
        <f>INDEX(HaverPull!$B:$XZ,MATCH(Calculations!EE$9,HaverPull!$B:$B,0),MATCH(Calculations!$B23,HaverPull!$B$1:$XZ$1,0))</f>
        <v>0.81989999999999996</v>
      </c>
      <c r="EF23">
        <f>INDEX(HaverPull!$B:$XZ,MATCH(Calculations!EF$9,HaverPull!$B:$B,0),MATCH(Calculations!$B23,HaverPull!$B$1:$XZ$1,0))</f>
        <v>0.82011000000000001</v>
      </c>
      <c r="EG23">
        <f>INDEX(HaverPull!$B:$XZ,MATCH(Calculations!EG$9,HaverPull!$B:$B,0),MATCH(Calculations!$B23,HaverPull!$B$1:$XZ$1,0))</f>
        <v>0.82516999999999996</v>
      </c>
      <c r="EH23">
        <f>INDEX(HaverPull!$B:$XZ,MATCH(Calculations!EH$9,HaverPull!$B:$B,0),MATCH(Calculations!$B23,HaverPull!$B$1:$XZ$1,0))</f>
        <v>0.82894999999999996</v>
      </c>
      <c r="EI23">
        <f>INDEX(HaverPull!$B:$XZ,MATCH(Calculations!EI$9,HaverPull!$B:$B,0),MATCH(Calculations!$B23,HaverPull!$B$1:$XZ$1,0))</f>
        <v>0.83582999999999996</v>
      </c>
      <c r="EJ23">
        <f>INDEX(HaverPull!$B:$XZ,MATCH(Calculations!EJ$9,HaverPull!$B:$B,0),MATCH(Calculations!$B23,HaverPull!$B$1:$XZ$1,0))</f>
        <v>0.84155000000000002</v>
      </c>
      <c r="EK23">
        <f>INDEX(HaverPull!$B:$XZ,MATCH(Calculations!EK$9,HaverPull!$B:$B,0),MATCH(Calculations!$B23,HaverPull!$B$1:$XZ$1,0))</f>
        <v>0.84578999999999993</v>
      </c>
      <c r="EL23">
        <f>INDEX(HaverPull!$B:$XZ,MATCH(Calculations!EL$9,HaverPull!$B:$B,0),MATCH(Calculations!$B23,HaverPull!$B$1:$XZ$1,0))</f>
        <v>0.85301000000000005</v>
      </c>
      <c r="EM23">
        <f>INDEX(HaverPull!$B:$XZ,MATCH(Calculations!EM$9,HaverPull!$B:$B,0),MATCH(Calculations!$B23,HaverPull!$B$1:$XZ$1,0))</f>
        <v>0.85787000000000002</v>
      </c>
      <c r="EN23">
        <f>INDEX(HaverPull!$B:$XZ,MATCH(Calculations!EN$9,HaverPull!$B:$B,0),MATCH(Calculations!$B23,HaverPull!$B$1:$XZ$1,0))</f>
        <v>0.86302000000000012</v>
      </c>
      <c r="EO23">
        <f>INDEX(HaverPull!$B:$XZ,MATCH(Calculations!EO$9,HaverPull!$B:$B,0),MATCH(Calculations!$B23,HaverPull!$B$1:$XZ$1,0))</f>
        <v>0.87224999999999997</v>
      </c>
      <c r="EP23">
        <f>INDEX(HaverPull!$B:$XZ,MATCH(Calculations!EP$9,HaverPull!$B:$B,0),MATCH(Calculations!$B23,HaverPull!$B$1:$XZ$1,0))</f>
        <v>0.87907000000000002</v>
      </c>
      <c r="EQ23">
        <f>INDEX(HaverPull!$B:$XZ,MATCH(Calculations!EQ$9,HaverPull!$B:$B,0),MATCH(Calculations!$B23,HaverPull!$B$1:$XZ$1,0))</f>
        <v>0.88353999999999999</v>
      </c>
      <c r="ER23">
        <f>INDEX(HaverPull!$B:$XZ,MATCH(Calculations!ER$9,HaverPull!$B:$B,0),MATCH(Calculations!$B23,HaverPull!$B$1:$XZ$1,0))</f>
        <v>0.89064999999999994</v>
      </c>
      <c r="ES23">
        <f>INDEX(HaverPull!$B:$XZ,MATCH(Calculations!ES$9,HaverPull!$B:$B,0),MATCH(Calculations!$B23,HaverPull!$B$1:$XZ$1,0))</f>
        <v>0.89707999999999999</v>
      </c>
      <c r="ET23">
        <f>INDEX(HaverPull!$B:$XZ,MATCH(Calculations!ET$9,HaverPull!$B:$B,0),MATCH(Calculations!$B23,HaverPull!$B$1:$XZ$1,0))</f>
        <v>0.89556999999999998</v>
      </c>
      <c r="EU23">
        <f>INDEX(HaverPull!$B:$XZ,MATCH(Calculations!EU$9,HaverPull!$B:$B,0),MATCH(Calculations!$B23,HaverPull!$B$1:$XZ$1,0))</f>
        <v>0.90402000000000005</v>
      </c>
      <c r="EV23">
        <f>INDEX(HaverPull!$B:$XZ,MATCH(Calculations!EV$9,HaverPull!$B:$B,0),MATCH(Calculations!$B23,HaverPull!$B$1:$XZ$1,0))</f>
        <v>0.91135999999999995</v>
      </c>
      <c r="EW23">
        <f>INDEX(HaverPull!$B:$XZ,MATCH(Calculations!EW$9,HaverPull!$B:$B,0),MATCH(Calculations!$B23,HaverPull!$B$1:$XZ$1,0))</f>
        <v>0.91650000000000009</v>
      </c>
      <c r="EX23">
        <f>INDEX(HaverPull!$B:$XZ,MATCH(Calculations!EX$9,HaverPull!$B:$B,0),MATCH(Calculations!$B23,HaverPull!$B$1:$XZ$1,0))</f>
        <v>0.92551000000000005</v>
      </c>
      <c r="EY23">
        <f>INDEX(HaverPull!$B:$XZ,MATCH(Calculations!EY$9,HaverPull!$B:$B,0),MATCH(Calculations!$B23,HaverPull!$B$1:$XZ$1,0))</f>
        <v>0.93328</v>
      </c>
      <c r="EZ23">
        <f>INDEX(HaverPull!$B:$XZ,MATCH(Calculations!EZ$9,HaverPull!$B:$B,0),MATCH(Calculations!$B23,HaverPull!$B$1:$XZ$1,0))</f>
        <v>0.94289000000000001</v>
      </c>
      <c r="FA23">
        <f>INDEX(HaverPull!$B:$XZ,MATCH(Calculations!FA$9,HaverPull!$B:$B,0),MATCH(Calculations!$B23,HaverPull!$B$1:$XZ$1,0))</f>
        <v>0.95266000000000006</v>
      </c>
      <c r="FB23">
        <f>INDEX(HaverPull!$B:$XZ,MATCH(Calculations!FB$9,HaverPull!$B:$B,0),MATCH(Calculations!$B23,HaverPull!$B$1:$XZ$1,0))</f>
        <v>0.93837000000000004</v>
      </c>
      <c r="FC23">
        <f>INDEX(HaverPull!$B:$XZ,MATCH(Calculations!FC$9,HaverPull!$B:$B,0),MATCH(Calculations!$B23,HaverPull!$B$1:$XZ$1,0))</f>
        <v>0.93272999999999995</v>
      </c>
      <c r="FD23">
        <f>INDEX(HaverPull!$B:$XZ,MATCH(Calculations!FD$9,HaverPull!$B:$B,0),MATCH(Calculations!$B23,HaverPull!$B$1:$XZ$1,0))</f>
        <v>0.93691999999999998</v>
      </c>
      <c r="FE23">
        <f>INDEX(HaverPull!$B:$XZ,MATCH(Calculations!FE$9,HaverPull!$B:$B,0),MATCH(Calculations!$B23,HaverPull!$B$1:$XZ$1,0))</f>
        <v>0.94338999999999995</v>
      </c>
      <c r="FF23">
        <f>INDEX(HaverPull!$B:$XZ,MATCH(Calculations!FF$9,HaverPull!$B:$B,0),MATCH(Calculations!$B23,HaverPull!$B$1:$XZ$1,0))</f>
        <v>0.95067999999999997</v>
      </c>
      <c r="FG23">
        <f>INDEX(HaverPull!$B:$XZ,MATCH(Calculations!FG$9,HaverPull!$B:$B,0),MATCH(Calculations!$B23,HaverPull!$B$1:$XZ$1,0))</f>
        <v>0.95393000000000006</v>
      </c>
      <c r="FH23">
        <f>INDEX(HaverPull!$B:$XZ,MATCH(Calculations!FH$9,HaverPull!$B:$B,0),MATCH(Calculations!$B23,HaverPull!$B$1:$XZ$1,0))</f>
        <v>0.95499999999999996</v>
      </c>
      <c r="FI23">
        <f>INDEX(HaverPull!$B:$XZ,MATCH(Calculations!FI$9,HaverPull!$B:$B,0),MATCH(Calculations!$B23,HaverPull!$B$1:$XZ$1,0))</f>
        <v>0.95668999999999993</v>
      </c>
      <c r="FJ23">
        <f>INDEX(HaverPull!$B:$XZ,MATCH(Calculations!FJ$9,HaverPull!$B:$B,0),MATCH(Calculations!$B23,HaverPull!$B$1:$XZ$1,0))</f>
        <v>0.96248</v>
      </c>
      <c r="FK23">
        <f>INDEX(HaverPull!$B:$XZ,MATCH(Calculations!FK$9,HaverPull!$B:$B,0),MATCH(Calculations!$B23,HaverPull!$B$1:$XZ$1,0))</f>
        <v>0.97089000000000003</v>
      </c>
      <c r="FL23">
        <f>INDEX(HaverPull!$B:$XZ,MATCH(Calculations!FL$9,HaverPull!$B:$B,0),MATCH(Calculations!$B23,HaverPull!$B$1:$XZ$1,0))</f>
        <v>0.98046000000000011</v>
      </c>
      <c r="FM23">
        <f>INDEX(HaverPull!$B:$XZ,MATCH(Calculations!FM$9,HaverPull!$B:$B,0),MATCH(Calculations!$B23,HaverPull!$B$1:$XZ$1,0))</f>
        <v>0.98521000000000003</v>
      </c>
      <c r="FN23">
        <f>INDEX(HaverPull!$B:$XZ,MATCH(Calculations!FN$9,HaverPull!$B:$B,0),MATCH(Calculations!$B23,HaverPull!$B$1:$XZ$1,0))</f>
        <v>0.98858000000000001</v>
      </c>
      <c r="FO23">
        <f>INDEX(HaverPull!$B:$XZ,MATCH(Calculations!FO$9,HaverPull!$B:$B,0),MATCH(Calculations!$B23,HaverPull!$B$1:$XZ$1,0))</f>
        <v>0.99537000000000009</v>
      </c>
      <c r="FP23">
        <f>INDEX(HaverPull!$B:$XZ,MATCH(Calculations!FP$9,HaverPull!$B:$B,0),MATCH(Calculations!$B23,HaverPull!$B$1:$XZ$1,0))</f>
        <v>0.99775000000000003</v>
      </c>
      <c r="FQ23">
        <f>INDEX(HaverPull!$B:$XZ,MATCH(Calculations!FQ$9,HaverPull!$B:$B,0),MATCH(Calculations!$B23,HaverPull!$B$1:$XZ$1,0))</f>
        <v>1.00061</v>
      </c>
      <c r="FR23">
        <f>INDEX(HaverPull!$B:$XZ,MATCH(Calculations!FR$9,HaverPull!$B:$B,0),MATCH(Calculations!$B23,HaverPull!$B$1:$XZ$1,0))</f>
        <v>1.00623</v>
      </c>
      <c r="FS23">
        <f>INDEX(HaverPull!$B:$XZ,MATCH(Calculations!FS$9,HaverPull!$B:$B,0),MATCH(Calculations!$B23,HaverPull!$B$1:$XZ$1,0))</f>
        <v>1.0098099999999999</v>
      </c>
      <c r="FT23">
        <f>INDEX(HaverPull!$B:$XZ,MATCH(Calculations!FT$9,HaverPull!$B:$B,0),MATCH(Calculations!$B23,HaverPull!$B$1:$XZ$1,0))</f>
        <v>1.0105599999999999</v>
      </c>
      <c r="FU23">
        <f>INDEX(HaverPull!$B:$XZ,MATCH(Calculations!FU$9,HaverPull!$B:$B,0),MATCH(Calculations!$B23,HaverPull!$B$1:$XZ$1,0))</f>
        <v>1.01464</v>
      </c>
      <c r="FV23">
        <f>INDEX(HaverPull!$B:$XZ,MATCH(Calculations!FV$9,HaverPull!$B:$B,0),MATCH(Calculations!$B23,HaverPull!$B$1:$XZ$1,0))</f>
        <v>1.01877</v>
      </c>
      <c r="FW23">
        <f>INDEX(HaverPull!$B:$XZ,MATCH(Calculations!FW$9,HaverPull!$B:$B,0),MATCH(Calculations!$B23,HaverPull!$B$1:$XZ$1,0))</f>
        <v>1.0235799999999999</v>
      </c>
      <c r="FX23">
        <f>INDEX(HaverPull!$B:$XZ,MATCH(Calculations!FX$9,HaverPull!$B:$B,0),MATCH(Calculations!$B23,HaverPull!$B$1:$XZ$1,0))</f>
        <v>1.02864</v>
      </c>
      <c r="FY23">
        <f>INDEX(HaverPull!$B:$XZ,MATCH(Calculations!FY$9,HaverPull!$B:$B,0),MATCH(Calculations!$B23,HaverPull!$B$1:$XZ$1,0))</f>
        <v>1.03172</v>
      </c>
      <c r="FZ23">
        <f>INDEX(HaverPull!$B:$XZ,MATCH(Calculations!FZ$9,HaverPull!$B:$B,0),MATCH(Calculations!$B23,HaverPull!$B$1:$XZ$1,0))</f>
        <v>1.0306600000000001</v>
      </c>
      <c r="GA23">
        <f>INDEX(HaverPull!$B:$XZ,MATCH(Calculations!GA$9,HaverPull!$B:$B,0),MATCH(Calculations!$B23,HaverPull!$B$1:$XZ$1,0))</f>
        <v>1.02606</v>
      </c>
      <c r="GB23">
        <f>INDEX(HaverPull!$B:$XZ,MATCH(Calculations!GB$9,HaverPull!$B:$B,0),MATCH(Calculations!$B23,HaverPull!$B$1:$XZ$1,0))</f>
        <v>1.0310599999999999</v>
      </c>
      <c r="GC23">
        <f>INDEX(HaverPull!$B:$XZ,MATCH(Calculations!GC$9,HaverPull!$B:$B,0),MATCH(Calculations!$B23,HaverPull!$B$1:$XZ$1,0))</f>
        <v>1.0341500000000001</v>
      </c>
      <c r="GD23">
        <f>INDEX(HaverPull!$B:$XZ,MATCH(Calculations!GD$9,HaverPull!$B:$B,0),MATCH(Calculations!$B23,HaverPull!$B$1:$XZ$1,0))</f>
        <v>1.0336799999999999</v>
      </c>
      <c r="GE23">
        <f>INDEX(HaverPull!$B:$XZ,MATCH(Calculations!GE$9,HaverPull!$B:$B,0),MATCH(Calculations!$B23,HaverPull!$B$1:$XZ$1,0))</f>
        <v>1.03424</v>
      </c>
      <c r="GF23">
        <f>INDEX(HaverPull!$B:$XZ,MATCH(Calculations!GF$9,HaverPull!$B:$B,0),MATCH(Calculations!$B23,HaverPull!$B$1:$XZ$1,0))</f>
        <v>1.0403100000000001</v>
      </c>
      <c r="GG23">
        <f>INDEX(HaverPull!$B:$XZ,MATCH(Calculations!GG$9,HaverPull!$B:$B,0),MATCH(Calculations!$B23,HaverPull!$B$1:$XZ$1,0))</f>
        <v>1.04481</v>
      </c>
      <c r="GH23">
        <f>INDEX(HaverPull!$B:$XZ,MATCH(Calculations!GH$9,HaverPull!$B:$B,0),MATCH(Calculations!$B23,HaverPull!$B$1:$XZ$1,0))</f>
        <v>1.0498399999999999</v>
      </c>
      <c r="GI23">
        <f>INDEX(HaverPull!$B:$XZ,MATCH(Calculations!GI$9,HaverPull!$B:$B,0),MATCH(Calculations!$B23,HaverPull!$B$1:$XZ$1,0))</f>
        <v>1.05524</v>
      </c>
      <c r="GJ23">
        <f>INDEX(HaverPull!$B:$XZ,MATCH(Calculations!GJ$9,HaverPull!$B:$B,0),MATCH(Calculations!$B23,HaverPull!$B$1:$XZ$1,0))</f>
        <v>1.05731</v>
      </c>
      <c r="GK23">
        <f>INDEX(HaverPull!$B:$XZ,MATCH(Calculations!GK$9,HaverPull!$B:$B,0),MATCH(Calculations!$B23,HaverPull!$B$1:$XZ$1,0))</f>
        <v>1.06152</v>
      </c>
      <c r="GL23">
        <f>INDEX(HaverPull!$B:$XZ,MATCH(Calculations!GL$9,HaverPull!$B:$B,0),MATCH(Calculations!$B23,HaverPull!$B$1:$XZ$1,0))</f>
        <v>1.0686899999999999</v>
      </c>
      <c r="GM23">
        <f>INDEX(HaverPull!$B:$XZ,MATCH(Calculations!GM$9,HaverPull!$B:$B,0),MATCH(Calculations!$B23,HaverPull!$B$1:$XZ$1,0))</f>
        <v>1.0751999999999999</v>
      </c>
      <c r="GN23">
        <f>INDEX(HaverPull!$B:$XZ,MATCH(Calculations!GN$9,HaverPull!$B:$B,0),MATCH(Calculations!$B23,HaverPull!$B$1:$XZ$1,0))</f>
        <v>1.0804900000000002</v>
      </c>
      <c r="GO23" t="e">
        <f>INDEX(HaverPull!$B:$XZ,MATCH(Calculations!GO$9,HaverPull!$B:$B,0),MATCH(Calculations!$B23,HaverPull!$B$1:$XZ$1,0))</f>
        <v>#N/A</v>
      </c>
      <c r="GP23" t="e">
        <f>INDEX(HaverPull!$B:$XZ,MATCH(Calculations!GP$9,HaverPull!$B:$B,0),MATCH(Calculations!$B23,HaverPull!$B$1:$XZ$1,0))</f>
        <v>#N/A</v>
      </c>
      <c r="GQ23" t="e">
        <f>INDEX(HaverPull!$B:$XZ,MATCH(Calculations!GQ$9,HaverPull!$B:$B,0),MATCH(Calculations!$B23,HaverPull!$B$1:$XZ$1,0))</f>
        <v>#N/A</v>
      </c>
      <c r="GR23" t="e">
        <f>INDEX(HaverPull!$B:$XZ,MATCH(Calculations!GR$9,HaverPull!$B:$B,0),MATCH(Calculations!$B23,HaverPull!$B$1:$XZ$1,0))</f>
        <v>#N/A</v>
      </c>
      <c r="GS23" t="e">
        <f>INDEX(HaverPull!$B:$XZ,MATCH(Calculations!GS$9,HaverPull!$B:$B,0),MATCH(Calculations!$B23,HaverPull!$B$1:$XZ$1,0))</f>
        <v>#N/A</v>
      </c>
      <c r="GT23" t="e">
        <f>INDEX(HaverPull!$B:$XZ,MATCH(Calculations!GT$9,HaverPull!$B:$B,0),MATCH(Calculations!$B23,HaverPull!$B$1:$XZ$1,0))</f>
        <v>#N/A</v>
      </c>
      <c r="GU23" t="e">
        <f>INDEX(HaverPull!$B:$XZ,MATCH(Calculations!GU$9,HaverPull!$B:$B,0),MATCH(Calculations!$B23,HaverPull!$B$1:$XZ$1,0))</f>
        <v>#N/A</v>
      </c>
      <c r="GV23" t="e">
        <f>INDEX(HaverPull!$B:$XZ,MATCH(Calculations!GV$9,HaverPull!$B:$B,0),MATCH(Calculations!$B23,HaverPull!$B$1:$XZ$1,0))</f>
        <v>#N/A</v>
      </c>
    </row>
    <row r="24" spans="1:204" x14ac:dyDescent="0.25">
      <c r="A24" s="8" t="s">
        <v>187</v>
      </c>
      <c r="B24" s="9" t="s">
        <v>12</v>
      </c>
      <c r="C24">
        <f>INDEX(HaverPull!$B:$XZ,MATCH(Calculations!C$9,HaverPull!$B:$B,0),MATCH(Calculations!$B24,HaverPull!$B$1:$XZ$1,0))</f>
        <v>1051.2</v>
      </c>
      <c r="D24">
        <f>INDEX(HaverPull!$B:$XZ,MATCH(Calculations!D$9,HaverPull!$B:$B,0),MATCH(Calculations!$B24,HaverPull!$B$1:$XZ$1,0))</f>
        <v>1067.4000000000001</v>
      </c>
      <c r="E24">
        <f>INDEX(HaverPull!$B:$XZ,MATCH(Calculations!E$9,HaverPull!$B:$B,0),MATCH(Calculations!$B24,HaverPull!$B$1:$XZ$1,0))</f>
        <v>1086.0999999999999</v>
      </c>
      <c r="F24">
        <f>INDEX(HaverPull!$B:$XZ,MATCH(Calculations!F$9,HaverPull!$B:$B,0),MATCH(Calculations!$B24,HaverPull!$B$1:$XZ$1,0))</f>
        <v>1088.5999999999999</v>
      </c>
      <c r="G24">
        <f>INDEX(HaverPull!$B:$XZ,MATCH(Calculations!G$9,HaverPull!$B:$B,0),MATCH(Calculations!$B24,HaverPull!$B$1:$XZ$1,0))</f>
        <v>1135.2</v>
      </c>
      <c r="H24">
        <f>INDEX(HaverPull!$B:$XZ,MATCH(Calculations!H$9,HaverPull!$B:$B,0),MATCH(Calculations!$B24,HaverPull!$B$1:$XZ$1,0))</f>
        <v>1156.3</v>
      </c>
      <c r="I24">
        <f>INDEX(HaverPull!$B:$XZ,MATCH(Calculations!I$9,HaverPull!$B:$B,0),MATCH(Calculations!$B24,HaverPull!$B$1:$XZ$1,0))</f>
        <v>1177.7</v>
      </c>
      <c r="J24">
        <f>INDEX(HaverPull!$B:$XZ,MATCH(Calculations!J$9,HaverPull!$B:$B,0),MATCH(Calculations!$B24,HaverPull!$B$1:$XZ$1,0))</f>
        <v>1190.3</v>
      </c>
      <c r="K24">
        <f>INDEX(HaverPull!$B:$XZ,MATCH(Calculations!K$9,HaverPull!$B:$B,0),MATCH(Calculations!$B24,HaverPull!$B$1:$XZ$1,0))</f>
        <v>1230.5999999999999</v>
      </c>
      <c r="L24">
        <f>INDEX(HaverPull!$B:$XZ,MATCH(Calculations!L$9,HaverPull!$B:$B,0),MATCH(Calculations!$B24,HaverPull!$B$1:$XZ$1,0))</f>
        <v>1266.4000000000001</v>
      </c>
      <c r="M24">
        <f>INDEX(HaverPull!$B:$XZ,MATCH(Calculations!M$9,HaverPull!$B:$B,0),MATCH(Calculations!$B24,HaverPull!$B$1:$XZ$1,0))</f>
        <v>1290.5999999999999</v>
      </c>
      <c r="N24">
        <f>INDEX(HaverPull!$B:$XZ,MATCH(Calculations!N$9,HaverPull!$B:$B,0),MATCH(Calculations!$B24,HaverPull!$B$1:$XZ$1,0))</f>
        <v>1328.9</v>
      </c>
      <c r="O24">
        <f>INDEX(HaverPull!$B:$XZ,MATCH(Calculations!O$9,HaverPull!$B:$B,0),MATCH(Calculations!$B24,HaverPull!$B$1:$XZ$1,0))</f>
        <v>1377.5</v>
      </c>
      <c r="P24">
        <f>INDEX(HaverPull!$B:$XZ,MATCH(Calculations!P$9,HaverPull!$B:$B,0),MATCH(Calculations!$B24,HaverPull!$B$1:$XZ$1,0))</f>
        <v>1413.9</v>
      </c>
      <c r="Q24">
        <f>INDEX(HaverPull!$B:$XZ,MATCH(Calculations!Q$9,HaverPull!$B:$B,0),MATCH(Calculations!$B24,HaverPull!$B$1:$XZ$1,0))</f>
        <v>1433.8</v>
      </c>
      <c r="R24">
        <f>INDEX(HaverPull!$B:$XZ,MATCH(Calculations!R$9,HaverPull!$B:$B,0),MATCH(Calculations!$B24,HaverPull!$B$1:$XZ$1,0))</f>
        <v>1476.3</v>
      </c>
      <c r="S24">
        <f>INDEX(HaverPull!$B:$XZ,MATCH(Calculations!S$9,HaverPull!$B:$B,0),MATCH(Calculations!$B24,HaverPull!$B$1:$XZ$1,0))</f>
        <v>1491.2</v>
      </c>
      <c r="T24">
        <f>INDEX(HaverPull!$B:$XZ,MATCH(Calculations!T$9,HaverPull!$B:$B,0),MATCH(Calculations!$B24,HaverPull!$B$1:$XZ$1,0))</f>
        <v>1530.1</v>
      </c>
      <c r="U24">
        <f>INDEX(HaverPull!$B:$XZ,MATCH(Calculations!U$9,HaverPull!$B:$B,0),MATCH(Calculations!$B24,HaverPull!$B$1:$XZ$1,0))</f>
        <v>1560</v>
      </c>
      <c r="V24">
        <f>INDEX(HaverPull!$B:$XZ,MATCH(Calculations!V$9,HaverPull!$B:$B,0),MATCH(Calculations!$B24,HaverPull!$B$1:$XZ$1,0))</f>
        <v>1599.7</v>
      </c>
      <c r="W24">
        <f>INDEX(HaverPull!$B:$XZ,MATCH(Calculations!W$9,HaverPull!$B:$B,0),MATCH(Calculations!$B24,HaverPull!$B$1:$XZ$1,0))</f>
        <v>1616.1</v>
      </c>
      <c r="X24">
        <f>INDEX(HaverPull!$B:$XZ,MATCH(Calculations!X$9,HaverPull!$B:$B,0),MATCH(Calculations!$B24,HaverPull!$B$1:$XZ$1,0))</f>
        <v>1651.9</v>
      </c>
      <c r="Y24">
        <f>INDEX(HaverPull!$B:$XZ,MATCH(Calculations!Y$9,HaverPull!$B:$B,0),MATCH(Calculations!$B24,HaverPull!$B$1:$XZ$1,0))</f>
        <v>1709.8</v>
      </c>
      <c r="Z24">
        <f>INDEX(HaverPull!$B:$XZ,MATCH(Calculations!Z$9,HaverPull!$B:$B,0),MATCH(Calculations!$B24,HaverPull!$B$1:$XZ$1,0))</f>
        <v>1761.8</v>
      </c>
      <c r="AA24">
        <f>INDEX(HaverPull!$B:$XZ,MATCH(Calculations!AA$9,HaverPull!$B:$B,0),MATCH(Calculations!$B24,HaverPull!$B$1:$XZ$1,0))</f>
        <v>1820.5</v>
      </c>
      <c r="AB24">
        <f>INDEX(HaverPull!$B:$XZ,MATCH(Calculations!AB$9,HaverPull!$B:$B,0),MATCH(Calculations!$B24,HaverPull!$B$1:$XZ$1,0))</f>
        <v>1852.3</v>
      </c>
      <c r="AC24">
        <f>INDEX(HaverPull!$B:$XZ,MATCH(Calculations!AC$9,HaverPull!$B:$B,0),MATCH(Calculations!$B24,HaverPull!$B$1:$XZ$1,0))</f>
        <v>1886.6</v>
      </c>
      <c r="AD24">
        <f>INDEX(HaverPull!$B:$XZ,MATCH(Calculations!AD$9,HaverPull!$B:$B,0),MATCH(Calculations!$B24,HaverPull!$B$1:$XZ$1,0))</f>
        <v>1934.3</v>
      </c>
      <c r="AE24">
        <f>INDEX(HaverPull!$B:$XZ,MATCH(Calculations!AE$9,HaverPull!$B:$B,0),MATCH(Calculations!$B24,HaverPull!$B$1:$XZ$1,0))</f>
        <v>1988.6</v>
      </c>
      <c r="AF24">
        <f>INDEX(HaverPull!$B:$XZ,MATCH(Calculations!AF$9,HaverPull!$B:$B,0),MATCH(Calculations!$B24,HaverPull!$B$1:$XZ$1,0))</f>
        <v>2055.9</v>
      </c>
      <c r="AG24">
        <f>INDEX(HaverPull!$B:$XZ,MATCH(Calculations!AG$9,HaverPull!$B:$B,0),MATCH(Calculations!$B24,HaverPull!$B$1:$XZ$1,0))</f>
        <v>2118.5</v>
      </c>
      <c r="AH24">
        <f>INDEX(HaverPull!$B:$XZ,MATCH(Calculations!AH$9,HaverPull!$B:$B,0),MATCH(Calculations!$B24,HaverPull!$B$1:$XZ$1,0))</f>
        <v>2164.3000000000002</v>
      </c>
      <c r="AI24">
        <f>INDEX(HaverPull!$B:$XZ,MATCH(Calculations!AI$9,HaverPull!$B:$B,0),MATCH(Calculations!$B24,HaverPull!$B$1:$XZ$1,0))</f>
        <v>2202.8000000000002</v>
      </c>
      <c r="AJ24">
        <f>INDEX(HaverPull!$B:$XZ,MATCH(Calculations!AJ$9,HaverPull!$B:$B,0),MATCH(Calculations!$B24,HaverPull!$B$1:$XZ$1,0))</f>
        <v>2331.6</v>
      </c>
      <c r="AK24">
        <f>INDEX(HaverPull!$B:$XZ,MATCH(Calculations!AK$9,HaverPull!$B:$B,0),MATCH(Calculations!$B24,HaverPull!$B$1:$XZ$1,0))</f>
        <v>2395.1</v>
      </c>
      <c r="AL24">
        <f>INDEX(HaverPull!$B:$XZ,MATCH(Calculations!AL$9,HaverPull!$B:$B,0),MATCH(Calculations!$B24,HaverPull!$B$1:$XZ$1,0))</f>
        <v>2476.9</v>
      </c>
      <c r="AM24">
        <f>INDEX(HaverPull!$B:$XZ,MATCH(Calculations!AM$9,HaverPull!$B:$B,0),MATCH(Calculations!$B24,HaverPull!$B$1:$XZ$1,0))</f>
        <v>2526.6</v>
      </c>
      <c r="AN24">
        <f>INDEX(HaverPull!$B:$XZ,MATCH(Calculations!AN$9,HaverPull!$B:$B,0),MATCH(Calculations!$B24,HaverPull!$B$1:$XZ$1,0))</f>
        <v>2591.1999999999998</v>
      </c>
      <c r="AO24">
        <f>INDEX(HaverPull!$B:$XZ,MATCH(Calculations!AO$9,HaverPull!$B:$B,0),MATCH(Calculations!$B24,HaverPull!$B$1:$XZ$1,0))</f>
        <v>2667.6</v>
      </c>
      <c r="AP24">
        <f>INDEX(HaverPull!$B:$XZ,MATCH(Calculations!AP$9,HaverPull!$B:$B,0),MATCH(Calculations!$B24,HaverPull!$B$1:$XZ$1,0))</f>
        <v>2723.9</v>
      </c>
      <c r="AQ24">
        <f>INDEX(HaverPull!$B:$XZ,MATCH(Calculations!AQ$9,HaverPull!$B:$B,0),MATCH(Calculations!$B24,HaverPull!$B$1:$XZ$1,0))</f>
        <v>2789.8</v>
      </c>
      <c r="AR24">
        <f>INDEX(HaverPull!$B:$XZ,MATCH(Calculations!AR$9,HaverPull!$B:$B,0),MATCH(Calculations!$B24,HaverPull!$B$1:$XZ$1,0))</f>
        <v>2797.4</v>
      </c>
      <c r="AS24">
        <f>INDEX(HaverPull!$B:$XZ,MATCH(Calculations!AS$9,HaverPull!$B:$B,0),MATCH(Calculations!$B24,HaverPull!$B$1:$XZ$1,0))</f>
        <v>2856.5</v>
      </c>
      <c r="AT24">
        <f>INDEX(HaverPull!$B:$XZ,MATCH(Calculations!AT$9,HaverPull!$B:$B,0),MATCH(Calculations!$B24,HaverPull!$B$1:$XZ$1,0))</f>
        <v>2985.6</v>
      </c>
      <c r="AU24">
        <f>INDEX(HaverPull!$B:$XZ,MATCH(Calculations!AU$9,HaverPull!$B:$B,0),MATCH(Calculations!$B24,HaverPull!$B$1:$XZ$1,0))</f>
        <v>3124.2</v>
      </c>
      <c r="AV24">
        <f>INDEX(HaverPull!$B:$XZ,MATCH(Calculations!AV$9,HaverPull!$B:$B,0),MATCH(Calculations!$B24,HaverPull!$B$1:$XZ$1,0))</f>
        <v>3162.5</v>
      </c>
      <c r="AW24">
        <f>INDEX(HaverPull!$B:$XZ,MATCH(Calculations!AW$9,HaverPull!$B:$B,0),MATCH(Calculations!$B24,HaverPull!$B$1:$XZ$1,0))</f>
        <v>3260.6</v>
      </c>
      <c r="AX24">
        <f>INDEX(HaverPull!$B:$XZ,MATCH(Calculations!AX$9,HaverPull!$B:$B,0),MATCH(Calculations!$B24,HaverPull!$B$1:$XZ$1,0))</f>
        <v>3280.8</v>
      </c>
      <c r="AY24">
        <f>INDEX(HaverPull!$B:$XZ,MATCH(Calculations!AY$9,HaverPull!$B:$B,0),MATCH(Calculations!$B24,HaverPull!$B$1:$XZ$1,0))</f>
        <v>3274.3</v>
      </c>
      <c r="AZ24">
        <f>INDEX(HaverPull!$B:$XZ,MATCH(Calculations!AZ$9,HaverPull!$B:$B,0),MATCH(Calculations!$B24,HaverPull!$B$1:$XZ$1,0))</f>
        <v>3332</v>
      </c>
      <c r="BA24">
        <f>INDEX(HaverPull!$B:$XZ,MATCH(Calculations!BA$9,HaverPull!$B:$B,0),MATCH(Calculations!$B24,HaverPull!$B$1:$XZ$1,0))</f>
        <v>3366.3</v>
      </c>
      <c r="BB24">
        <f>INDEX(HaverPull!$B:$XZ,MATCH(Calculations!BB$9,HaverPull!$B:$B,0),MATCH(Calculations!$B24,HaverPull!$B$1:$XZ$1,0))</f>
        <v>3402.6</v>
      </c>
      <c r="BC24">
        <f>INDEX(HaverPull!$B:$XZ,MATCH(Calculations!BC$9,HaverPull!$B:$B,0),MATCH(Calculations!$B24,HaverPull!$B$1:$XZ$1,0))</f>
        <v>3473.4</v>
      </c>
      <c r="BD24">
        <f>INDEX(HaverPull!$B:$XZ,MATCH(Calculations!BD$9,HaverPull!$B:$B,0),MATCH(Calculations!$B24,HaverPull!$B$1:$XZ$1,0))</f>
        <v>3578.8</v>
      </c>
      <c r="BE24">
        <f>INDEX(HaverPull!$B:$XZ,MATCH(Calculations!BE$9,HaverPull!$B:$B,0),MATCH(Calculations!$B24,HaverPull!$B$1:$XZ$1,0))</f>
        <v>3689.2</v>
      </c>
      <c r="BF24">
        <f>INDEX(HaverPull!$B:$XZ,MATCH(Calculations!BF$9,HaverPull!$B:$B,0),MATCH(Calculations!$B24,HaverPull!$B$1:$XZ$1,0))</f>
        <v>3794.7</v>
      </c>
      <c r="BG24">
        <f>INDEX(HaverPull!$B:$XZ,MATCH(Calculations!BG$9,HaverPull!$B:$B,0),MATCH(Calculations!$B24,HaverPull!$B$1:$XZ$1,0))</f>
        <v>3908.1</v>
      </c>
      <c r="BH24">
        <f>INDEX(HaverPull!$B:$XZ,MATCH(Calculations!BH$9,HaverPull!$B:$B,0),MATCH(Calculations!$B24,HaverPull!$B$1:$XZ$1,0))</f>
        <v>4009.6</v>
      </c>
      <c r="BI24">
        <f>INDEX(HaverPull!$B:$XZ,MATCH(Calculations!BI$9,HaverPull!$B:$B,0),MATCH(Calculations!$B24,HaverPull!$B$1:$XZ$1,0))</f>
        <v>4084.3</v>
      </c>
      <c r="BJ24">
        <f>INDEX(HaverPull!$B:$XZ,MATCH(Calculations!BJ$9,HaverPull!$B:$B,0),MATCH(Calculations!$B24,HaverPull!$B$1:$XZ$1,0))</f>
        <v>4148.6000000000004</v>
      </c>
      <c r="BK24">
        <f>INDEX(HaverPull!$B:$XZ,MATCH(Calculations!BK$9,HaverPull!$B:$B,0),MATCH(Calculations!$B24,HaverPull!$B$1:$XZ$1,0))</f>
        <v>4230.2</v>
      </c>
      <c r="BL24">
        <f>INDEX(HaverPull!$B:$XZ,MATCH(Calculations!BL$9,HaverPull!$B:$B,0),MATCH(Calculations!$B24,HaverPull!$B$1:$XZ$1,0))</f>
        <v>4294.8999999999996</v>
      </c>
      <c r="BM24">
        <f>INDEX(HaverPull!$B:$XZ,MATCH(Calculations!BM$9,HaverPull!$B:$B,0),MATCH(Calculations!$B24,HaverPull!$B$1:$XZ$1,0))</f>
        <v>4386.8</v>
      </c>
      <c r="BN24">
        <f>INDEX(HaverPull!$B:$XZ,MATCH(Calculations!BN$9,HaverPull!$B:$B,0),MATCH(Calculations!$B24,HaverPull!$B$1:$XZ$1,0))</f>
        <v>4444.1000000000004</v>
      </c>
      <c r="BO24">
        <f>INDEX(HaverPull!$B:$XZ,MATCH(Calculations!BO$9,HaverPull!$B:$B,0),MATCH(Calculations!$B24,HaverPull!$B$1:$XZ$1,0))</f>
        <v>4507.8999999999996</v>
      </c>
      <c r="BP24">
        <f>INDEX(HaverPull!$B:$XZ,MATCH(Calculations!BP$9,HaverPull!$B:$B,0),MATCH(Calculations!$B24,HaverPull!$B$1:$XZ$1,0))</f>
        <v>4545.3</v>
      </c>
      <c r="BQ24">
        <f>INDEX(HaverPull!$B:$XZ,MATCH(Calculations!BQ$9,HaverPull!$B:$B,0),MATCH(Calculations!$B24,HaverPull!$B$1:$XZ$1,0))</f>
        <v>4607.7</v>
      </c>
      <c r="BR24">
        <f>INDEX(HaverPull!$B:$XZ,MATCH(Calculations!BR$9,HaverPull!$B:$B,0),MATCH(Calculations!$B24,HaverPull!$B$1:$XZ$1,0))</f>
        <v>4657.6000000000004</v>
      </c>
      <c r="BS24">
        <f>INDEX(HaverPull!$B:$XZ,MATCH(Calculations!BS$9,HaverPull!$B:$B,0),MATCH(Calculations!$B24,HaverPull!$B$1:$XZ$1,0))</f>
        <v>4722.2</v>
      </c>
      <c r="BT24">
        <f>INDEX(HaverPull!$B:$XZ,MATCH(Calculations!BT$9,HaverPull!$B:$B,0),MATCH(Calculations!$B24,HaverPull!$B$1:$XZ$1,0))</f>
        <v>4806.2</v>
      </c>
      <c r="BU24">
        <f>INDEX(HaverPull!$B:$XZ,MATCH(Calculations!BU$9,HaverPull!$B:$B,0),MATCH(Calculations!$B24,HaverPull!$B$1:$XZ$1,0))</f>
        <v>4884.6000000000004</v>
      </c>
      <c r="BV24">
        <f>INDEX(HaverPull!$B:$XZ,MATCH(Calculations!BV$9,HaverPull!$B:$B,0),MATCH(Calculations!$B24,HaverPull!$B$1:$XZ$1,0))</f>
        <v>5008</v>
      </c>
      <c r="BW24">
        <f>INDEX(HaverPull!$B:$XZ,MATCH(Calculations!BW$9,HaverPull!$B:$B,0),MATCH(Calculations!$B24,HaverPull!$B$1:$XZ$1,0))</f>
        <v>5073.3999999999996</v>
      </c>
      <c r="BX24">
        <f>INDEX(HaverPull!$B:$XZ,MATCH(Calculations!BX$9,HaverPull!$B:$B,0),MATCH(Calculations!$B24,HaverPull!$B$1:$XZ$1,0))</f>
        <v>5190</v>
      </c>
      <c r="BY24">
        <f>INDEX(HaverPull!$B:$XZ,MATCH(Calculations!BY$9,HaverPull!$B:$B,0),MATCH(Calculations!$B24,HaverPull!$B$1:$XZ$1,0))</f>
        <v>5282.8</v>
      </c>
      <c r="BZ24">
        <f>INDEX(HaverPull!$B:$XZ,MATCH(Calculations!BZ$9,HaverPull!$B:$B,0),MATCH(Calculations!$B24,HaverPull!$B$1:$XZ$1,0))</f>
        <v>5399.5</v>
      </c>
      <c r="CA24">
        <f>INDEX(HaverPull!$B:$XZ,MATCH(Calculations!CA$9,HaverPull!$B:$B,0),MATCH(Calculations!$B24,HaverPull!$B$1:$XZ$1,0))</f>
        <v>5511.3</v>
      </c>
      <c r="CB24">
        <f>INDEX(HaverPull!$B:$XZ,MATCH(Calculations!CB$9,HaverPull!$B:$B,0),MATCH(Calculations!$B24,HaverPull!$B$1:$XZ$1,0))</f>
        <v>5612.5</v>
      </c>
      <c r="CC24">
        <f>INDEX(HaverPull!$B:$XZ,MATCH(Calculations!CC$9,HaverPull!$B:$B,0),MATCH(Calculations!$B24,HaverPull!$B$1:$XZ$1,0))</f>
        <v>5695.4</v>
      </c>
      <c r="CD24">
        <f>INDEX(HaverPull!$B:$XZ,MATCH(Calculations!CD$9,HaverPull!$B:$B,0),MATCH(Calculations!$B24,HaverPull!$B$1:$XZ$1,0))</f>
        <v>5747.2</v>
      </c>
      <c r="CE24">
        <f>INDEX(HaverPull!$B:$XZ,MATCH(Calculations!CE$9,HaverPull!$B:$B,0),MATCH(Calculations!$B24,HaverPull!$B$1:$XZ$1,0))</f>
        <v>5872.7</v>
      </c>
      <c r="CF24">
        <f>INDEX(HaverPull!$B:$XZ,MATCH(Calculations!CF$9,HaverPull!$B:$B,0),MATCH(Calculations!$B24,HaverPull!$B$1:$XZ$1,0))</f>
        <v>5960</v>
      </c>
      <c r="CG24">
        <f>INDEX(HaverPull!$B:$XZ,MATCH(Calculations!CG$9,HaverPull!$B:$B,0),MATCH(Calculations!$B24,HaverPull!$B$1:$XZ$1,0))</f>
        <v>6015.1</v>
      </c>
      <c r="CH24">
        <f>INDEX(HaverPull!$B:$XZ,MATCH(Calculations!CH$9,HaverPull!$B:$B,0),MATCH(Calculations!$B24,HaverPull!$B$1:$XZ$1,0))</f>
        <v>6004.7</v>
      </c>
      <c r="CI24">
        <f>INDEX(HaverPull!$B:$XZ,MATCH(Calculations!CI$9,HaverPull!$B:$B,0),MATCH(Calculations!$B24,HaverPull!$B$1:$XZ$1,0))</f>
        <v>6035.2</v>
      </c>
      <c r="CJ24">
        <f>INDEX(HaverPull!$B:$XZ,MATCH(Calculations!CJ$9,HaverPull!$B:$B,0),MATCH(Calculations!$B24,HaverPull!$B$1:$XZ$1,0))</f>
        <v>6126.9</v>
      </c>
      <c r="CK24">
        <f>INDEX(HaverPull!$B:$XZ,MATCH(Calculations!CK$9,HaverPull!$B:$B,0),MATCH(Calculations!$B24,HaverPull!$B$1:$XZ$1,0))</f>
        <v>6205.9</v>
      </c>
      <c r="CL24">
        <f>INDEX(HaverPull!$B:$XZ,MATCH(Calculations!CL$9,HaverPull!$B:$B,0),MATCH(Calculations!$B24,HaverPull!$B$1:$XZ$1,0))</f>
        <v>6264.5</v>
      </c>
      <c r="CM24">
        <f>INDEX(HaverPull!$B:$XZ,MATCH(Calculations!CM$9,HaverPull!$B:$B,0),MATCH(Calculations!$B24,HaverPull!$B$1:$XZ$1,0))</f>
        <v>6363.1</v>
      </c>
      <c r="CN24">
        <f>INDEX(HaverPull!$B:$XZ,MATCH(Calculations!CN$9,HaverPull!$B:$B,0),MATCH(Calculations!$B24,HaverPull!$B$1:$XZ$1,0))</f>
        <v>6470.8</v>
      </c>
      <c r="CO24">
        <f>INDEX(HaverPull!$B:$XZ,MATCH(Calculations!CO$9,HaverPull!$B:$B,0),MATCH(Calculations!$B24,HaverPull!$B$1:$XZ$1,0))</f>
        <v>6566.6</v>
      </c>
      <c r="CP24">
        <f>INDEX(HaverPull!$B:$XZ,MATCH(Calculations!CP$9,HaverPull!$B:$B,0),MATCH(Calculations!$B24,HaverPull!$B$1:$XZ$1,0))</f>
        <v>6680.8</v>
      </c>
      <c r="CQ24">
        <f>INDEX(HaverPull!$B:$XZ,MATCH(Calculations!CQ$9,HaverPull!$B:$B,0),MATCH(Calculations!$B24,HaverPull!$B$1:$XZ$1,0))</f>
        <v>6729.5</v>
      </c>
      <c r="CR24">
        <f>INDEX(HaverPull!$B:$XZ,MATCH(Calculations!CR$9,HaverPull!$B:$B,0),MATCH(Calculations!$B24,HaverPull!$B$1:$XZ$1,0))</f>
        <v>6808.9</v>
      </c>
      <c r="CS24">
        <f>INDEX(HaverPull!$B:$XZ,MATCH(Calculations!CS$9,HaverPull!$B:$B,0),MATCH(Calculations!$B24,HaverPull!$B$1:$XZ$1,0))</f>
        <v>6882.1</v>
      </c>
      <c r="CT24">
        <f>INDEX(HaverPull!$B:$XZ,MATCH(Calculations!CT$9,HaverPull!$B:$B,0),MATCH(Calculations!$B24,HaverPull!$B$1:$XZ$1,0))</f>
        <v>7013.7</v>
      </c>
      <c r="CU24">
        <f>INDEX(HaverPull!$B:$XZ,MATCH(Calculations!CU$9,HaverPull!$B:$B,0),MATCH(Calculations!$B24,HaverPull!$B$1:$XZ$1,0))</f>
        <v>7115.7</v>
      </c>
      <c r="CV24">
        <f>INDEX(HaverPull!$B:$XZ,MATCH(Calculations!CV$9,HaverPull!$B:$B,0),MATCH(Calculations!$B24,HaverPull!$B$1:$XZ$1,0))</f>
        <v>7246.9</v>
      </c>
      <c r="CW24">
        <f>INDEX(HaverPull!$B:$XZ,MATCH(Calculations!CW$9,HaverPull!$B:$B,0),MATCH(Calculations!$B24,HaverPull!$B$1:$XZ$1,0))</f>
        <v>7331.1</v>
      </c>
      <c r="CX24">
        <f>INDEX(HaverPull!$B:$XZ,MATCH(Calculations!CX$9,HaverPull!$B:$B,0),MATCH(Calculations!$B24,HaverPull!$B$1:$XZ$1,0))</f>
        <v>7455.3</v>
      </c>
      <c r="CY24">
        <f>INDEX(HaverPull!$B:$XZ,MATCH(Calculations!CY$9,HaverPull!$B:$B,0),MATCH(Calculations!$B24,HaverPull!$B$1:$XZ$1,0))</f>
        <v>7522.3</v>
      </c>
      <c r="CZ24">
        <f>INDEX(HaverPull!$B:$XZ,MATCH(Calculations!CZ$9,HaverPull!$B:$B,0),MATCH(Calculations!$B24,HaverPull!$B$1:$XZ$1,0))</f>
        <v>7581</v>
      </c>
      <c r="DA24">
        <f>INDEX(HaverPull!$B:$XZ,MATCH(Calculations!DA$9,HaverPull!$B:$B,0),MATCH(Calculations!$B24,HaverPull!$B$1:$XZ$1,0))</f>
        <v>7683.1</v>
      </c>
      <c r="DB24">
        <f>INDEX(HaverPull!$B:$XZ,MATCH(Calculations!DB$9,HaverPull!$B:$B,0),MATCH(Calculations!$B24,HaverPull!$B$1:$XZ$1,0))</f>
        <v>7772.6</v>
      </c>
      <c r="DC24">
        <f>INDEX(HaverPull!$B:$XZ,MATCH(Calculations!DC$9,HaverPull!$B:$B,0),MATCH(Calculations!$B24,HaverPull!$B$1:$XZ$1,0))</f>
        <v>7868.5</v>
      </c>
      <c r="DD24">
        <f>INDEX(HaverPull!$B:$XZ,MATCH(Calculations!DD$9,HaverPull!$B:$B,0),MATCH(Calculations!$B24,HaverPull!$B$1:$XZ$1,0))</f>
        <v>8032.8</v>
      </c>
      <c r="DE24">
        <f>INDEX(HaverPull!$B:$XZ,MATCH(Calculations!DE$9,HaverPull!$B:$B,0),MATCH(Calculations!$B24,HaverPull!$B$1:$XZ$1,0))</f>
        <v>8131.4</v>
      </c>
      <c r="DF24">
        <f>INDEX(HaverPull!$B:$XZ,MATCH(Calculations!DF$9,HaverPull!$B:$B,0),MATCH(Calculations!$B24,HaverPull!$B$1:$XZ$1,0))</f>
        <v>8259.7999999999993</v>
      </c>
      <c r="DG24">
        <f>INDEX(HaverPull!$B:$XZ,MATCH(Calculations!DG$9,HaverPull!$B:$B,0),MATCH(Calculations!$B24,HaverPull!$B$1:$XZ$1,0))</f>
        <v>8362.7000000000007</v>
      </c>
      <c r="DH24">
        <f>INDEX(HaverPull!$B:$XZ,MATCH(Calculations!DH$9,HaverPull!$B:$B,0),MATCH(Calculations!$B24,HaverPull!$B$1:$XZ$1,0))</f>
        <v>8518.7999999999993</v>
      </c>
      <c r="DI24">
        <f>INDEX(HaverPull!$B:$XZ,MATCH(Calculations!DI$9,HaverPull!$B:$B,0),MATCH(Calculations!$B24,HaverPull!$B$1:$XZ$1,0))</f>
        <v>8662.7999999999993</v>
      </c>
      <c r="DJ24">
        <f>INDEX(HaverPull!$B:$XZ,MATCH(Calculations!DJ$9,HaverPull!$B:$B,0),MATCH(Calculations!$B24,HaverPull!$B$1:$XZ$1,0))</f>
        <v>8765.9</v>
      </c>
      <c r="DK24">
        <f>INDEX(HaverPull!$B:$XZ,MATCH(Calculations!DK$9,HaverPull!$B:$B,0),MATCH(Calculations!$B24,HaverPull!$B$1:$XZ$1,0))</f>
        <v>8866.5</v>
      </c>
      <c r="DL24">
        <f>INDEX(HaverPull!$B:$XZ,MATCH(Calculations!DL$9,HaverPull!$B:$B,0),MATCH(Calculations!$B24,HaverPull!$B$1:$XZ$1,0))</f>
        <v>8969.7000000000007</v>
      </c>
      <c r="DM24">
        <f>INDEX(HaverPull!$B:$XZ,MATCH(Calculations!DM$9,HaverPull!$B:$B,0),MATCH(Calculations!$B24,HaverPull!$B$1:$XZ$1,0))</f>
        <v>9121.1</v>
      </c>
      <c r="DN24">
        <f>INDEX(HaverPull!$B:$XZ,MATCH(Calculations!DN$9,HaverPull!$B:$B,0),MATCH(Calculations!$B24,HaverPull!$B$1:$XZ$1,0))</f>
        <v>9294</v>
      </c>
      <c r="DO24">
        <f>INDEX(HaverPull!$B:$XZ,MATCH(Calculations!DO$9,HaverPull!$B:$B,0),MATCH(Calculations!$B24,HaverPull!$B$1:$XZ$1,0))</f>
        <v>9417.2999999999993</v>
      </c>
      <c r="DP24">
        <f>INDEX(HaverPull!$B:$XZ,MATCH(Calculations!DP$9,HaverPull!$B:$B,0),MATCH(Calculations!$B24,HaverPull!$B$1:$XZ$1,0))</f>
        <v>9524.2000000000007</v>
      </c>
      <c r="DQ24">
        <f>INDEX(HaverPull!$B:$XZ,MATCH(Calculations!DQ$9,HaverPull!$B:$B,0),MATCH(Calculations!$B24,HaverPull!$B$1:$XZ$1,0))</f>
        <v>9681.9</v>
      </c>
      <c r="DR24">
        <f>INDEX(HaverPull!$B:$XZ,MATCH(Calculations!DR$9,HaverPull!$B:$B,0),MATCH(Calculations!$B24,HaverPull!$B$1:$XZ$1,0))</f>
        <v>9899.4</v>
      </c>
      <c r="DS24">
        <f>INDEX(HaverPull!$B:$XZ,MATCH(Calculations!DS$9,HaverPull!$B:$B,0),MATCH(Calculations!$B24,HaverPull!$B$1:$XZ$1,0))</f>
        <v>10002.9</v>
      </c>
      <c r="DT24">
        <f>INDEX(HaverPull!$B:$XZ,MATCH(Calculations!DT$9,HaverPull!$B:$B,0),MATCH(Calculations!$B24,HaverPull!$B$1:$XZ$1,0))</f>
        <v>10247.700000000001</v>
      </c>
      <c r="DU24">
        <f>INDEX(HaverPull!$B:$XZ,MATCH(Calculations!DU$9,HaverPull!$B:$B,0),MATCH(Calculations!$B24,HaverPull!$B$1:$XZ$1,0))</f>
        <v>10319.799999999999</v>
      </c>
      <c r="DV24">
        <f>INDEX(HaverPull!$B:$XZ,MATCH(Calculations!DV$9,HaverPull!$B:$B,0),MATCH(Calculations!$B24,HaverPull!$B$1:$XZ$1,0))</f>
        <v>10439</v>
      </c>
      <c r="DW24">
        <f>INDEX(HaverPull!$B:$XZ,MATCH(Calculations!DW$9,HaverPull!$B:$B,0),MATCH(Calculations!$B24,HaverPull!$B$1:$XZ$1,0))</f>
        <v>10472.9</v>
      </c>
      <c r="DX24">
        <f>INDEX(HaverPull!$B:$XZ,MATCH(Calculations!DX$9,HaverPull!$B:$B,0),MATCH(Calculations!$B24,HaverPull!$B$1:$XZ$1,0))</f>
        <v>10597.8</v>
      </c>
      <c r="DY24">
        <f>INDEX(HaverPull!$B:$XZ,MATCH(Calculations!DY$9,HaverPull!$B:$B,0),MATCH(Calculations!$B24,HaverPull!$B$1:$XZ$1,0))</f>
        <v>10596.3</v>
      </c>
      <c r="DZ24">
        <f>INDEX(HaverPull!$B:$XZ,MATCH(Calculations!DZ$9,HaverPull!$B:$B,0),MATCH(Calculations!$B24,HaverPull!$B$1:$XZ$1,0))</f>
        <v>10660.3</v>
      </c>
      <c r="EA24">
        <f>INDEX(HaverPull!$B:$XZ,MATCH(Calculations!EA$9,HaverPull!$B:$B,0),MATCH(Calculations!$B24,HaverPull!$B$1:$XZ$1,0))</f>
        <v>10789</v>
      </c>
      <c r="EB24">
        <f>INDEX(HaverPull!$B:$XZ,MATCH(Calculations!EB$9,HaverPull!$B:$B,0),MATCH(Calculations!$B24,HaverPull!$B$1:$XZ$1,0))</f>
        <v>10893.2</v>
      </c>
      <c r="EC24">
        <f>INDEX(HaverPull!$B:$XZ,MATCH(Calculations!EC$9,HaverPull!$B:$B,0),MATCH(Calculations!$B24,HaverPull!$B$1:$XZ$1,0))</f>
        <v>10992.1</v>
      </c>
      <c r="ED24">
        <f>INDEX(HaverPull!$B:$XZ,MATCH(Calculations!ED$9,HaverPull!$B:$B,0),MATCH(Calculations!$B24,HaverPull!$B$1:$XZ$1,0))</f>
        <v>11071.5</v>
      </c>
      <c r="EE24">
        <f>INDEX(HaverPull!$B:$XZ,MATCH(Calculations!EE$9,HaverPull!$B:$B,0),MATCH(Calculations!$B24,HaverPull!$B$1:$XZ$1,0))</f>
        <v>11183.5</v>
      </c>
      <c r="EF24">
        <f>INDEX(HaverPull!$B:$XZ,MATCH(Calculations!EF$9,HaverPull!$B:$B,0),MATCH(Calculations!$B24,HaverPull!$B$1:$XZ$1,0))</f>
        <v>11312.9</v>
      </c>
      <c r="EG24">
        <f>INDEX(HaverPull!$B:$XZ,MATCH(Calculations!EG$9,HaverPull!$B:$B,0),MATCH(Calculations!$B24,HaverPull!$B$1:$XZ$1,0))</f>
        <v>11567.3</v>
      </c>
      <c r="EH24">
        <f>INDEX(HaverPull!$B:$XZ,MATCH(Calculations!EH$9,HaverPull!$B:$B,0),MATCH(Calculations!$B24,HaverPull!$B$1:$XZ$1,0))</f>
        <v>11769.3</v>
      </c>
      <c r="EI24">
        <f>INDEX(HaverPull!$B:$XZ,MATCH(Calculations!EI$9,HaverPull!$B:$B,0),MATCH(Calculations!$B24,HaverPull!$B$1:$XZ$1,0))</f>
        <v>11920.2</v>
      </c>
      <c r="EJ24">
        <f>INDEX(HaverPull!$B:$XZ,MATCH(Calculations!EJ$9,HaverPull!$B:$B,0),MATCH(Calculations!$B24,HaverPull!$B$1:$XZ$1,0))</f>
        <v>12109</v>
      </c>
      <c r="EK24">
        <f>INDEX(HaverPull!$B:$XZ,MATCH(Calculations!EK$9,HaverPull!$B:$B,0),MATCH(Calculations!$B24,HaverPull!$B$1:$XZ$1,0))</f>
        <v>12303.3</v>
      </c>
      <c r="EL24">
        <f>INDEX(HaverPull!$B:$XZ,MATCH(Calculations!EL$9,HaverPull!$B:$B,0),MATCH(Calculations!$B24,HaverPull!$B$1:$XZ$1,0))</f>
        <v>12522.4</v>
      </c>
      <c r="EM24">
        <f>INDEX(HaverPull!$B:$XZ,MATCH(Calculations!EM$9,HaverPull!$B:$B,0),MATCH(Calculations!$B24,HaverPull!$B$1:$XZ$1,0))</f>
        <v>12761.3</v>
      </c>
      <c r="EN24">
        <f>INDEX(HaverPull!$B:$XZ,MATCH(Calculations!EN$9,HaverPull!$B:$B,0),MATCH(Calculations!$B24,HaverPull!$B$1:$XZ$1,0))</f>
        <v>12910</v>
      </c>
      <c r="EO24">
        <f>INDEX(HaverPull!$B:$XZ,MATCH(Calculations!EO$9,HaverPull!$B:$B,0),MATCH(Calculations!$B24,HaverPull!$B$1:$XZ$1,0))</f>
        <v>13142.9</v>
      </c>
      <c r="EP24">
        <f>INDEX(HaverPull!$B:$XZ,MATCH(Calculations!EP$9,HaverPull!$B:$B,0),MATCH(Calculations!$B24,HaverPull!$B$1:$XZ$1,0))</f>
        <v>13332.3</v>
      </c>
      <c r="EQ24">
        <f>INDEX(HaverPull!$B:$XZ,MATCH(Calculations!EQ$9,HaverPull!$B:$B,0),MATCH(Calculations!$B24,HaverPull!$B$1:$XZ$1,0))</f>
        <v>13603.9</v>
      </c>
      <c r="ER24">
        <f>INDEX(HaverPull!$B:$XZ,MATCH(Calculations!ER$9,HaverPull!$B:$B,0),MATCH(Calculations!$B24,HaverPull!$B$1:$XZ$1,0))</f>
        <v>13749.8</v>
      </c>
      <c r="ES24">
        <f>INDEX(HaverPull!$B:$XZ,MATCH(Calculations!ES$9,HaverPull!$B:$B,0),MATCH(Calculations!$B24,HaverPull!$B$1:$XZ$1,0))</f>
        <v>13867.5</v>
      </c>
      <c r="ET24">
        <f>INDEX(HaverPull!$B:$XZ,MATCH(Calculations!ET$9,HaverPull!$B:$B,0),MATCH(Calculations!$B24,HaverPull!$B$1:$XZ$1,0))</f>
        <v>14037.2</v>
      </c>
      <c r="EU24">
        <f>INDEX(HaverPull!$B:$XZ,MATCH(Calculations!EU$9,HaverPull!$B:$B,0),MATCH(Calculations!$B24,HaverPull!$B$1:$XZ$1,0))</f>
        <v>14208.6</v>
      </c>
      <c r="EV24">
        <f>INDEX(HaverPull!$B:$XZ,MATCH(Calculations!EV$9,HaverPull!$B:$B,0),MATCH(Calculations!$B24,HaverPull!$B$1:$XZ$1,0))</f>
        <v>14382.4</v>
      </c>
      <c r="EW24">
        <f>INDEX(HaverPull!$B:$XZ,MATCH(Calculations!EW$9,HaverPull!$B:$B,0),MATCH(Calculations!$B24,HaverPull!$B$1:$XZ$1,0))</f>
        <v>14535</v>
      </c>
      <c r="EX24">
        <f>INDEX(HaverPull!$B:$XZ,MATCH(Calculations!EX$9,HaverPull!$B:$B,0),MATCH(Calculations!$B24,HaverPull!$B$1:$XZ$1,0))</f>
        <v>14681.5</v>
      </c>
      <c r="EY24">
        <f>INDEX(HaverPull!$B:$XZ,MATCH(Calculations!EY$9,HaverPull!$B:$B,0),MATCH(Calculations!$B24,HaverPull!$B$1:$XZ$1,0))</f>
        <v>14651</v>
      </c>
      <c r="EZ24">
        <f>INDEX(HaverPull!$B:$XZ,MATCH(Calculations!EZ$9,HaverPull!$B:$B,0),MATCH(Calculations!$B24,HaverPull!$B$1:$XZ$1,0))</f>
        <v>14805.6</v>
      </c>
      <c r="FA24">
        <f>INDEX(HaverPull!$B:$XZ,MATCH(Calculations!FA$9,HaverPull!$B:$B,0),MATCH(Calculations!$B24,HaverPull!$B$1:$XZ$1,0))</f>
        <v>14835.2</v>
      </c>
      <c r="FB24">
        <f>INDEX(HaverPull!$B:$XZ,MATCH(Calculations!FB$9,HaverPull!$B:$B,0),MATCH(Calculations!$B24,HaverPull!$B$1:$XZ$1,0))</f>
        <v>14559.5</v>
      </c>
      <c r="FC24">
        <f>INDEX(HaverPull!$B:$XZ,MATCH(Calculations!FC$9,HaverPull!$B:$B,0),MATCH(Calculations!$B24,HaverPull!$B$1:$XZ$1,0))</f>
        <v>14394.5</v>
      </c>
      <c r="FD24">
        <f>INDEX(HaverPull!$B:$XZ,MATCH(Calculations!FD$9,HaverPull!$B:$B,0),MATCH(Calculations!$B24,HaverPull!$B$1:$XZ$1,0))</f>
        <v>14352.9</v>
      </c>
      <c r="FE24">
        <f>INDEX(HaverPull!$B:$XZ,MATCH(Calculations!FE$9,HaverPull!$B:$B,0),MATCH(Calculations!$B24,HaverPull!$B$1:$XZ$1,0))</f>
        <v>14420.3</v>
      </c>
      <c r="FF24">
        <f>INDEX(HaverPull!$B:$XZ,MATCH(Calculations!FF$9,HaverPull!$B:$B,0),MATCH(Calculations!$B24,HaverPull!$B$1:$XZ$1,0))</f>
        <v>14628</v>
      </c>
      <c r="FG24">
        <f>INDEX(HaverPull!$B:$XZ,MATCH(Calculations!FG$9,HaverPull!$B:$B,0),MATCH(Calculations!$B24,HaverPull!$B$1:$XZ$1,0))</f>
        <v>14721.4</v>
      </c>
      <c r="FH24">
        <f>INDEX(HaverPull!$B:$XZ,MATCH(Calculations!FH$9,HaverPull!$B:$B,0),MATCH(Calculations!$B24,HaverPull!$B$1:$XZ$1,0))</f>
        <v>14926.1</v>
      </c>
      <c r="FI24">
        <f>INDEX(HaverPull!$B:$XZ,MATCH(Calculations!FI$9,HaverPull!$B:$B,0),MATCH(Calculations!$B24,HaverPull!$B$1:$XZ$1,0))</f>
        <v>15079.9</v>
      </c>
      <c r="FJ24">
        <f>INDEX(HaverPull!$B:$XZ,MATCH(Calculations!FJ$9,HaverPull!$B:$B,0),MATCH(Calculations!$B24,HaverPull!$B$1:$XZ$1,0))</f>
        <v>15240.8</v>
      </c>
      <c r="FK24">
        <f>INDEX(HaverPull!$B:$XZ,MATCH(Calculations!FK$9,HaverPull!$B:$B,0),MATCH(Calculations!$B24,HaverPull!$B$1:$XZ$1,0))</f>
        <v>15285.8</v>
      </c>
      <c r="FL24">
        <f>INDEX(HaverPull!$B:$XZ,MATCH(Calculations!FL$9,HaverPull!$B:$B,0),MATCH(Calculations!$B24,HaverPull!$B$1:$XZ$1,0))</f>
        <v>15496.2</v>
      </c>
      <c r="FM24">
        <f>INDEX(HaverPull!$B:$XZ,MATCH(Calculations!FM$9,HaverPull!$B:$B,0),MATCH(Calculations!$B24,HaverPull!$B$1:$XZ$1,0))</f>
        <v>15591.9</v>
      </c>
      <c r="FN24">
        <f>INDEX(HaverPull!$B:$XZ,MATCH(Calculations!FN$9,HaverPull!$B:$B,0),MATCH(Calculations!$B24,HaverPull!$B$1:$XZ$1,0))</f>
        <v>15796.5</v>
      </c>
      <c r="FO24">
        <f>INDEX(HaverPull!$B:$XZ,MATCH(Calculations!FO$9,HaverPull!$B:$B,0),MATCH(Calculations!$B24,HaverPull!$B$1:$XZ$1,0))</f>
        <v>16019.8</v>
      </c>
      <c r="FP24">
        <f>INDEX(HaverPull!$B:$XZ,MATCH(Calculations!FP$9,HaverPull!$B:$B,0),MATCH(Calculations!$B24,HaverPull!$B$1:$XZ$1,0))</f>
        <v>16152.3</v>
      </c>
      <c r="FQ24">
        <f>INDEX(HaverPull!$B:$XZ,MATCH(Calculations!FQ$9,HaverPull!$B:$B,0),MATCH(Calculations!$B24,HaverPull!$B$1:$XZ$1,0))</f>
        <v>16257.2</v>
      </c>
      <c r="FR24">
        <f>INDEX(HaverPull!$B:$XZ,MATCH(Calculations!FR$9,HaverPull!$B:$B,0),MATCH(Calculations!$B24,HaverPull!$B$1:$XZ$1,0))</f>
        <v>16358.9</v>
      </c>
      <c r="FS24">
        <f>INDEX(HaverPull!$B:$XZ,MATCH(Calculations!FS$9,HaverPull!$B:$B,0),MATCH(Calculations!$B24,HaverPull!$B$1:$XZ$1,0))</f>
        <v>16569.599999999999</v>
      </c>
      <c r="FT24">
        <f>INDEX(HaverPull!$B:$XZ,MATCH(Calculations!FT$9,HaverPull!$B:$B,0),MATCH(Calculations!$B24,HaverPull!$B$1:$XZ$1,0))</f>
        <v>16637.900000000001</v>
      </c>
      <c r="FU24">
        <f>INDEX(HaverPull!$B:$XZ,MATCH(Calculations!FU$9,HaverPull!$B:$B,0),MATCH(Calculations!$B24,HaverPull!$B$1:$XZ$1,0))</f>
        <v>16848.7</v>
      </c>
      <c r="FV24">
        <f>INDEX(HaverPull!$B:$XZ,MATCH(Calculations!FV$9,HaverPull!$B:$B,0),MATCH(Calculations!$B24,HaverPull!$B$1:$XZ$1,0))</f>
        <v>17083.099999999999</v>
      </c>
      <c r="FW24">
        <f>INDEX(HaverPull!$B:$XZ,MATCH(Calculations!FW$9,HaverPull!$B:$B,0),MATCH(Calculations!$B24,HaverPull!$B$1:$XZ$1,0))</f>
        <v>17102.900000000001</v>
      </c>
      <c r="FX24">
        <f>INDEX(HaverPull!$B:$XZ,MATCH(Calculations!FX$9,HaverPull!$B:$B,0),MATCH(Calculations!$B24,HaverPull!$B$1:$XZ$1,0))</f>
        <v>17425.8</v>
      </c>
      <c r="FY24">
        <f>INDEX(HaverPull!$B:$XZ,MATCH(Calculations!FY$9,HaverPull!$B:$B,0),MATCH(Calculations!$B24,HaverPull!$B$1:$XZ$1,0))</f>
        <v>17719.8</v>
      </c>
      <c r="FZ24">
        <f>INDEX(HaverPull!$B:$XZ,MATCH(Calculations!FZ$9,HaverPull!$B:$B,0),MATCH(Calculations!$B24,HaverPull!$B$1:$XZ$1,0))</f>
        <v>17838.5</v>
      </c>
      <c r="GA24">
        <f>INDEX(HaverPull!$B:$XZ,MATCH(Calculations!GA$9,HaverPull!$B:$B,0),MATCH(Calculations!$B24,HaverPull!$B$1:$XZ$1,0))</f>
        <v>17970.400000000001</v>
      </c>
      <c r="GB24">
        <f>INDEX(HaverPull!$B:$XZ,MATCH(Calculations!GB$9,HaverPull!$B:$B,0),MATCH(Calculations!$B24,HaverPull!$B$1:$XZ$1,0))</f>
        <v>18221.3</v>
      </c>
      <c r="GC24">
        <f>INDEX(HaverPull!$B:$XZ,MATCH(Calculations!GC$9,HaverPull!$B:$B,0),MATCH(Calculations!$B24,HaverPull!$B$1:$XZ$1,0))</f>
        <v>18331.099999999999</v>
      </c>
      <c r="GD24">
        <f>INDEX(HaverPull!$B:$XZ,MATCH(Calculations!GD$9,HaverPull!$B:$B,0),MATCH(Calculations!$B24,HaverPull!$B$1:$XZ$1,0))</f>
        <v>18354.400000000001</v>
      </c>
      <c r="GE24">
        <f>INDEX(HaverPull!$B:$XZ,MATCH(Calculations!GE$9,HaverPull!$B:$B,0),MATCH(Calculations!$B24,HaverPull!$B$1:$XZ$1,0))</f>
        <v>18409.099999999999</v>
      </c>
      <c r="GF24">
        <f>INDEX(HaverPull!$B:$XZ,MATCH(Calculations!GF$9,HaverPull!$B:$B,0),MATCH(Calculations!$B24,HaverPull!$B$1:$XZ$1,0))</f>
        <v>18640.7</v>
      </c>
      <c r="GG24">
        <f>INDEX(HaverPull!$B:$XZ,MATCH(Calculations!GG$9,HaverPull!$B:$B,0),MATCH(Calculations!$B24,HaverPull!$B$1:$XZ$1,0))</f>
        <v>18799.599999999999</v>
      </c>
      <c r="GH24">
        <f>INDEX(HaverPull!$B:$XZ,MATCH(Calculations!GH$9,HaverPull!$B:$B,0),MATCH(Calculations!$B24,HaverPull!$B$1:$XZ$1,0))</f>
        <v>18979.2</v>
      </c>
      <c r="GI24">
        <f>INDEX(HaverPull!$B:$XZ,MATCH(Calculations!GI$9,HaverPull!$B:$B,0),MATCH(Calculations!$B24,HaverPull!$B$1:$XZ$1,0))</f>
        <v>19162.599999999999</v>
      </c>
      <c r="GJ24">
        <f>INDEX(HaverPull!$B:$XZ,MATCH(Calculations!GJ$9,HaverPull!$B:$B,0),MATCH(Calculations!$B24,HaverPull!$B$1:$XZ$1,0))</f>
        <v>19359.099999999999</v>
      </c>
      <c r="GK24">
        <f>INDEX(HaverPull!$B:$XZ,MATCH(Calculations!GK$9,HaverPull!$B:$B,0),MATCH(Calculations!$B24,HaverPull!$B$1:$XZ$1,0))</f>
        <v>19588.099999999999</v>
      </c>
      <c r="GL24">
        <f>INDEX(HaverPull!$B:$XZ,MATCH(Calculations!GL$9,HaverPull!$B:$B,0),MATCH(Calculations!$B24,HaverPull!$B$1:$XZ$1,0))</f>
        <v>19831.8</v>
      </c>
      <c r="GM24">
        <f>INDEX(HaverPull!$B:$XZ,MATCH(Calculations!GM$9,HaverPull!$B:$B,0),MATCH(Calculations!$B24,HaverPull!$B$1:$XZ$1,0))</f>
        <v>20041</v>
      </c>
      <c r="GN24">
        <f>INDEX(HaverPull!$B:$XZ,MATCH(Calculations!GN$9,HaverPull!$B:$B,0),MATCH(Calculations!$B24,HaverPull!$B$1:$XZ$1,0))</f>
        <v>20411.900000000001</v>
      </c>
      <c r="GO24" t="e">
        <f>INDEX(HaverPull!$B:$XZ,MATCH(Calculations!GO$9,HaverPull!$B:$B,0),MATCH(Calculations!$B24,HaverPull!$B$1:$XZ$1,0))</f>
        <v>#N/A</v>
      </c>
      <c r="GP24" t="e">
        <f>INDEX(HaverPull!$B:$XZ,MATCH(Calculations!GP$9,HaverPull!$B:$B,0),MATCH(Calculations!$B24,HaverPull!$B$1:$XZ$1,0))</f>
        <v>#N/A</v>
      </c>
      <c r="GQ24" t="e">
        <f>INDEX(HaverPull!$B:$XZ,MATCH(Calculations!GQ$9,HaverPull!$B:$B,0),MATCH(Calculations!$B24,HaverPull!$B$1:$XZ$1,0))</f>
        <v>#N/A</v>
      </c>
      <c r="GR24" t="e">
        <f>INDEX(HaverPull!$B:$XZ,MATCH(Calculations!GR$9,HaverPull!$B:$B,0),MATCH(Calculations!$B24,HaverPull!$B$1:$XZ$1,0))</f>
        <v>#N/A</v>
      </c>
      <c r="GS24" t="e">
        <f>INDEX(HaverPull!$B:$XZ,MATCH(Calculations!GS$9,HaverPull!$B:$B,0),MATCH(Calculations!$B24,HaverPull!$B$1:$XZ$1,0))</f>
        <v>#N/A</v>
      </c>
      <c r="GT24" t="e">
        <f>INDEX(HaverPull!$B:$XZ,MATCH(Calculations!GT$9,HaverPull!$B:$B,0),MATCH(Calculations!$B24,HaverPull!$B$1:$XZ$1,0))</f>
        <v>#N/A</v>
      </c>
      <c r="GU24" t="e">
        <f>INDEX(HaverPull!$B:$XZ,MATCH(Calculations!GU$9,HaverPull!$B:$B,0),MATCH(Calculations!$B24,HaverPull!$B$1:$XZ$1,0))</f>
        <v>#N/A</v>
      </c>
      <c r="GV24" t="e">
        <f>INDEX(HaverPull!$B:$XZ,MATCH(Calculations!GV$9,HaverPull!$B:$B,0),MATCH(Calculations!$B24,HaverPull!$B$1:$XZ$1,0))</f>
        <v>#N/A</v>
      </c>
    </row>
    <row r="25" spans="1:204" x14ac:dyDescent="0.25">
      <c r="A25" s="8" t="s">
        <v>188</v>
      </c>
      <c r="B25" t="s">
        <v>166</v>
      </c>
      <c r="C25">
        <f>INDEX(HaverPull!$B:$XZ,MATCH(Calculations!C$9,HaverPull!$B:$B,0),MATCH(Calculations!$B25,HaverPull!$B$1:$XZ$1,0))</f>
        <v>-0.48</v>
      </c>
      <c r="D25">
        <f>INDEX(HaverPull!$B:$XZ,MATCH(Calculations!D$9,HaverPull!$B:$B,0),MATCH(Calculations!$B25,HaverPull!$B$1:$XZ$1,0))</f>
        <v>-1.1100000000000001</v>
      </c>
      <c r="E25">
        <f>INDEX(HaverPull!$B:$XZ,MATCH(Calculations!E$9,HaverPull!$B:$B,0),MATCH(Calculations!$B25,HaverPull!$B$1:$XZ$1,0))</f>
        <v>0.4</v>
      </c>
      <c r="F25">
        <f>INDEX(HaverPull!$B:$XZ,MATCH(Calculations!F$9,HaverPull!$B:$B,0),MATCH(Calculations!$B25,HaverPull!$B$1:$XZ$1,0))</f>
        <v>0.06</v>
      </c>
      <c r="G25">
        <f>INDEX(HaverPull!$B:$XZ,MATCH(Calculations!G$9,HaverPull!$B:$B,0),MATCH(Calculations!$B25,HaverPull!$B$1:$XZ$1,0))</f>
        <v>-1.31</v>
      </c>
      <c r="H25">
        <f>INDEX(HaverPull!$B:$XZ,MATCH(Calculations!H$9,HaverPull!$B:$B,0),MATCH(Calculations!$B25,HaverPull!$B$1:$XZ$1,0))</f>
        <v>-0.21</v>
      </c>
      <c r="I25">
        <f>INDEX(HaverPull!$B:$XZ,MATCH(Calculations!I$9,HaverPull!$B:$B,0),MATCH(Calculations!$B25,HaverPull!$B$1:$XZ$1,0))</f>
        <v>-0.05</v>
      </c>
      <c r="J25">
        <f>INDEX(HaverPull!$B:$XZ,MATCH(Calculations!J$9,HaverPull!$B:$B,0),MATCH(Calculations!$B25,HaverPull!$B$1:$XZ$1,0))</f>
        <v>-0.66</v>
      </c>
      <c r="K25">
        <f>INDEX(HaverPull!$B:$XZ,MATCH(Calculations!K$9,HaverPull!$B:$B,0),MATCH(Calculations!$B25,HaverPull!$B$1:$XZ$1,0))</f>
        <v>0.52</v>
      </c>
      <c r="L25">
        <f>INDEX(HaverPull!$B:$XZ,MATCH(Calculations!L$9,HaverPull!$B:$B,0),MATCH(Calculations!$B25,HaverPull!$B$1:$XZ$1,0))</f>
        <v>0.41</v>
      </c>
      <c r="M25">
        <f>INDEX(HaverPull!$B:$XZ,MATCH(Calculations!M$9,HaverPull!$B:$B,0),MATCH(Calculations!$B25,HaverPull!$B$1:$XZ$1,0))</f>
        <v>-1.72</v>
      </c>
      <c r="N25">
        <f>INDEX(HaverPull!$B:$XZ,MATCH(Calculations!N$9,HaverPull!$B:$B,0),MATCH(Calculations!$B25,HaverPull!$B$1:$XZ$1,0))</f>
        <v>0.77</v>
      </c>
      <c r="O25">
        <f>INDEX(HaverPull!$B:$XZ,MATCH(Calculations!O$9,HaverPull!$B:$B,0),MATCH(Calculations!$B25,HaverPull!$B$1:$XZ$1,0))</f>
        <v>0.84</v>
      </c>
      <c r="P25">
        <f>INDEX(HaverPull!$B:$XZ,MATCH(Calculations!P$9,HaverPull!$B:$B,0),MATCH(Calculations!$B25,HaverPull!$B$1:$XZ$1,0))</f>
        <v>-0.59</v>
      </c>
      <c r="Q25">
        <f>INDEX(HaverPull!$B:$XZ,MATCH(Calculations!Q$9,HaverPull!$B:$B,0),MATCH(Calculations!$B25,HaverPull!$B$1:$XZ$1,0))</f>
        <v>-1</v>
      </c>
      <c r="R25">
        <f>INDEX(HaverPull!$B:$XZ,MATCH(Calculations!R$9,HaverPull!$B:$B,0),MATCH(Calculations!$B25,HaverPull!$B$1:$XZ$1,0))</f>
        <v>0.63</v>
      </c>
      <c r="S25">
        <f>INDEX(HaverPull!$B:$XZ,MATCH(Calculations!S$9,HaverPull!$B:$B,0),MATCH(Calculations!$B25,HaverPull!$B$1:$XZ$1,0))</f>
        <v>1.52</v>
      </c>
      <c r="T25">
        <f>INDEX(HaverPull!$B:$XZ,MATCH(Calculations!T$9,HaverPull!$B:$B,0),MATCH(Calculations!$B25,HaverPull!$B$1:$XZ$1,0))</f>
        <v>0.43</v>
      </c>
      <c r="U25">
        <f>INDEX(HaverPull!$B:$XZ,MATCH(Calculations!U$9,HaverPull!$B:$B,0),MATCH(Calculations!$B25,HaverPull!$B$1:$XZ$1,0))</f>
        <v>0.2</v>
      </c>
      <c r="V25">
        <f>INDEX(HaverPull!$B:$XZ,MATCH(Calculations!V$9,HaverPull!$B:$B,0),MATCH(Calculations!$B25,HaverPull!$B$1:$XZ$1,0))</f>
        <v>0.45</v>
      </c>
      <c r="W25">
        <f>INDEX(HaverPull!$B:$XZ,MATCH(Calculations!W$9,HaverPull!$B:$B,0),MATCH(Calculations!$B25,HaverPull!$B$1:$XZ$1,0))</f>
        <v>1.03</v>
      </c>
      <c r="X25">
        <f>INDEX(HaverPull!$B:$XZ,MATCH(Calculations!X$9,HaverPull!$B:$B,0),MATCH(Calculations!$B25,HaverPull!$B$1:$XZ$1,0))</f>
        <v>-0.74</v>
      </c>
      <c r="Y25">
        <f>INDEX(HaverPull!$B:$XZ,MATCH(Calculations!Y$9,HaverPull!$B:$B,0),MATCH(Calculations!$B25,HaverPull!$B$1:$XZ$1,0))</f>
        <v>1.75</v>
      </c>
      <c r="Z25">
        <f>INDEX(HaverPull!$B:$XZ,MATCH(Calculations!Z$9,HaverPull!$B:$B,0),MATCH(Calculations!$B25,HaverPull!$B$1:$XZ$1,0))</f>
        <v>0.82</v>
      </c>
      <c r="AA25">
        <f>INDEX(HaverPull!$B:$XZ,MATCH(Calculations!AA$9,HaverPull!$B:$B,0),MATCH(Calculations!$B25,HaverPull!$B$1:$XZ$1,0))</f>
        <v>0.18</v>
      </c>
      <c r="AB25">
        <f>INDEX(HaverPull!$B:$XZ,MATCH(Calculations!AB$9,HaverPull!$B:$B,0),MATCH(Calculations!$B25,HaverPull!$B$1:$XZ$1,0))</f>
        <v>-0.97</v>
      </c>
      <c r="AC25">
        <f>INDEX(HaverPull!$B:$XZ,MATCH(Calculations!AC$9,HaverPull!$B:$B,0),MATCH(Calculations!$B25,HaverPull!$B$1:$XZ$1,0))</f>
        <v>-0.24</v>
      </c>
      <c r="AD25">
        <f>INDEX(HaverPull!$B:$XZ,MATCH(Calculations!AD$9,HaverPull!$B:$B,0),MATCH(Calculations!$B25,HaverPull!$B$1:$XZ$1,0))</f>
        <v>-0.02</v>
      </c>
      <c r="AE25">
        <f>INDEX(HaverPull!$B:$XZ,MATCH(Calculations!AE$9,HaverPull!$B:$B,0),MATCH(Calculations!$B25,HaverPull!$B$1:$XZ$1,0))</f>
        <v>0.76</v>
      </c>
      <c r="AF25">
        <f>INDEX(HaverPull!$B:$XZ,MATCH(Calculations!AF$9,HaverPull!$B:$B,0),MATCH(Calculations!$B25,HaverPull!$B$1:$XZ$1,0))</f>
        <v>0.81</v>
      </c>
      <c r="AG25">
        <f>INDEX(HaverPull!$B:$XZ,MATCH(Calculations!AG$9,HaverPull!$B:$B,0),MATCH(Calculations!$B25,HaverPull!$B$1:$XZ$1,0))</f>
        <v>0.35</v>
      </c>
      <c r="AH25">
        <f>INDEX(HaverPull!$B:$XZ,MATCH(Calculations!AH$9,HaverPull!$B:$B,0),MATCH(Calculations!$B25,HaverPull!$B$1:$XZ$1,0))</f>
        <v>-0.23</v>
      </c>
      <c r="AI25">
        <f>INDEX(HaverPull!$B:$XZ,MATCH(Calculations!AI$9,HaverPull!$B:$B,0),MATCH(Calculations!$B25,HaverPull!$B$1:$XZ$1,0))</f>
        <v>-0.03</v>
      </c>
      <c r="AJ25">
        <f>INDEX(HaverPull!$B:$XZ,MATCH(Calculations!AJ$9,HaverPull!$B:$B,0),MATCH(Calculations!$B25,HaverPull!$B$1:$XZ$1,0))</f>
        <v>2.13</v>
      </c>
      <c r="AK25">
        <f>INDEX(HaverPull!$B:$XZ,MATCH(Calculations!AK$9,HaverPull!$B:$B,0),MATCH(Calculations!$B25,HaverPull!$B$1:$XZ$1,0))</f>
        <v>0.73</v>
      </c>
      <c r="AL25">
        <f>INDEX(HaverPull!$B:$XZ,MATCH(Calculations!AL$9,HaverPull!$B:$B,0),MATCH(Calculations!$B25,HaverPull!$B$1:$XZ$1,0))</f>
        <v>0.73</v>
      </c>
      <c r="AM25">
        <f>INDEX(HaverPull!$B:$XZ,MATCH(Calculations!AM$9,HaverPull!$B:$B,0),MATCH(Calculations!$B25,HaverPull!$B$1:$XZ$1,0))</f>
        <v>-0.79</v>
      </c>
      <c r="AN25">
        <f>INDEX(HaverPull!$B:$XZ,MATCH(Calculations!AN$9,HaverPull!$B:$B,0),MATCH(Calculations!$B25,HaverPull!$B$1:$XZ$1,0))</f>
        <v>0.77</v>
      </c>
      <c r="AO25">
        <f>INDEX(HaverPull!$B:$XZ,MATCH(Calculations!AO$9,HaverPull!$B:$B,0),MATCH(Calculations!$B25,HaverPull!$B$1:$XZ$1,0))</f>
        <v>0.24</v>
      </c>
      <c r="AP25">
        <f>INDEX(HaverPull!$B:$XZ,MATCH(Calculations!AP$9,HaverPull!$B:$B,0),MATCH(Calculations!$B25,HaverPull!$B$1:$XZ$1,0))</f>
        <v>0.52</v>
      </c>
      <c r="AQ25">
        <f>INDEX(HaverPull!$B:$XZ,MATCH(Calculations!AQ$9,HaverPull!$B:$B,0),MATCH(Calculations!$B25,HaverPull!$B$1:$XZ$1,0))</f>
        <v>1.18</v>
      </c>
      <c r="AR25">
        <f>INDEX(HaverPull!$B:$XZ,MATCH(Calculations!AR$9,HaverPull!$B:$B,0),MATCH(Calculations!$B25,HaverPull!$B$1:$XZ$1,0))</f>
        <v>0.18</v>
      </c>
      <c r="AS25">
        <f>INDEX(HaverPull!$B:$XZ,MATCH(Calculations!AS$9,HaverPull!$B:$B,0),MATCH(Calculations!$B25,HaverPull!$B$1:$XZ$1,0))</f>
        <v>-1.1499999999999999</v>
      </c>
      <c r="AT25">
        <f>INDEX(HaverPull!$B:$XZ,MATCH(Calculations!AT$9,HaverPull!$B:$B,0),MATCH(Calculations!$B25,HaverPull!$B$1:$XZ$1,0))</f>
        <v>0</v>
      </c>
      <c r="AU25">
        <f>INDEX(HaverPull!$B:$XZ,MATCH(Calculations!AU$9,HaverPull!$B:$B,0),MATCH(Calculations!$B25,HaverPull!$B$1:$XZ$1,0))</f>
        <v>1.1100000000000001</v>
      </c>
      <c r="AV25">
        <f>INDEX(HaverPull!$B:$XZ,MATCH(Calculations!AV$9,HaverPull!$B:$B,0),MATCH(Calculations!$B25,HaverPull!$B$1:$XZ$1,0))</f>
        <v>0.16</v>
      </c>
      <c r="AW25">
        <f>INDEX(HaverPull!$B:$XZ,MATCH(Calculations!AW$9,HaverPull!$B:$B,0),MATCH(Calculations!$B25,HaverPull!$B$1:$XZ$1,0))</f>
        <v>-0.26</v>
      </c>
      <c r="AX25">
        <f>INDEX(HaverPull!$B:$XZ,MATCH(Calculations!AX$9,HaverPull!$B:$B,0),MATCH(Calculations!$B25,HaverPull!$B$1:$XZ$1,0))</f>
        <v>1.05</v>
      </c>
      <c r="AY25">
        <f>INDEX(HaverPull!$B:$XZ,MATCH(Calculations!AY$9,HaverPull!$B:$B,0),MATCH(Calculations!$B25,HaverPull!$B$1:$XZ$1,0))</f>
        <v>-0.05</v>
      </c>
      <c r="AZ25">
        <f>INDEX(HaverPull!$B:$XZ,MATCH(Calculations!AZ$9,HaverPull!$B:$B,0),MATCH(Calculations!$B25,HaverPull!$B$1:$XZ$1,0))</f>
        <v>0.34</v>
      </c>
      <c r="BA25">
        <f>INDEX(HaverPull!$B:$XZ,MATCH(Calculations!BA$9,HaverPull!$B:$B,0),MATCH(Calculations!$B25,HaverPull!$B$1:$XZ$1,0))</f>
        <v>0.68</v>
      </c>
      <c r="BB25">
        <f>INDEX(HaverPull!$B:$XZ,MATCH(Calculations!BB$9,HaverPull!$B:$B,0),MATCH(Calculations!$B25,HaverPull!$B$1:$XZ$1,0))</f>
        <v>1.3</v>
      </c>
      <c r="BC25">
        <f>INDEX(HaverPull!$B:$XZ,MATCH(Calculations!BC$9,HaverPull!$B:$B,0),MATCH(Calculations!$B25,HaverPull!$B$1:$XZ$1,0))</f>
        <v>0.81</v>
      </c>
      <c r="BD25">
        <f>INDEX(HaverPull!$B:$XZ,MATCH(Calculations!BD$9,HaverPull!$B:$B,0),MATCH(Calculations!$B25,HaverPull!$B$1:$XZ$1,0))</f>
        <v>0.73</v>
      </c>
      <c r="BE25">
        <f>INDEX(HaverPull!$B:$XZ,MATCH(Calculations!BE$9,HaverPull!$B:$B,0),MATCH(Calculations!$B25,HaverPull!$B$1:$XZ$1,0))</f>
        <v>1.49</v>
      </c>
      <c r="BF25">
        <f>INDEX(HaverPull!$B:$XZ,MATCH(Calculations!BF$9,HaverPull!$B:$B,0),MATCH(Calculations!$B25,HaverPull!$B$1:$XZ$1,0))</f>
        <v>-1.3</v>
      </c>
      <c r="BG25">
        <f>INDEX(HaverPull!$B:$XZ,MATCH(Calculations!BG$9,HaverPull!$B:$B,0),MATCH(Calculations!$B25,HaverPull!$B$1:$XZ$1,0))</f>
        <v>0.92</v>
      </c>
      <c r="BH25">
        <f>INDEX(HaverPull!$B:$XZ,MATCH(Calculations!BH$9,HaverPull!$B:$B,0),MATCH(Calculations!$B25,HaverPull!$B$1:$XZ$1,0))</f>
        <v>1.82</v>
      </c>
      <c r="BI25">
        <f>INDEX(HaverPull!$B:$XZ,MATCH(Calculations!BI$9,HaverPull!$B:$B,0),MATCH(Calculations!$B25,HaverPull!$B$1:$XZ$1,0))</f>
        <v>0.69</v>
      </c>
      <c r="BJ25">
        <f>INDEX(HaverPull!$B:$XZ,MATCH(Calculations!BJ$9,HaverPull!$B:$B,0),MATCH(Calculations!$B25,HaverPull!$B$1:$XZ$1,0))</f>
        <v>1.74</v>
      </c>
      <c r="BK25">
        <f>INDEX(HaverPull!$B:$XZ,MATCH(Calculations!BK$9,HaverPull!$B:$B,0),MATCH(Calculations!$B25,HaverPull!$B$1:$XZ$1,0))</f>
        <v>0.92</v>
      </c>
      <c r="BL25">
        <f>INDEX(HaverPull!$B:$XZ,MATCH(Calculations!BL$9,HaverPull!$B:$B,0),MATCH(Calculations!$B25,HaverPull!$B$1:$XZ$1,0))</f>
        <v>1.85</v>
      </c>
      <c r="BM25">
        <f>INDEX(HaverPull!$B:$XZ,MATCH(Calculations!BM$9,HaverPull!$B:$B,0),MATCH(Calculations!$B25,HaverPull!$B$1:$XZ$1,0))</f>
        <v>1.93</v>
      </c>
      <c r="BN25">
        <f>INDEX(HaverPull!$B:$XZ,MATCH(Calculations!BN$9,HaverPull!$B:$B,0),MATCH(Calculations!$B25,HaverPull!$B$1:$XZ$1,0))</f>
        <v>0.35</v>
      </c>
      <c r="BO25">
        <f>INDEX(HaverPull!$B:$XZ,MATCH(Calculations!BO$9,HaverPull!$B:$B,0),MATCH(Calculations!$B25,HaverPull!$B$1:$XZ$1,0))</f>
        <v>0.66</v>
      </c>
      <c r="BP25">
        <f>INDEX(HaverPull!$B:$XZ,MATCH(Calculations!BP$9,HaverPull!$B:$B,0),MATCH(Calculations!$B25,HaverPull!$B$1:$XZ$1,0))</f>
        <v>1.75</v>
      </c>
      <c r="BQ25">
        <f>INDEX(HaverPull!$B:$XZ,MATCH(Calculations!BQ$9,HaverPull!$B:$B,0),MATCH(Calculations!$B25,HaverPull!$B$1:$XZ$1,0))</f>
        <v>1.87</v>
      </c>
      <c r="BR25">
        <f>INDEX(HaverPull!$B:$XZ,MATCH(Calculations!BR$9,HaverPull!$B:$B,0),MATCH(Calculations!$B25,HaverPull!$B$1:$XZ$1,0))</f>
        <v>-0.33</v>
      </c>
      <c r="BS25">
        <f>INDEX(HaverPull!$B:$XZ,MATCH(Calculations!BS$9,HaverPull!$B:$B,0),MATCH(Calculations!$B25,HaverPull!$B$1:$XZ$1,0))</f>
        <v>0.54</v>
      </c>
      <c r="BT25">
        <f>INDEX(HaverPull!$B:$XZ,MATCH(Calculations!BT$9,HaverPull!$B:$B,0),MATCH(Calculations!$B25,HaverPull!$B$1:$XZ$1,0))</f>
        <v>0.7</v>
      </c>
      <c r="BU25">
        <f>INDEX(HaverPull!$B:$XZ,MATCH(Calculations!BU$9,HaverPull!$B:$B,0),MATCH(Calculations!$B25,HaverPull!$B$1:$XZ$1,0))</f>
        <v>0.13</v>
      </c>
      <c r="BV25">
        <f>INDEX(HaverPull!$B:$XZ,MATCH(Calculations!BV$9,HaverPull!$B:$B,0),MATCH(Calculations!$B25,HaverPull!$B$1:$XZ$1,0))</f>
        <v>1.33</v>
      </c>
      <c r="BW25">
        <f>INDEX(HaverPull!$B:$XZ,MATCH(Calculations!BW$9,HaverPull!$B:$B,0),MATCH(Calculations!$B25,HaverPull!$B$1:$XZ$1,0))</f>
        <v>-0.67</v>
      </c>
      <c r="BX25">
        <f>INDEX(HaverPull!$B:$XZ,MATCH(Calculations!BX$9,HaverPull!$B:$B,0),MATCH(Calculations!$B25,HaverPull!$B$1:$XZ$1,0))</f>
        <v>0.28999999999999998</v>
      </c>
      <c r="BY25">
        <f>INDEX(HaverPull!$B:$XZ,MATCH(Calculations!BY$9,HaverPull!$B:$B,0),MATCH(Calculations!$B25,HaverPull!$B$1:$XZ$1,0))</f>
        <v>0.03</v>
      </c>
      <c r="BZ25">
        <f>INDEX(HaverPull!$B:$XZ,MATCH(Calculations!BZ$9,HaverPull!$B:$B,0),MATCH(Calculations!$B25,HaverPull!$B$1:$XZ$1,0))</f>
        <v>1.62</v>
      </c>
      <c r="CA25">
        <f>INDEX(HaverPull!$B:$XZ,MATCH(Calculations!CA$9,HaverPull!$B:$B,0),MATCH(Calculations!$B25,HaverPull!$B$1:$XZ$1,0))</f>
        <v>-0.34</v>
      </c>
      <c r="CB25">
        <f>INDEX(HaverPull!$B:$XZ,MATCH(Calculations!CB$9,HaverPull!$B:$B,0),MATCH(Calculations!$B25,HaverPull!$B$1:$XZ$1,0))</f>
        <v>1.26</v>
      </c>
      <c r="CC25">
        <f>INDEX(HaverPull!$B:$XZ,MATCH(Calculations!CC$9,HaverPull!$B:$B,0),MATCH(Calculations!$B25,HaverPull!$B$1:$XZ$1,0))</f>
        <v>0.75</v>
      </c>
      <c r="CD25">
        <f>INDEX(HaverPull!$B:$XZ,MATCH(Calculations!CD$9,HaverPull!$B:$B,0),MATCH(Calculations!$B25,HaverPull!$B$1:$XZ$1,0))</f>
        <v>0.42</v>
      </c>
      <c r="CE25">
        <f>INDEX(HaverPull!$B:$XZ,MATCH(Calculations!CE$9,HaverPull!$B:$B,0),MATCH(Calculations!$B25,HaverPull!$B$1:$XZ$1,0))</f>
        <v>1.33</v>
      </c>
      <c r="CF25">
        <f>INDEX(HaverPull!$B:$XZ,MATCH(Calculations!CF$9,HaverPull!$B:$B,0),MATCH(Calculations!$B25,HaverPull!$B$1:$XZ$1,0))</f>
        <v>0.13</v>
      </c>
      <c r="CG25">
        <f>INDEX(HaverPull!$B:$XZ,MATCH(Calculations!CG$9,HaverPull!$B:$B,0),MATCH(Calculations!$B25,HaverPull!$B$1:$XZ$1,0))</f>
        <v>0.13</v>
      </c>
      <c r="CH25">
        <f>INDEX(HaverPull!$B:$XZ,MATCH(Calculations!CH$9,HaverPull!$B:$B,0),MATCH(Calculations!$B25,HaverPull!$B$1:$XZ$1,0))</f>
        <v>0.55000000000000004</v>
      </c>
      <c r="CI25">
        <f>INDEX(HaverPull!$B:$XZ,MATCH(Calculations!CI$9,HaverPull!$B:$B,0),MATCH(Calculations!$B25,HaverPull!$B$1:$XZ$1,0))</f>
        <v>0.49</v>
      </c>
      <c r="CJ25">
        <f>INDEX(HaverPull!$B:$XZ,MATCH(Calculations!CJ$9,HaverPull!$B:$B,0),MATCH(Calculations!$B25,HaverPull!$B$1:$XZ$1,0))</f>
        <v>0.35</v>
      </c>
      <c r="CK25">
        <f>INDEX(HaverPull!$B:$XZ,MATCH(Calculations!CK$9,HaverPull!$B:$B,0),MATCH(Calculations!$B25,HaverPull!$B$1:$XZ$1,0))</f>
        <v>-0.23</v>
      </c>
      <c r="CL25">
        <f>INDEX(HaverPull!$B:$XZ,MATCH(Calculations!CL$9,HaverPull!$B:$B,0),MATCH(Calculations!$B25,HaverPull!$B$1:$XZ$1,0))</f>
        <v>-0.61</v>
      </c>
      <c r="CM25">
        <f>INDEX(HaverPull!$B:$XZ,MATCH(Calculations!CM$9,HaverPull!$B:$B,0),MATCH(Calculations!$B25,HaverPull!$B$1:$XZ$1,0))</f>
        <v>0.77</v>
      </c>
      <c r="CN25">
        <f>INDEX(HaverPull!$B:$XZ,MATCH(Calculations!CN$9,HaverPull!$B:$B,0),MATCH(Calculations!$B25,HaverPull!$B$1:$XZ$1,0))</f>
        <v>-0.14000000000000001</v>
      </c>
      <c r="CO25">
        <f>INDEX(HaverPull!$B:$XZ,MATCH(Calculations!CO$9,HaverPull!$B:$B,0),MATCH(Calculations!$B25,HaverPull!$B$1:$XZ$1,0))</f>
        <v>0.55000000000000004</v>
      </c>
      <c r="CP25">
        <f>INDEX(HaverPull!$B:$XZ,MATCH(Calculations!CP$9,HaverPull!$B:$B,0),MATCH(Calculations!$B25,HaverPull!$B$1:$XZ$1,0))</f>
        <v>0.01</v>
      </c>
      <c r="CQ25">
        <f>INDEX(HaverPull!$B:$XZ,MATCH(Calculations!CQ$9,HaverPull!$B:$B,0),MATCH(Calculations!$B25,HaverPull!$B$1:$XZ$1,0))</f>
        <v>-1.01</v>
      </c>
      <c r="CR25">
        <f>INDEX(HaverPull!$B:$XZ,MATCH(Calculations!CR$9,HaverPull!$B:$B,0),MATCH(Calculations!$B25,HaverPull!$B$1:$XZ$1,0))</f>
        <v>0.01</v>
      </c>
      <c r="CS25">
        <f>INDEX(HaverPull!$B:$XZ,MATCH(Calculations!CS$9,HaverPull!$B:$B,0),MATCH(Calculations!$B25,HaverPull!$B$1:$XZ$1,0))</f>
        <v>0.11</v>
      </c>
      <c r="CT25">
        <f>INDEX(HaverPull!$B:$XZ,MATCH(Calculations!CT$9,HaverPull!$B:$B,0),MATCH(Calculations!$B25,HaverPull!$B$1:$XZ$1,0))</f>
        <v>0.28999999999999998</v>
      </c>
      <c r="CU25">
        <f>INDEX(HaverPull!$B:$XZ,MATCH(Calculations!CU$9,HaverPull!$B:$B,0),MATCH(Calculations!$B25,HaverPull!$B$1:$XZ$1,0))</f>
        <v>-0.97</v>
      </c>
      <c r="CV25">
        <f>INDEX(HaverPull!$B:$XZ,MATCH(Calculations!CV$9,HaverPull!$B:$B,0),MATCH(Calculations!$B25,HaverPull!$B$1:$XZ$1,0))</f>
        <v>0.4</v>
      </c>
      <c r="CW25">
        <f>INDEX(HaverPull!$B:$XZ,MATCH(Calculations!CW$9,HaverPull!$B:$B,0),MATCH(Calculations!$B25,HaverPull!$B$1:$XZ$1,0))</f>
        <v>1.3</v>
      </c>
      <c r="CX25">
        <f>INDEX(HaverPull!$B:$XZ,MATCH(Calculations!CX$9,HaverPull!$B:$B,0),MATCH(Calculations!$B25,HaverPull!$B$1:$XZ$1,0))</f>
        <v>-0.66</v>
      </c>
      <c r="CY25">
        <f>INDEX(HaverPull!$B:$XZ,MATCH(Calculations!CY$9,HaverPull!$B:$B,0),MATCH(Calculations!$B25,HaverPull!$B$1:$XZ$1,0))</f>
        <v>0.28000000000000003</v>
      </c>
      <c r="CZ25">
        <f>INDEX(HaverPull!$B:$XZ,MATCH(Calculations!CZ$9,HaverPull!$B:$B,0),MATCH(Calculations!$B25,HaverPull!$B$1:$XZ$1,0))</f>
        <v>0.26</v>
      </c>
      <c r="DA25">
        <f>INDEX(HaverPull!$B:$XZ,MATCH(Calculations!DA$9,HaverPull!$B:$B,0),MATCH(Calculations!$B25,HaverPull!$B$1:$XZ$1,0))</f>
        <v>-0.19</v>
      </c>
      <c r="DB25">
        <f>INDEX(HaverPull!$B:$XZ,MATCH(Calculations!DB$9,HaverPull!$B:$B,0),MATCH(Calculations!$B25,HaverPull!$B$1:$XZ$1,0))</f>
        <v>-0.78</v>
      </c>
      <c r="DC25">
        <f>INDEX(HaverPull!$B:$XZ,MATCH(Calculations!DC$9,HaverPull!$B:$B,0),MATCH(Calculations!$B25,HaverPull!$B$1:$XZ$1,0))</f>
        <v>0.51</v>
      </c>
      <c r="DD25">
        <f>INDEX(HaverPull!$B:$XZ,MATCH(Calculations!DD$9,HaverPull!$B:$B,0),MATCH(Calculations!$B25,HaverPull!$B$1:$XZ$1,0))</f>
        <v>0.96</v>
      </c>
      <c r="DE25">
        <f>INDEX(HaverPull!$B:$XZ,MATCH(Calculations!DE$9,HaverPull!$B:$B,0),MATCH(Calculations!$B25,HaverPull!$B$1:$XZ$1,0))</f>
        <v>0.01</v>
      </c>
      <c r="DF25">
        <f>INDEX(HaverPull!$B:$XZ,MATCH(Calculations!DF$9,HaverPull!$B:$B,0),MATCH(Calculations!$B25,HaverPull!$B$1:$XZ$1,0))</f>
        <v>0.52</v>
      </c>
      <c r="DG25">
        <f>INDEX(HaverPull!$B:$XZ,MATCH(Calculations!DG$9,HaverPull!$B:$B,0),MATCH(Calculations!$B25,HaverPull!$B$1:$XZ$1,0))</f>
        <v>-0.38</v>
      </c>
      <c r="DH25">
        <f>INDEX(HaverPull!$B:$XZ,MATCH(Calculations!DH$9,HaverPull!$B:$B,0),MATCH(Calculations!$B25,HaverPull!$B$1:$XZ$1,0))</f>
        <v>0.96</v>
      </c>
      <c r="DI25">
        <f>INDEX(HaverPull!$B:$XZ,MATCH(Calculations!DI$9,HaverPull!$B:$B,0),MATCH(Calculations!$B25,HaverPull!$B$1:$XZ$1,0))</f>
        <v>0.34</v>
      </c>
      <c r="DJ25">
        <f>INDEX(HaverPull!$B:$XZ,MATCH(Calculations!DJ$9,HaverPull!$B:$B,0),MATCH(Calculations!$B25,HaverPull!$B$1:$XZ$1,0))</f>
        <v>0.37</v>
      </c>
      <c r="DK25">
        <f>INDEX(HaverPull!$B:$XZ,MATCH(Calculations!DK$9,HaverPull!$B:$B,0),MATCH(Calculations!$B25,HaverPull!$B$1:$XZ$1,0))</f>
        <v>-0.25</v>
      </c>
      <c r="DL25">
        <f>INDEX(HaverPull!$B:$XZ,MATCH(Calculations!DL$9,HaverPull!$B:$B,0),MATCH(Calculations!$B25,HaverPull!$B$1:$XZ$1,0))</f>
        <v>1.25</v>
      </c>
      <c r="DM25">
        <f>INDEX(HaverPull!$B:$XZ,MATCH(Calculations!DM$9,HaverPull!$B:$B,0),MATCH(Calculations!$B25,HaverPull!$B$1:$XZ$1,0))</f>
        <v>0.56000000000000005</v>
      </c>
      <c r="DN25">
        <f>INDEX(HaverPull!$B:$XZ,MATCH(Calculations!DN$9,HaverPull!$B:$B,0),MATCH(Calculations!$B25,HaverPull!$B$1:$XZ$1,0))</f>
        <v>0.45</v>
      </c>
      <c r="DO25">
        <f>INDEX(HaverPull!$B:$XZ,MATCH(Calculations!DO$9,HaverPull!$B:$B,0),MATCH(Calculations!$B25,HaverPull!$B$1:$XZ$1,0))</f>
        <v>0.5</v>
      </c>
      <c r="DP25">
        <f>INDEX(HaverPull!$B:$XZ,MATCH(Calculations!DP$9,HaverPull!$B:$B,0),MATCH(Calculations!$B25,HaverPull!$B$1:$XZ$1,0))</f>
        <v>0.28000000000000003</v>
      </c>
      <c r="DQ25">
        <f>INDEX(HaverPull!$B:$XZ,MATCH(Calculations!DQ$9,HaverPull!$B:$B,0),MATCH(Calculations!$B25,HaverPull!$B$1:$XZ$1,0))</f>
        <v>0.88</v>
      </c>
      <c r="DR25">
        <f>INDEX(HaverPull!$B:$XZ,MATCH(Calculations!DR$9,HaverPull!$B:$B,0),MATCH(Calculations!$B25,HaverPull!$B$1:$XZ$1,0))</f>
        <v>1.1499999999999999</v>
      </c>
      <c r="DS25">
        <f>INDEX(HaverPull!$B:$XZ,MATCH(Calculations!DS$9,HaverPull!$B:$B,0),MATCH(Calculations!$B25,HaverPull!$B$1:$XZ$1,0))</f>
        <v>-0.51</v>
      </c>
      <c r="DT25">
        <f>INDEX(HaverPull!$B:$XZ,MATCH(Calculations!DT$9,HaverPull!$B:$B,0),MATCH(Calculations!$B25,HaverPull!$B$1:$XZ$1,0))</f>
        <v>0.72</v>
      </c>
      <c r="DU25">
        <f>INDEX(HaverPull!$B:$XZ,MATCH(Calculations!DU$9,HaverPull!$B:$B,0),MATCH(Calculations!$B25,HaverPull!$B$1:$XZ$1,0))</f>
        <v>-0.31</v>
      </c>
      <c r="DV25">
        <f>INDEX(HaverPull!$B:$XZ,MATCH(Calculations!DV$9,HaverPull!$B:$B,0),MATCH(Calculations!$B25,HaverPull!$B$1:$XZ$1,0))</f>
        <v>0.43</v>
      </c>
      <c r="DW25">
        <f>INDEX(HaverPull!$B:$XZ,MATCH(Calculations!DW$9,HaverPull!$B:$B,0),MATCH(Calculations!$B25,HaverPull!$B$1:$XZ$1,0))</f>
        <v>1.1000000000000001</v>
      </c>
      <c r="DX25">
        <f>INDEX(HaverPull!$B:$XZ,MATCH(Calculations!DX$9,HaverPull!$B:$B,0),MATCH(Calculations!$B25,HaverPull!$B$1:$XZ$1,0))</f>
        <v>1.27</v>
      </c>
      <c r="DY25">
        <f>INDEX(HaverPull!$B:$XZ,MATCH(Calculations!DY$9,HaverPull!$B:$B,0),MATCH(Calculations!$B25,HaverPull!$B$1:$XZ$1,0))</f>
        <v>-0.08</v>
      </c>
      <c r="DZ25">
        <f>INDEX(HaverPull!$B:$XZ,MATCH(Calculations!DZ$9,HaverPull!$B:$B,0),MATCH(Calculations!$B25,HaverPull!$B$1:$XZ$1,0))</f>
        <v>1.21</v>
      </c>
      <c r="EA25">
        <f>INDEX(HaverPull!$B:$XZ,MATCH(Calculations!EA$9,HaverPull!$B:$B,0),MATCH(Calculations!$B25,HaverPull!$B$1:$XZ$1,0))</f>
        <v>1.29</v>
      </c>
      <c r="EB25">
        <f>INDEX(HaverPull!$B:$XZ,MATCH(Calculations!EB$9,HaverPull!$B:$B,0),MATCH(Calculations!$B25,HaverPull!$B$1:$XZ$1,0))</f>
        <v>0.57999999999999996</v>
      </c>
      <c r="EC25">
        <f>INDEX(HaverPull!$B:$XZ,MATCH(Calculations!EC$9,HaverPull!$B:$B,0),MATCH(Calculations!$B25,HaverPull!$B$1:$XZ$1,0))</f>
        <v>0.4</v>
      </c>
      <c r="ED25">
        <f>INDEX(HaverPull!$B:$XZ,MATCH(Calculations!ED$9,HaverPull!$B:$B,0),MATCH(Calculations!$B25,HaverPull!$B$1:$XZ$1,0))</f>
        <v>0.59</v>
      </c>
      <c r="EE25">
        <f>INDEX(HaverPull!$B:$XZ,MATCH(Calculations!EE$9,HaverPull!$B:$B,0),MATCH(Calculations!$B25,HaverPull!$B$1:$XZ$1,0))</f>
        <v>0.09</v>
      </c>
      <c r="EF25">
        <f>INDEX(HaverPull!$B:$XZ,MATCH(Calculations!EF$9,HaverPull!$B:$B,0),MATCH(Calculations!$B25,HaverPull!$B$1:$XZ$1,0))</f>
        <v>0.74</v>
      </c>
      <c r="EG25">
        <f>INDEX(HaverPull!$B:$XZ,MATCH(Calculations!EG$9,HaverPull!$B:$B,0),MATCH(Calculations!$B25,HaverPull!$B$1:$XZ$1,0))</f>
        <v>0.2</v>
      </c>
      <c r="EH25">
        <f>INDEX(HaverPull!$B:$XZ,MATCH(Calculations!EH$9,HaverPull!$B:$B,0),MATCH(Calculations!$B25,HaverPull!$B$1:$XZ$1,0))</f>
        <v>0.48</v>
      </c>
      <c r="EI25">
        <f>INDEX(HaverPull!$B:$XZ,MATCH(Calculations!EI$9,HaverPull!$B:$B,0),MATCH(Calculations!$B25,HaverPull!$B$1:$XZ$1,0))</f>
        <v>0.34</v>
      </c>
      <c r="EJ25">
        <f>INDEX(HaverPull!$B:$XZ,MATCH(Calculations!EJ$9,HaverPull!$B:$B,0),MATCH(Calculations!$B25,HaverPull!$B$1:$XZ$1,0))</f>
        <v>0.21</v>
      </c>
      <c r="EK25">
        <f>INDEX(HaverPull!$B:$XZ,MATCH(Calculations!EK$9,HaverPull!$B:$B,0),MATCH(Calculations!$B25,HaverPull!$B$1:$XZ$1,0))</f>
        <v>0.15</v>
      </c>
      <c r="EL25">
        <f>INDEX(HaverPull!$B:$XZ,MATCH(Calculations!EL$9,HaverPull!$B:$B,0),MATCH(Calculations!$B25,HaverPull!$B$1:$XZ$1,0))</f>
        <v>-0.03</v>
      </c>
      <c r="EM25">
        <f>INDEX(HaverPull!$B:$XZ,MATCH(Calculations!EM$9,HaverPull!$B:$B,0),MATCH(Calculations!$B25,HaverPull!$B$1:$XZ$1,0))</f>
        <v>0.4</v>
      </c>
      <c r="EN25">
        <f>INDEX(HaverPull!$B:$XZ,MATCH(Calculations!EN$9,HaverPull!$B:$B,0),MATCH(Calculations!$B25,HaverPull!$B$1:$XZ$1,0))</f>
        <v>-0.04</v>
      </c>
      <c r="EO25">
        <f>INDEX(HaverPull!$B:$XZ,MATCH(Calculations!EO$9,HaverPull!$B:$B,0),MATCH(Calculations!$B25,HaverPull!$B$1:$XZ$1,0))</f>
        <v>0.25</v>
      </c>
      <c r="EP25">
        <f>INDEX(HaverPull!$B:$XZ,MATCH(Calculations!EP$9,HaverPull!$B:$B,0),MATCH(Calculations!$B25,HaverPull!$B$1:$XZ$1,0))</f>
        <v>0.05</v>
      </c>
      <c r="EQ25">
        <f>INDEX(HaverPull!$B:$XZ,MATCH(Calculations!EQ$9,HaverPull!$B:$B,0),MATCH(Calculations!$B25,HaverPull!$B$1:$XZ$1,0))</f>
        <v>0.96</v>
      </c>
      <c r="ER25">
        <f>INDEX(HaverPull!$B:$XZ,MATCH(Calculations!ER$9,HaverPull!$B:$B,0),MATCH(Calculations!$B25,HaverPull!$B$1:$XZ$1,0))</f>
        <v>-0.03</v>
      </c>
      <c r="ES25">
        <f>INDEX(HaverPull!$B:$XZ,MATCH(Calculations!ES$9,HaverPull!$B:$B,0),MATCH(Calculations!$B25,HaverPull!$B$1:$XZ$1,0))</f>
        <v>-0.11</v>
      </c>
      <c r="ET25">
        <f>INDEX(HaverPull!$B:$XZ,MATCH(Calculations!ET$9,HaverPull!$B:$B,0),MATCH(Calculations!$B25,HaverPull!$B$1:$XZ$1,0))</f>
        <v>0.64</v>
      </c>
      <c r="EU25">
        <f>INDEX(HaverPull!$B:$XZ,MATCH(Calculations!EU$9,HaverPull!$B:$B,0),MATCH(Calculations!$B25,HaverPull!$B$1:$XZ$1,0))</f>
        <v>0.13</v>
      </c>
      <c r="EV25">
        <f>INDEX(HaverPull!$B:$XZ,MATCH(Calculations!EV$9,HaverPull!$B:$B,0),MATCH(Calculations!$B25,HaverPull!$B$1:$XZ$1,0))</f>
        <v>0.71</v>
      </c>
      <c r="EW25">
        <f>INDEX(HaverPull!$B:$XZ,MATCH(Calculations!EW$9,HaverPull!$B:$B,0),MATCH(Calculations!$B25,HaverPull!$B$1:$XZ$1,0))</f>
        <v>0.35</v>
      </c>
      <c r="EX25">
        <f>INDEX(HaverPull!$B:$XZ,MATCH(Calculations!EX$9,HaverPull!$B:$B,0),MATCH(Calculations!$B25,HaverPull!$B$1:$XZ$1,0))</f>
        <v>0.6</v>
      </c>
      <c r="EY25">
        <f>INDEX(HaverPull!$B:$XZ,MATCH(Calculations!EY$9,HaverPull!$B:$B,0),MATCH(Calculations!$B25,HaverPull!$B$1:$XZ$1,0))</f>
        <v>0.17</v>
      </c>
      <c r="EZ25">
        <f>INDEX(HaverPull!$B:$XZ,MATCH(Calculations!EZ$9,HaverPull!$B:$B,0),MATCH(Calculations!$B25,HaverPull!$B$1:$XZ$1,0))</f>
        <v>0.68</v>
      </c>
      <c r="FA25">
        <f>INDEX(HaverPull!$B:$XZ,MATCH(Calculations!FA$9,HaverPull!$B:$B,0),MATCH(Calculations!$B25,HaverPull!$B$1:$XZ$1,0))</f>
        <v>0.64</v>
      </c>
      <c r="FB25">
        <f>INDEX(HaverPull!$B:$XZ,MATCH(Calculations!FB$9,HaverPull!$B:$B,0),MATCH(Calculations!$B25,HaverPull!$B$1:$XZ$1,0))</f>
        <v>0.55000000000000004</v>
      </c>
      <c r="FC25">
        <f>INDEX(HaverPull!$B:$XZ,MATCH(Calculations!FC$9,HaverPull!$B:$B,0),MATCH(Calculations!$B25,HaverPull!$B$1:$XZ$1,0))</f>
        <v>0.92</v>
      </c>
      <c r="FD25">
        <f>INDEX(HaverPull!$B:$XZ,MATCH(Calculations!FD$9,HaverPull!$B:$B,0),MATCH(Calculations!$B25,HaverPull!$B$1:$XZ$1,0))</f>
        <v>1.22</v>
      </c>
      <c r="FE25">
        <f>INDEX(HaverPull!$B:$XZ,MATCH(Calculations!FE$9,HaverPull!$B:$B,0),MATCH(Calculations!$B25,HaverPull!$B$1:$XZ$1,0))</f>
        <v>0.23</v>
      </c>
      <c r="FF25">
        <f>INDEX(HaverPull!$B:$XZ,MATCH(Calculations!FF$9,HaverPull!$B:$B,0),MATCH(Calculations!$B25,HaverPull!$B$1:$XZ$1,0))</f>
        <v>0.17</v>
      </c>
      <c r="FG25">
        <f>INDEX(HaverPull!$B:$XZ,MATCH(Calculations!FG$9,HaverPull!$B:$B,0),MATCH(Calculations!$B25,HaverPull!$B$1:$XZ$1,0))</f>
        <v>-0.33</v>
      </c>
      <c r="FH25">
        <f>INDEX(HaverPull!$B:$XZ,MATCH(Calculations!FH$9,HaverPull!$B:$B,0),MATCH(Calculations!$B25,HaverPull!$B$1:$XZ$1,0))</f>
        <v>0.3</v>
      </c>
      <c r="FI25">
        <f>INDEX(HaverPull!$B:$XZ,MATCH(Calculations!FI$9,HaverPull!$B:$B,0),MATCH(Calculations!$B25,HaverPull!$B$1:$XZ$1,0))</f>
        <v>-0.56999999999999995</v>
      </c>
      <c r="FJ25">
        <f>INDEX(HaverPull!$B:$XZ,MATCH(Calculations!FJ$9,HaverPull!$B:$B,0),MATCH(Calculations!$B25,HaverPull!$B$1:$XZ$1,0))</f>
        <v>-0.52</v>
      </c>
      <c r="FK25">
        <f>INDEX(HaverPull!$B:$XZ,MATCH(Calculations!FK$9,HaverPull!$B:$B,0),MATCH(Calculations!$B25,HaverPull!$B$1:$XZ$1,0))</f>
        <v>-1.01</v>
      </c>
      <c r="FL25">
        <f>INDEX(HaverPull!$B:$XZ,MATCH(Calculations!FL$9,HaverPull!$B:$B,0),MATCH(Calculations!$B25,HaverPull!$B$1:$XZ$1,0))</f>
        <v>-0.55000000000000004</v>
      </c>
      <c r="FM25">
        <f>INDEX(HaverPull!$B:$XZ,MATCH(Calculations!FM$9,HaverPull!$B:$B,0),MATCH(Calculations!$B25,HaverPull!$B$1:$XZ$1,0))</f>
        <v>-1.1599999999999999</v>
      </c>
      <c r="FN25">
        <f>INDEX(HaverPull!$B:$XZ,MATCH(Calculations!FN$9,HaverPull!$B:$B,0),MATCH(Calculations!$B25,HaverPull!$B$1:$XZ$1,0))</f>
        <v>-0.04</v>
      </c>
      <c r="FO25">
        <f>INDEX(HaverPull!$B:$XZ,MATCH(Calculations!FO$9,HaverPull!$B:$B,0),MATCH(Calculations!$B25,HaverPull!$B$1:$XZ$1,0))</f>
        <v>-0.34</v>
      </c>
      <c r="FP25">
        <f>INDEX(HaverPull!$B:$XZ,MATCH(Calculations!FP$9,HaverPull!$B:$B,0),MATCH(Calculations!$B25,HaverPull!$B$1:$XZ$1,0))</f>
        <v>-0.41</v>
      </c>
      <c r="FQ25">
        <f>INDEX(HaverPull!$B:$XZ,MATCH(Calculations!FQ$9,HaverPull!$B:$B,0),MATCH(Calculations!$B25,HaverPull!$B$1:$XZ$1,0))</f>
        <v>-0.12</v>
      </c>
      <c r="FR25">
        <f>INDEX(HaverPull!$B:$XZ,MATCH(Calculations!FR$9,HaverPull!$B:$B,0),MATCH(Calculations!$B25,HaverPull!$B$1:$XZ$1,0))</f>
        <v>-0.76</v>
      </c>
      <c r="FS25">
        <f>INDEX(HaverPull!$B:$XZ,MATCH(Calculations!FS$9,HaverPull!$B:$B,0),MATCH(Calculations!$B25,HaverPull!$B$1:$XZ$1,0))</f>
        <v>-0.68</v>
      </c>
      <c r="FT25">
        <f>INDEX(HaverPull!$B:$XZ,MATCH(Calculations!FT$9,HaverPull!$B:$B,0),MATCH(Calculations!$B25,HaverPull!$B$1:$XZ$1,0))</f>
        <v>-0.13</v>
      </c>
      <c r="FU25">
        <f>INDEX(HaverPull!$B:$XZ,MATCH(Calculations!FU$9,HaverPull!$B:$B,0),MATCH(Calculations!$B25,HaverPull!$B$1:$XZ$1,0))</f>
        <v>-0.4</v>
      </c>
      <c r="FV25">
        <f>INDEX(HaverPull!$B:$XZ,MATCH(Calculations!FV$9,HaverPull!$B:$B,0),MATCH(Calculations!$B25,HaverPull!$B$1:$XZ$1,0))</f>
        <v>-0.57999999999999996</v>
      </c>
      <c r="FW25">
        <f>INDEX(HaverPull!$B:$XZ,MATCH(Calculations!FW$9,HaverPull!$B:$B,0),MATCH(Calculations!$B25,HaverPull!$B$1:$XZ$1,0))</f>
        <v>-0.26</v>
      </c>
      <c r="FX25">
        <f>INDEX(HaverPull!$B:$XZ,MATCH(Calculations!FX$9,HaverPull!$B:$B,0),MATCH(Calculations!$B25,HaverPull!$B$1:$XZ$1,0))</f>
        <v>0</v>
      </c>
      <c r="FY25">
        <f>INDEX(HaverPull!$B:$XZ,MATCH(Calculations!FY$9,HaverPull!$B:$B,0),MATCH(Calculations!$B25,HaverPull!$B$1:$XZ$1,0))</f>
        <v>0.51</v>
      </c>
      <c r="FZ25">
        <f>INDEX(HaverPull!$B:$XZ,MATCH(Calculations!FZ$9,HaverPull!$B:$B,0),MATCH(Calculations!$B25,HaverPull!$B$1:$XZ$1,0))</f>
        <v>-7.0000000000000007E-2</v>
      </c>
      <c r="GA25">
        <f>INDEX(HaverPull!$B:$XZ,MATCH(Calculations!GA$9,HaverPull!$B:$B,0),MATCH(Calculations!$B25,HaverPull!$B$1:$XZ$1,0))</f>
        <v>0.4</v>
      </c>
      <c r="GB25">
        <f>INDEX(HaverPull!$B:$XZ,MATCH(Calculations!GB$9,HaverPull!$B:$B,0),MATCH(Calculations!$B25,HaverPull!$B$1:$XZ$1,0))</f>
        <v>0.7</v>
      </c>
      <c r="GC25">
        <f>INDEX(HaverPull!$B:$XZ,MATCH(Calculations!GC$9,HaverPull!$B:$B,0),MATCH(Calculations!$B25,HaverPull!$B$1:$XZ$1,0))</f>
        <v>0.33</v>
      </c>
      <c r="GD25">
        <f>INDEX(HaverPull!$B:$XZ,MATCH(Calculations!GD$9,HaverPull!$B:$B,0),MATCH(Calculations!$B25,HaverPull!$B$1:$XZ$1,0))</f>
        <v>0.12</v>
      </c>
      <c r="GE25">
        <f>INDEX(HaverPull!$B:$XZ,MATCH(Calculations!GE$9,HaverPull!$B:$B,0),MATCH(Calculations!$B25,HaverPull!$B$1:$XZ$1,0))</f>
        <v>0.6</v>
      </c>
      <c r="GF25">
        <f>INDEX(HaverPull!$B:$XZ,MATCH(Calculations!GF$9,HaverPull!$B:$B,0),MATCH(Calculations!$B25,HaverPull!$B$1:$XZ$1,0))</f>
        <v>-0.15</v>
      </c>
      <c r="GG25">
        <f>INDEX(HaverPull!$B:$XZ,MATCH(Calculations!GG$9,HaverPull!$B:$B,0),MATCH(Calculations!$B25,HaverPull!$B$1:$XZ$1,0))</f>
        <v>0.17</v>
      </c>
      <c r="GH25">
        <f>INDEX(HaverPull!$B:$XZ,MATCH(Calculations!GH$9,HaverPull!$B:$B,0),MATCH(Calculations!$B25,HaverPull!$B$1:$XZ$1,0))</f>
        <v>0.03</v>
      </c>
      <c r="GI25">
        <f>INDEX(HaverPull!$B:$XZ,MATCH(Calculations!GI$9,HaverPull!$B:$B,0),MATCH(Calculations!$B25,HaverPull!$B$1:$XZ$1,0))</f>
        <v>-0.13</v>
      </c>
      <c r="GJ25">
        <f>INDEX(HaverPull!$B:$XZ,MATCH(Calculations!GJ$9,HaverPull!$B:$B,0),MATCH(Calculations!$B25,HaverPull!$B$1:$XZ$1,0))</f>
        <v>0.01</v>
      </c>
      <c r="GK25">
        <f>INDEX(HaverPull!$B:$XZ,MATCH(Calculations!GK$9,HaverPull!$B:$B,0),MATCH(Calculations!$B25,HaverPull!$B$1:$XZ$1,0))</f>
        <v>-0.18</v>
      </c>
      <c r="GL25">
        <f>INDEX(HaverPull!$B:$XZ,MATCH(Calculations!GL$9,HaverPull!$B:$B,0),MATCH(Calculations!$B25,HaverPull!$B$1:$XZ$1,0))</f>
        <v>0.41</v>
      </c>
      <c r="GM25">
        <f>INDEX(HaverPull!$B:$XZ,MATCH(Calculations!GM$9,HaverPull!$B:$B,0),MATCH(Calculations!$B25,HaverPull!$B$1:$XZ$1,0))</f>
        <v>0.27</v>
      </c>
      <c r="GN25">
        <f>INDEX(HaverPull!$B:$XZ,MATCH(Calculations!GN$9,HaverPull!$B:$B,0),MATCH(Calculations!$B25,HaverPull!$B$1:$XZ$1,0))</f>
        <v>0.43</v>
      </c>
      <c r="GO25" t="e">
        <f>INDEX(HaverPull!$B:$XZ,MATCH(Calculations!GO$9,HaverPull!$B:$B,0),MATCH(Calculations!$B25,HaverPull!$B$1:$XZ$1,0))</f>
        <v>#N/A</v>
      </c>
      <c r="GP25" t="e">
        <f>INDEX(HaverPull!$B:$XZ,MATCH(Calculations!GP$9,HaverPull!$B:$B,0),MATCH(Calculations!$B25,HaverPull!$B$1:$XZ$1,0))</f>
        <v>#N/A</v>
      </c>
      <c r="GQ25" t="e">
        <f>INDEX(HaverPull!$B:$XZ,MATCH(Calculations!GQ$9,HaverPull!$B:$B,0),MATCH(Calculations!$B25,HaverPull!$B$1:$XZ$1,0))</f>
        <v>#N/A</v>
      </c>
      <c r="GR25" t="e">
        <f>INDEX(HaverPull!$B:$XZ,MATCH(Calculations!GR$9,HaverPull!$B:$B,0),MATCH(Calculations!$B25,HaverPull!$B$1:$XZ$1,0))</f>
        <v>#N/A</v>
      </c>
      <c r="GS25" t="e">
        <f>INDEX(HaverPull!$B:$XZ,MATCH(Calculations!GS$9,HaverPull!$B:$B,0),MATCH(Calculations!$B25,HaverPull!$B$1:$XZ$1,0))</f>
        <v>#N/A</v>
      </c>
      <c r="GT25" t="e">
        <f>INDEX(HaverPull!$B:$XZ,MATCH(Calculations!GT$9,HaverPull!$B:$B,0),MATCH(Calculations!$B25,HaverPull!$B$1:$XZ$1,0))</f>
        <v>#N/A</v>
      </c>
      <c r="GU25" t="e">
        <f>INDEX(HaverPull!$B:$XZ,MATCH(Calculations!GU$9,HaverPull!$B:$B,0),MATCH(Calculations!$B25,HaverPull!$B$1:$XZ$1,0))</f>
        <v>#N/A</v>
      </c>
      <c r="GV25" t="e">
        <f>INDEX(HaverPull!$B:$XZ,MATCH(Calculations!GV$9,HaverPull!$B:$B,0),MATCH(Calculations!$B25,HaverPull!$B$1:$XZ$1,0))</f>
        <v>#N/A</v>
      </c>
    </row>
    <row r="26" spans="1:204" x14ac:dyDescent="0.25">
      <c r="A26" s="8" t="s">
        <v>203</v>
      </c>
      <c r="B26" t="s">
        <v>206</v>
      </c>
      <c r="C26">
        <f>INDEX(HaverPull!$B:$XZ,MATCH(Calculations!C$9,HaverPull!$B:$B,0),MATCH(Calculations!$B26,HaverPull!$B$1:$XZ$1,0))</f>
        <v>247.9</v>
      </c>
      <c r="D26">
        <f>INDEX(HaverPull!$B:$XZ,MATCH(Calculations!D$9,HaverPull!$B:$B,0),MATCH(Calculations!$B26,HaverPull!$B$1:$XZ$1,0))</f>
        <v>249.1</v>
      </c>
      <c r="E26">
        <f>INDEX(HaverPull!$B:$XZ,MATCH(Calculations!E$9,HaverPull!$B:$B,0),MATCH(Calculations!$B26,HaverPull!$B$1:$XZ$1,0))</f>
        <v>254.6</v>
      </c>
      <c r="F26">
        <f>INDEX(HaverPull!$B:$XZ,MATCH(Calculations!F$9,HaverPull!$B:$B,0),MATCH(Calculations!$B26,HaverPull!$B$1:$XZ$1,0))</f>
        <v>258.7</v>
      </c>
      <c r="G26">
        <f>INDEX(HaverPull!$B:$XZ,MATCH(Calculations!G$9,HaverPull!$B:$B,0),MATCH(Calculations!$B26,HaverPull!$B$1:$XZ$1,0))</f>
        <v>261.89999999999998</v>
      </c>
      <c r="H26">
        <f>INDEX(HaverPull!$B:$XZ,MATCH(Calculations!H$9,HaverPull!$B:$B,0),MATCH(Calculations!$B26,HaverPull!$B$1:$XZ$1,0))</f>
        <v>266.10000000000002</v>
      </c>
      <c r="I26">
        <f>INDEX(HaverPull!$B:$XZ,MATCH(Calculations!I$9,HaverPull!$B:$B,0),MATCH(Calculations!$B26,HaverPull!$B$1:$XZ$1,0))</f>
        <v>269.8</v>
      </c>
      <c r="J26">
        <f>INDEX(HaverPull!$B:$XZ,MATCH(Calculations!J$9,HaverPull!$B:$B,0),MATCH(Calculations!$B26,HaverPull!$B$1:$XZ$1,0))</f>
        <v>272.10000000000002</v>
      </c>
      <c r="K26">
        <f>INDEX(HaverPull!$B:$XZ,MATCH(Calculations!K$9,HaverPull!$B:$B,0),MATCH(Calculations!$B26,HaverPull!$B$1:$XZ$1,0))</f>
        <v>282.2</v>
      </c>
      <c r="L26">
        <f>INDEX(HaverPull!$B:$XZ,MATCH(Calculations!L$9,HaverPull!$B:$B,0),MATCH(Calculations!$B26,HaverPull!$B$1:$XZ$1,0))</f>
        <v>286.5</v>
      </c>
      <c r="M26">
        <f>INDEX(HaverPull!$B:$XZ,MATCH(Calculations!M$9,HaverPull!$B:$B,0),MATCH(Calculations!$B26,HaverPull!$B$1:$XZ$1,0))</f>
        <v>284.3</v>
      </c>
      <c r="N26">
        <f>INDEX(HaverPull!$B:$XZ,MATCH(Calculations!N$9,HaverPull!$B:$B,0),MATCH(Calculations!$B26,HaverPull!$B$1:$XZ$1,0))</f>
        <v>291.7</v>
      </c>
      <c r="O26">
        <f>INDEX(HaverPull!$B:$XZ,MATCH(Calculations!O$9,HaverPull!$B:$B,0),MATCH(Calculations!$B26,HaverPull!$B$1:$XZ$1,0))</f>
        <v>299.60000000000002</v>
      </c>
      <c r="P26">
        <f>INDEX(HaverPull!$B:$XZ,MATCH(Calculations!P$9,HaverPull!$B:$B,0),MATCH(Calculations!$B26,HaverPull!$B$1:$XZ$1,0))</f>
        <v>302.7</v>
      </c>
      <c r="Q26">
        <f>INDEX(HaverPull!$B:$XZ,MATCH(Calculations!Q$9,HaverPull!$B:$B,0),MATCH(Calculations!$B26,HaverPull!$B$1:$XZ$1,0))</f>
        <v>304.2</v>
      </c>
      <c r="R26">
        <f>INDEX(HaverPull!$B:$XZ,MATCH(Calculations!R$9,HaverPull!$B:$B,0),MATCH(Calculations!$B26,HaverPull!$B$1:$XZ$1,0))</f>
        <v>312.60000000000002</v>
      </c>
      <c r="S26">
        <f>INDEX(HaverPull!$B:$XZ,MATCH(Calculations!S$9,HaverPull!$B:$B,0),MATCH(Calculations!$B26,HaverPull!$B$1:$XZ$1,0))</f>
        <v>324.60000000000002</v>
      </c>
      <c r="T26">
        <f>INDEX(HaverPull!$B:$XZ,MATCH(Calculations!T$9,HaverPull!$B:$B,0),MATCH(Calculations!$B26,HaverPull!$B$1:$XZ$1,0))</f>
        <v>335</v>
      </c>
      <c r="U26">
        <f>INDEX(HaverPull!$B:$XZ,MATCH(Calculations!U$9,HaverPull!$B:$B,0),MATCH(Calculations!$B26,HaverPull!$B$1:$XZ$1,0))</f>
        <v>346.7</v>
      </c>
      <c r="V26">
        <f>INDEX(HaverPull!$B:$XZ,MATCH(Calculations!V$9,HaverPull!$B:$B,0),MATCH(Calculations!$B26,HaverPull!$B$1:$XZ$1,0))</f>
        <v>359.2</v>
      </c>
      <c r="W26">
        <f>INDEX(HaverPull!$B:$XZ,MATCH(Calculations!W$9,HaverPull!$B:$B,0),MATCH(Calculations!$B26,HaverPull!$B$1:$XZ$1,0))</f>
        <v>370.1</v>
      </c>
      <c r="X26">
        <f>INDEX(HaverPull!$B:$XZ,MATCH(Calculations!X$9,HaverPull!$B:$B,0),MATCH(Calculations!$B26,HaverPull!$B$1:$XZ$1,0))</f>
        <v>373.4</v>
      </c>
      <c r="Y26">
        <f>INDEX(HaverPull!$B:$XZ,MATCH(Calculations!Y$9,HaverPull!$B:$B,0),MATCH(Calculations!$B26,HaverPull!$B$1:$XZ$1,0))</f>
        <v>385.4</v>
      </c>
      <c r="Z26">
        <f>INDEX(HaverPull!$B:$XZ,MATCH(Calculations!Z$9,HaverPull!$B:$B,0),MATCH(Calculations!$B26,HaverPull!$B$1:$XZ$1,0))</f>
        <v>395.6</v>
      </c>
      <c r="AA26">
        <f>INDEX(HaverPull!$B:$XZ,MATCH(Calculations!AA$9,HaverPull!$B:$B,0),MATCH(Calculations!$B26,HaverPull!$B$1:$XZ$1,0))</f>
        <v>401.3</v>
      </c>
      <c r="AB26">
        <f>INDEX(HaverPull!$B:$XZ,MATCH(Calculations!AB$9,HaverPull!$B:$B,0),MATCH(Calculations!$B26,HaverPull!$B$1:$XZ$1,0))</f>
        <v>401</v>
      </c>
      <c r="AC26">
        <f>INDEX(HaverPull!$B:$XZ,MATCH(Calculations!AC$9,HaverPull!$B:$B,0),MATCH(Calculations!$B26,HaverPull!$B$1:$XZ$1,0))</f>
        <v>403.5</v>
      </c>
      <c r="AD26">
        <f>INDEX(HaverPull!$B:$XZ,MATCH(Calculations!AD$9,HaverPull!$B:$B,0),MATCH(Calculations!$B26,HaverPull!$B$1:$XZ$1,0))</f>
        <v>410.8</v>
      </c>
      <c r="AE26">
        <f>INDEX(HaverPull!$B:$XZ,MATCH(Calculations!AE$9,HaverPull!$B:$B,0),MATCH(Calculations!$B26,HaverPull!$B$1:$XZ$1,0))</f>
        <v>421.2</v>
      </c>
      <c r="AF26">
        <f>INDEX(HaverPull!$B:$XZ,MATCH(Calculations!AF$9,HaverPull!$B:$B,0),MATCH(Calculations!$B26,HaverPull!$B$1:$XZ$1,0))</f>
        <v>431.4</v>
      </c>
      <c r="AG26">
        <f>INDEX(HaverPull!$B:$XZ,MATCH(Calculations!AG$9,HaverPull!$B:$B,0),MATCH(Calculations!$B26,HaverPull!$B$1:$XZ$1,0))</f>
        <v>438</v>
      </c>
      <c r="AH26">
        <f>INDEX(HaverPull!$B:$XZ,MATCH(Calculations!AH$9,HaverPull!$B:$B,0),MATCH(Calculations!$B26,HaverPull!$B$1:$XZ$1,0))</f>
        <v>446.7</v>
      </c>
      <c r="AI26">
        <f>INDEX(HaverPull!$B:$XZ,MATCH(Calculations!AI$9,HaverPull!$B:$B,0),MATCH(Calculations!$B26,HaverPull!$B$1:$XZ$1,0))</f>
        <v>452.6</v>
      </c>
      <c r="AJ26">
        <f>INDEX(HaverPull!$B:$XZ,MATCH(Calculations!AJ$9,HaverPull!$B:$B,0),MATCH(Calculations!$B26,HaverPull!$B$1:$XZ$1,0))</f>
        <v>472.3</v>
      </c>
      <c r="AK26">
        <f>INDEX(HaverPull!$B:$XZ,MATCH(Calculations!AK$9,HaverPull!$B:$B,0),MATCH(Calculations!$B26,HaverPull!$B$1:$XZ$1,0))</f>
        <v>484.2</v>
      </c>
      <c r="AL26">
        <f>INDEX(HaverPull!$B:$XZ,MATCH(Calculations!AL$9,HaverPull!$B:$B,0),MATCH(Calculations!$B26,HaverPull!$B$1:$XZ$1,0))</f>
        <v>496.2</v>
      </c>
      <c r="AM26">
        <f>INDEX(HaverPull!$B:$XZ,MATCH(Calculations!AM$9,HaverPull!$B:$B,0),MATCH(Calculations!$B26,HaverPull!$B$1:$XZ$1,0))</f>
        <v>501.8</v>
      </c>
      <c r="AN26">
        <f>INDEX(HaverPull!$B:$XZ,MATCH(Calculations!AN$9,HaverPull!$B:$B,0),MATCH(Calculations!$B26,HaverPull!$B$1:$XZ$1,0))</f>
        <v>516.5</v>
      </c>
      <c r="AO26">
        <f>INDEX(HaverPull!$B:$XZ,MATCH(Calculations!AO$9,HaverPull!$B:$B,0),MATCH(Calculations!$B26,HaverPull!$B$1:$XZ$1,0))</f>
        <v>533.1</v>
      </c>
      <c r="AP26">
        <f>INDEX(HaverPull!$B:$XZ,MATCH(Calculations!AP$9,HaverPull!$B:$B,0),MATCH(Calculations!$B26,HaverPull!$B$1:$XZ$1,0))</f>
        <v>547.79999999999995</v>
      </c>
      <c r="AQ26">
        <f>INDEX(HaverPull!$B:$XZ,MATCH(Calculations!AQ$9,HaverPull!$B:$B,0),MATCH(Calculations!$B26,HaverPull!$B$1:$XZ$1,0))</f>
        <v>568.79999999999995</v>
      </c>
      <c r="AR26">
        <f>INDEX(HaverPull!$B:$XZ,MATCH(Calculations!AR$9,HaverPull!$B:$B,0),MATCH(Calculations!$B26,HaverPull!$B$1:$XZ$1,0))</f>
        <v>588.5</v>
      </c>
      <c r="AS26">
        <f>INDEX(HaverPull!$B:$XZ,MATCH(Calculations!AS$9,HaverPull!$B:$B,0),MATCH(Calculations!$B26,HaverPull!$B$1:$XZ$1,0))</f>
        <v>592.20000000000005</v>
      </c>
      <c r="AT26">
        <f>INDEX(HaverPull!$B:$XZ,MATCH(Calculations!AT$9,HaverPull!$B:$B,0),MATCH(Calculations!$B26,HaverPull!$B$1:$XZ$1,0))</f>
        <v>608.9</v>
      </c>
      <c r="AU26">
        <f>INDEX(HaverPull!$B:$XZ,MATCH(Calculations!AU$9,HaverPull!$B:$B,0),MATCH(Calculations!$B26,HaverPull!$B$1:$XZ$1,0))</f>
        <v>633.4</v>
      </c>
      <c r="AV26">
        <f>INDEX(HaverPull!$B:$XZ,MATCH(Calculations!AV$9,HaverPull!$B:$B,0),MATCH(Calculations!$B26,HaverPull!$B$1:$XZ$1,0))</f>
        <v>648.70000000000005</v>
      </c>
      <c r="AW26">
        <f>INDEX(HaverPull!$B:$XZ,MATCH(Calculations!AW$9,HaverPull!$B:$B,0),MATCH(Calculations!$B26,HaverPull!$B$1:$XZ$1,0))</f>
        <v>657.8</v>
      </c>
      <c r="AX26">
        <f>INDEX(HaverPull!$B:$XZ,MATCH(Calculations!AX$9,HaverPull!$B:$B,0),MATCH(Calculations!$B26,HaverPull!$B$1:$XZ$1,0))</f>
        <v>677.7</v>
      </c>
      <c r="AY26">
        <f>INDEX(HaverPull!$B:$XZ,MATCH(Calculations!AY$9,HaverPull!$B:$B,0),MATCH(Calculations!$B26,HaverPull!$B$1:$XZ$1,0))</f>
        <v>688.1</v>
      </c>
      <c r="AZ26">
        <f>INDEX(HaverPull!$B:$XZ,MATCH(Calculations!AZ$9,HaverPull!$B:$B,0),MATCH(Calculations!$B26,HaverPull!$B$1:$XZ$1,0))</f>
        <v>703.1</v>
      </c>
      <c r="BA26">
        <f>INDEX(HaverPull!$B:$XZ,MATCH(Calculations!BA$9,HaverPull!$B:$B,0),MATCH(Calculations!$B26,HaverPull!$B$1:$XZ$1,0))</f>
        <v>717.3</v>
      </c>
      <c r="BB26">
        <f>INDEX(HaverPull!$B:$XZ,MATCH(Calculations!BB$9,HaverPull!$B:$B,0),MATCH(Calculations!$B26,HaverPull!$B$1:$XZ$1,0))</f>
        <v>737.4</v>
      </c>
      <c r="BC26">
        <f>INDEX(HaverPull!$B:$XZ,MATCH(Calculations!BC$9,HaverPull!$B:$B,0),MATCH(Calculations!$B26,HaverPull!$B$1:$XZ$1,0))</f>
        <v>747.9</v>
      </c>
      <c r="BD26">
        <f>INDEX(HaverPull!$B:$XZ,MATCH(Calculations!BD$9,HaverPull!$B:$B,0),MATCH(Calculations!$B26,HaverPull!$B$1:$XZ$1,0))</f>
        <v>761.1</v>
      </c>
      <c r="BE26">
        <f>INDEX(HaverPull!$B:$XZ,MATCH(Calculations!BE$9,HaverPull!$B:$B,0),MATCH(Calculations!$B26,HaverPull!$B$1:$XZ$1,0))</f>
        <v>782.2</v>
      </c>
      <c r="BF26">
        <f>INDEX(HaverPull!$B:$XZ,MATCH(Calculations!BF$9,HaverPull!$B:$B,0),MATCH(Calculations!$B26,HaverPull!$B$1:$XZ$1,0))</f>
        <v>775.1</v>
      </c>
      <c r="BG26">
        <f>INDEX(HaverPull!$B:$XZ,MATCH(Calculations!BG$9,HaverPull!$B:$B,0),MATCH(Calculations!$B26,HaverPull!$B$1:$XZ$1,0))</f>
        <v>794</v>
      </c>
      <c r="BH26">
        <f>INDEX(HaverPull!$B:$XZ,MATCH(Calculations!BH$9,HaverPull!$B:$B,0),MATCH(Calculations!$B26,HaverPull!$B$1:$XZ$1,0))</f>
        <v>819.1</v>
      </c>
      <c r="BI26">
        <f>INDEX(HaverPull!$B:$XZ,MATCH(Calculations!BI$9,HaverPull!$B:$B,0),MATCH(Calculations!$B26,HaverPull!$B$1:$XZ$1,0))</f>
        <v>835.7</v>
      </c>
      <c r="BJ26">
        <f>INDEX(HaverPull!$B:$XZ,MATCH(Calculations!BJ$9,HaverPull!$B:$B,0),MATCH(Calculations!$B26,HaverPull!$B$1:$XZ$1,0))</f>
        <v>862.8</v>
      </c>
      <c r="BK26">
        <f>INDEX(HaverPull!$B:$XZ,MATCH(Calculations!BK$9,HaverPull!$B:$B,0),MATCH(Calculations!$B26,HaverPull!$B$1:$XZ$1,0))</f>
        <v>875.6</v>
      </c>
      <c r="BL26">
        <f>INDEX(HaverPull!$B:$XZ,MATCH(Calculations!BL$9,HaverPull!$B:$B,0),MATCH(Calculations!$B26,HaverPull!$B$1:$XZ$1,0))</f>
        <v>900.5</v>
      </c>
      <c r="BM26">
        <f>INDEX(HaverPull!$B:$XZ,MATCH(Calculations!BM$9,HaverPull!$B:$B,0),MATCH(Calculations!$B26,HaverPull!$B$1:$XZ$1,0))</f>
        <v>927.4</v>
      </c>
      <c r="BN26">
        <f>INDEX(HaverPull!$B:$XZ,MATCH(Calculations!BN$9,HaverPull!$B:$B,0),MATCH(Calculations!$B26,HaverPull!$B$1:$XZ$1,0))</f>
        <v>938.6</v>
      </c>
      <c r="BO26">
        <f>INDEX(HaverPull!$B:$XZ,MATCH(Calculations!BO$9,HaverPull!$B:$B,0),MATCH(Calculations!$B26,HaverPull!$B$1:$XZ$1,0))</f>
        <v>946.8</v>
      </c>
      <c r="BP26">
        <f>INDEX(HaverPull!$B:$XZ,MATCH(Calculations!BP$9,HaverPull!$B:$B,0),MATCH(Calculations!$B26,HaverPull!$B$1:$XZ$1,0))</f>
        <v>967.5</v>
      </c>
      <c r="BQ26">
        <f>INDEX(HaverPull!$B:$XZ,MATCH(Calculations!BQ$9,HaverPull!$B:$B,0),MATCH(Calculations!$B26,HaverPull!$B$1:$XZ$1,0))</f>
        <v>993.6</v>
      </c>
      <c r="BR26">
        <f>INDEX(HaverPull!$B:$XZ,MATCH(Calculations!BR$9,HaverPull!$B:$B,0),MATCH(Calculations!$B26,HaverPull!$B$1:$XZ$1,0))</f>
        <v>996.4</v>
      </c>
      <c r="BS26">
        <f>INDEX(HaverPull!$B:$XZ,MATCH(Calculations!BS$9,HaverPull!$B:$B,0),MATCH(Calculations!$B26,HaverPull!$B$1:$XZ$1,0))</f>
        <v>1008.7</v>
      </c>
      <c r="BT26">
        <f>INDEX(HaverPull!$B:$XZ,MATCH(Calculations!BT$9,HaverPull!$B:$B,0),MATCH(Calculations!$B26,HaverPull!$B$1:$XZ$1,0))</f>
        <v>1025.2</v>
      </c>
      <c r="BU26">
        <f>INDEX(HaverPull!$B:$XZ,MATCH(Calculations!BU$9,HaverPull!$B:$B,0),MATCH(Calculations!$B26,HaverPull!$B$1:$XZ$1,0))</f>
        <v>1036.2</v>
      </c>
      <c r="BV26">
        <f>INDEX(HaverPull!$B:$XZ,MATCH(Calculations!BV$9,HaverPull!$B:$B,0),MATCH(Calculations!$B26,HaverPull!$B$1:$XZ$1,0))</f>
        <v>1056</v>
      </c>
      <c r="BW26">
        <f>INDEX(HaverPull!$B:$XZ,MATCH(Calculations!BW$9,HaverPull!$B:$B,0),MATCH(Calculations!$B26,HaverPull!$B$1:$XZ$1,0))</f>
        <v>1056.9000000000001</v>
      </c>
      <c r="BX26">
        <f>INDEX(HaverPull!$B:$XZ,MATCH(Calculations!BX$9,HaverPull!$B:$B,0),MATCH(Calculations!$B26,HaverPull!$B$1:$XZ$1,0))</f>
        <v>1070.4000000000001</v>
      </c>
      <c r="BY26">
        <f>INDEX(HaverPull!$B:$XZ,MATCH(Calculations!BY$9,HaverPull!$B:$B,0),MATCH(Calculations!$B26,HaverPull!$B$1:$XZ$1,0))</f>
        <v>1078.2</v>
      </c>
      <c r="BZ26">
        <f>INDEX(HaverPull!$B:$XZ,MATCH(Calculations!BZ$9,HaverPull!$B:$B,0),MATCH(Calculations!$B26,HaverPull!$B$1:$XZ$1,0))</f>
        <v>1109.9000000000001</v>
      </c>
      <c r="CA26">
        <f>INDEX(HaverPull!$B:$XZ,MATCH(Calculations!CA$9,HaverPull!$B:$B,0),MATCH(Calculations!$B26,HaverPull!$B$1:$XZ$1,0))</f>
        <v>1116.5999999999999</v>
      </c>
      <c r="CB26">
        <f>INDEX(HaverPull!$B:$XZ,MATCH(Calculations!CB$9,HaverPull!$B:$B,0),MATCH(Calculations!$B26,HaverPull!$B$1:$XZ$1,0))</f>
        <v>1145.8</v>
      </c>
      <c r="CC26">
        <f>INDEX(HaverPull!$B:$XZ,MATCH(Calculations!CC$9,HaverPull!$B:$B,0),MATCH(Calculations!$B26,HaverPull!$B$1:$XZ$1,0))</f>
        <v>1164.5999999999999</v>
      </c>
      <c r="CD26">
        <f>INDEX(HaverPull!$B:$XZ,MATCH(Calculations!CD$9,HaverPull!$B:$B,0),MATCH(Calculations!$B26,HaverPull!$B$1:$XZ$1,0))</f>
        <v>1180.5</v>
      </c>
      <c r="CE26">
        <f>INDEX(HaverPull!$B:$XZ,MATCH(Calculations!CE$9,HaverPull!$B:$B,0),MATCH(Calculations!$B26,HaverPull!$B$1:$XZ$1,0))</f>
        <v>1212.5</v>
      </c>
      <c r="CF26">
        <f>INDEX(HaverPull!$B:$XZ,MATCH(Calculations!CF$9,HaverPull!$B:$B,0),MATCH(Calculations!$B26,HaverPull!$B$1:$XZ$1,0))</f>
        <v>1230.7</v>
      </c>
      <c r="CG26">
        <f>INDEX(HaverPull!$B:$XZ,MATCH(Calculations!CG$9,HaverPull!$B:$B,0),MATCH(Calculations!$B26,HaverPull!$B$1:$XZ$1,0))</f>
        <v>1242.5999999999999</v>
      </c>
      <c r="CH26">
        <f>INDEX(HaverPull!$B:$XZ,MATCH(Calculations!CH$9,HaverPull!$B:$B,0),MATCH(Calculations!$B26,HaverPull!$B$1:$XZ$1,0))</f>
        <v>1268.5</v>
      </c>
      <c r="CI26">
        <f>INDEX(HaverPull!$B:$XZ,MATCH(Calculations!CI$9,HaverPull!$B:$B,0),MATCH(Calculations!$B26,HaverPull!$B$1:$XZ$1,0))</f>
        <v>1284.2</v>
      </c>
      <c r="CJ26">
        <f>INDEX(HaverPull!$B:$XZ,MATCH(Calculations!CJ$9,HaverPull!$B:$B,0),MATCH(Calculations!$B26,HaverPull!$B$1:$XZ$1,0))</f>
        <v>1296.5999999999999</v>
      </c>
      <c r="CK26">
        <f>INDEX(HaverPull!$B:$XZ,MATCH(Calculations!CK$9,HaverPull!$B:$B,0),MATCH(Calculations!$B26,HaverPull!$B$1:$XZ$1,0))</f>
        <v>1306.3</v>
      </c>
      <c r="CL26">
        <f>INDEX(HaverPull!$B:$XZ,MATCH(Calculations!CL$9,HaverPull!$B:$B,0),MATCH(Calculations!$B26,HaverPull!$B$1:$XZ$1,0))</f>
        <v>1308.8</v>
      </c>
      <c r="CM26">
        <f>INDEX(HaverPull!$B:$XZ,MATCH(Calculations!CM$9,HaverPull!$B:$B,0),MATCH(Calculations!$B26,HaverPull!$B$1:$XZ$1,0))</f>
        <v>1326.4</v>
      </c>
      <c r="CN26">
        <f>INDEX(HaverPull!$B:$XZ,MATCH(Calculations!CN$9,HaverPull!$B:$B,0),MATCH(Calculations!$B26,HaverPull!$B$1:$XZ$1,0))</f>
        <v>1334.8</v>
      </c>
      <c r="CO26">
        <f>INDEX(HaverPull!$B:$XZ,MATCH(Calculations!CO$9,HaverPull!$B:$B,0),MATCH(Calculations!$B26,HaverPull!$B$1:$XZ$1,0))</f>
        <v>1354</v>
      </c>
      <c r="CP26">
        <f>INDEX(HaverPull!$B:$XZ,MATCH(Calculations!CP$9,HaverPull!$B:$B,0),MATCH(Calculations!$B26,HaverPull!$B$1:$XZ$1,0))</f>
        <v>1362.8</v>
      </c>
      <c r="CQ26">
        <f>INDEX(HaverPull!$B:$XZ,MATCH(Calculations!CQ$9,HaverPull!$B:$B,0),MATCH(Calculations!$B26,HaverPull!$B$1:$XZ$1,0))</f>
        <v>1351.8</v>
      </c>
      <c r="CR26">
        <f>INDEX(HaverPull!$B:$XZ,MATCH(Calculations!CR$9,HaverPull!$B:$B,0),MATCH(Calculations!$B26,HaverPull!$B$1:$XZ$1,0))</f>
        <v>1359.1</v>
      </c>
      <c r="CS26">
        <f>INDEX(HaverPull!$B:$XZ,MATCH(Calculations!CS$9,HaverPull!$B:$B,0),MATCH(Calculations!$B26,HaverPull!$B$1:$XZ$1,0))</f>
        <v>1367.4</v>
      </c>
      <c r="CT26">
        <f>INDEX(HaverPull!$B:$XZ,MATCH(Calculations!CT$9,HaverPull!$B:$B,0),MATCH(Calculations!$B26,HaverPull!$B$1:$XZ$1,0))</f>
        <v>1381.4</v>
      </c>
      <c r="CU26">
        <f>INDEX(HaverPull!$B:$XZ,MATCH(Calculations!CU$9,HaverPull!$B:$B,0),MATCH(Calculations!$B26,HaverPull!$B$1:$XZ$1,0))</f>
        <v>1373.4</v>
      </c>
      <c r="CV26">
        <f>INDEX(HaverPull!$B:$XZ,MATCH(Calculations!CV$9,HaverPull!$B:$B,0),MATCH(Calculations!$B26,HaverPull!$B$1:$XZ$1,0))</f>
        <v>1389.4</v>
      </c>
      <c r="CW26">
        <f>INDEX(HaverPull!$B:$XZ,MATCH(Calculations!CW$9,HaverPull!$B:$B,0),MATCH(Calculations!$B26,HaverPull!$B$1:$XZ$1,0))</f>
        <v>1423.4</v>
      </c>
      <c r="CX26">
        <f>INDEX(HaverPull!$B:$XZ,MATCH(Calculations!CX$9,HaverPull!$B:$B,0),MATCH(Calculations!$B26,HaverPull!$B$1:$XZ$1,0))</f>
        <v>1422.9</v>
      </c>
      <c r="CY26">
        <f>INDEX(HaverPull!$B:$XZ,MATCH(Calculations!CY$9,HaverPull!$B:$B,0),MATCH(Calculations!$B26,HaverPull!$B$1:$XZ$1,0))</f>
        <v>1437.6</v>
      </c>
      <c r="CZ26">
        <f>INDEX(HaverPull!$B:$XZ,MATCH(Calculations!CZ$9,HaverPull!$B:$B,0),MATCH(Calculations!$B26,HaverPull!$B$1:$XZ$1,0))</f>
        <v>1452.9</v>
      </c>
      <c r="DA26">
        <f>INDEX(HaverPull!$B:$XZ,MATCH(Calculations!DA$9,HaverPull!$B:$B,0),MATCH(Calculations!$B26,HaverPull!$B$1:$XZ$1,0))</f>
        <v>1455.7</v>
      </c>
      <c r="DB26">
        <f>INDEX(HaverPull!$B:$XZ,MATCH(Calculations!DB$9,HaverPull!$B:$B,0),MATCH(Calculations!$B26,HaverPull!$B$1:$XZ$1,0))</f>
        <v>1451.6</v>
      </c>
      <c r="DC26">
        <f>INDEX(HaverPull!$B:$XZ,MATCH(Calculations!DC$9,HaverPull!$B:$B,0),MATCH(Calculations!$B26,HaverPull!$B$1:$XZ$1,0))</f>
        <v>1471.3</v>
      </c>
      <c r="DD26">
        <f>INDEX(HaverPull!$B:$XZ,MATCH(Calculations!DD$9,HaverPull!$B:$B,0),MATCH(Calculations!$B26,HaverPull!$B$1:$XZ$1,0))</f>
        <v>1487.7</v>
      </c>
      <c r="DE26">
        <f>INDEX(HaverPull!$B:$XZ,MATCH(Calculations!DE$9,HaverPull!$B:$B,0),MATCH(Calculations!$B26,HaverPull!$B$1:$XZ$1,0))</f>
        <v>1496.7</v>
      </c>
      <c r="DF26">
        <f>INDEX(HaverPull!$B:$XZ,MATCH(Calculations!DF$9,HaverPull!$B:$B,0),MATCH(Calculations!$B26,HaverPull!$B$1:$XZ$1,0))</f>
        <v>1515.7</v>
      </c>
      <c r="DG26">
        <f>INDEX(HaverPull!$B:$XZ,MATCH(Calculations!DG$9,HaverPull!$B:$B,0),MATCH(Calculations!$B26,HaverPull!$B$1:$XZ$1,0))</f>
        <v>1516</v>
      </c>
      <c r="DH26">
        <f>INDEX(HaverPull!$B:$XZ,MATCH(Calculations!DH$9,HaverPull!$B:$B,0),MATCH(Calculations!$B26,HaverPull!$B$1:$XZ$1,0))</f>
        <v>1542.5</v>
      </c>
      <c r="DI26">
        <f>INDEX(HaverPull!$B:$XZ,MATCH(Calculations!DI$9,HaverPull!$B:$B,0),MATCH(Calculations!$B26,HaverPull!$B$1:$XZ$1,0))</f>
        <v>1555.2</v>
      </c>
      <c r="DJ26">
        <f>INDEX(HaverPull!$B:$XZ,MATCH(Calculations!DJ$9,HaverPull!$B:$B,0),MATCH(Calculations!$B26,HaverPull!$B$1:$XZ$1,0))</f>
        <v>1574.8</v>
      </c>
      <c r="DK26">
        <f>INDEX(HaverPull!$B:$XZ,MATCH(Calculations!DK$9,HaverPull!$B:$B,0),MATCH(Calculations!$B26,HaverPull!$B$1:$XZ$1,0))</f>
        <v>1568</v>
      </c>
      <c r="DL26">
        <f>INDEX(HaverPull!$B:$XZ,MATCH(Calculations!DL$9,HaverPull!$B:$B,0),MATCH(Calculations!$B26,HaverPull!$B$1:$XZ$1,0))</f>
        <v>1603.7</v>
      </c>
      <c r="DM26">
        <f>INDEX(HaverPull!$B:$XZ,MATCH(Calculations!DM$9,HaverPull!$B:$B,0),MATCH(Calculations!$B26,HaverPull!$B$1:$XZ$1,0))</f>
        <v>1627.3</v>
      </c>
      <c r="DN26">
        <f>INDEX(HaverPull!$B:$XZ,MATCH(Calculations!DN$9,HaverPull!$B:$B,0),MATCH(Calculations!$B26,HaverPull!$B$1:$XZ$1,0))</f>
        <v>1647.5</v>
      </c>
      <c r="DO26">
        <f>INDEX(HaverPull!$B:$XZ,MATCH(Calculations!DO$9,HaverPull!$B:$B,0),MATCH(Calculations!$B26,HaverPull!$B$1:$XZ$1,0))</f>
        <v>1669.4</v>
      </c>
      <c r="DP26">
        <f>INDEX(HaverPull!$B:$XZ,MATCH(Calculations!DP$9,HaverPull!$B:$B,0),MATCH(Calculations!$B26,HaverPull!$B$1:$XZ$1,0))</f>
        <v>1695.2</v>
      </c>
      <c r="DQ26">
        <f>INDEX(HaverPull!$B:$XZ,MATCH(Calculations!DQ$9,HaverPull!$B:$B,0),MATCH(Calculations!$B26,HaverPull!$B$1:$XZ$1,0))</f>
        <v>1734.5</v>
      </c>
      <c r="DR26">
        <f>INDEX(HaverPull!$B:$XZ,MATCH(Calculations!DR$9,HaverPull!$B:$B,0),MATCH(Calculations!$B26,HaverPull!$B$1:$XZ$1,0))</f>
        <v>1782.3</v>
      </c>
      <c r="DS26">
        <f>INDEX(HaverPull!$B:$XZ,MATCH(Calculations!DS$9,HaverPull!$B:$B,0),MATCH(Calculations!$B26,HaverPull!$B$1:$XZ$1,0))</f>
        <v>1790.7</v>
      </c>
      <c r="DT26">
        <f>INDEX(HaverPull!$B:$XZ,MATCH(Calculations!DT$9,HaverPull!$B:$B,0),MATCH(Calculations!$B26,HaverPull!$B$1:$XZ$1,0))</f>
        <v>1823.1</v>
      </c>
      <c r="DU26">
        <f>INDEX(HaverPull!$B:$XZ,MATCH(Calculations!DU$9,HaverPull!$B:$B,0),MATCH(Calculations!$B26,HaverPull!$B$1:$XZ$1,0))</f>
        <v>1832.3</v>
      </c>
      <c r="DV26">
        <f>INDEX(HaverPull!$B:$XZ,MATCH(Calculations!DV$9,HaverPull!$B:$B,0),MATCH(Calculations!$B26,HaverPull!$B$1:$XZ$1,0))</f>
        <v>1861.2</v>
      </c>
      <c r="DW26">
        <f>INDEX(HaverPull!$B:$XZ,MATCH(Calculations!DW$9,HaverPull!$B:$B,0),MATCH(Calculations!$B26,HaverPull!$B$1:$XZ$1,0))</f>
        <v>1905.4</v>
      </c>
      <c r="DX26">
        <f>INDEX(HaverPull!$B:$XZ,MATCH(Calculations!DX$9,HaverPull!$B:$B,0),MATCH(Calculations!$B26,HaverPull!$B$1:$XZ$1,0))</f>
        <v>1947</v>
      </c>
      <c r="DY26">
        <f>INDEX(HaverPull!$B:$XZ,MATCH(Calculations!DY$9,HaverPull!$B:$B,0),MATCH(Calculations!$B26,HaverPull!$B$1:$XZ$1,0))</f>
        <v>1952.7</v>
      </c>
      <c r="DZ26">
        <f>INDEX(HaverPull!$B:$XZ,MATCH(Calculations!DZ$9,HaverPull!$B:$B,0),MATCH(Calculations!$B26,HaverPull!$B$1:$XZ$1,0))</f>
        <v>1992</v>
      </c>
      <c r="EA26">
        <f>INDEX(HaverPull!$B:$XZ,MATCH(Calculations!EA$9,HaverPull!$B:$B,0),MATCH(Calculations!$B26,HaverPull!$B$1:$XZ$1,0))</f>
        <v>2038.9</v>
      </c>
      <c r="EB26">
        <f>INDEX(HaverPull!$B:$XZ,MATCH(Calculations!EB$9,HaverPull!$B:$B,0),MATCH(Calculations!$B26,HaverPull!$B$1:$XZ$1,0))</f>
        <v>2073.5</v>
      </c>
      <c r="EC26">
        <f>INDEX(HaverPull!$B:$XZ,MATCH(Calculations!EC$9,HaverPull!$B:$B,0),MATCH(Calculations!$B26,HaverPull!$B$1:$XZ$1,0))</f>
        <v>2100.4</v>
      </c>
      <c r="ED26">
        <f>INDEX(HaverPull!$B:$XZ,MATCH(Calculations!ED$9,HaverPull!$B:$B,0),MATCH(Calculations!$B26,HaverPull!$B$1:$XZ$1,0))</f>
        <v>2142</v>
      </c>
      <c r="EE26">
        <f>INDEX(HaverPull!$B:$XZ,MATCH(Calculations!EE$9,HaverPull!$B:$B,0),MATCH(Calculations!$B26,HaverPull!$B$1:$XZ$1,0))</f>
        <v>2172.4</v>
      </c>
      <c r="EF26">
        <f>INDEX(HaverPull!$B:$XZ,MATCH(Calculations!EF$9,HaverPull!$B:$B,0),MATCH(Calculations!$B26,HaverPull!$B$1:$XZ$1,0))</f>
        <v>2199.4</v>
      </c>
      <c r="EG26">
        <f>INDEX(HaverPull!$B:$XZ,MATCH(Calculations!EG$9,HaverPull!$B:$B,0),MATCH(Calculations!$B26,HaverPull!$B$1:$XZ$1,0))</f>
        <v>2221.1999999999998</v>
      </c>
      <c r="EH26">
        <f>INDEX(HaverPull!$B:$XZ,MATCH(Calculations!EH$9,HaverPull!$B:$B,0),MATCH(Calculations!$B26,HaverPull!$B$1:$XZ$1,0))</f>
        <v>2251.8000000000002</v>
      </c>
      <c r="EI26">
        <f>INDEX(HaverPull!$B:$XZ,MATCH(Calculations!EI$9,HaverPull!$B:$B,0),MATCH(Calculations!$B26,HaverPull!$B$1:$XZ$1,0))</f>
        <v>2287.3000000000002</v>
      </c>
      <c r="EJ26">
        <f>INDEX(HaverPull!$B:$XZ,MATCH(Calculations!EJ$9,HaverPull!$B:$B,0),MATCH(Calculations!$B26,HaverPull!$B$1:$XZ$1,0))</f>
        <v>2321.4</v>
      </c>
      <c r="EK26">
        <f>INDEX(HaverPull!$B:$XZ,MATCH(Calculations!EK$9,HaverPull!$B:$B,0),MATCH(Calculations!$B26,HaverPull!$B$1:$XZ$1,0))</f>
        <v>2357.1999999999998</v>
      </c>
      <c r="EL26">
        <f>INDEX(HaverPull!$B:$XZ,MATCH(Calculations!EL$9,HaverPull!$B:$B,0),MATCH(Calculations!$B26,HaverPull!$B$1:$XZ$1,0))</f>
        <v>2389.6999999999998</v>
      </c>
      <c r="EM26">
        <f>INDEX(HaverPull!$B:$XZ,MATCH(Calculations!EM$9,HaverPull!$B:$B,0),MATCH(Calculations!$B26,HaverPull!$B$1:$XZ$1,0))</f>
        <v>2426.9</v>
      </c>
      <c r="EN26">
        <f>INDEX(HaverPull!$B:$XZ,MATCH(Calculations!EN$9,HaverPull!$B:$B,0),MATCH(Calculations!$B26,HaverPull!$B$1:$XZ$1,0))</f>
        <v>2452.9</v>
      </c>
      <c r="EO26">
        <f>INDEX(HaverPull!$B:$XZ,MATCH(Calculations!EO$9,HaverPull!$B:$B,0),MATCH(Calculations!$B26,HaverPull!$B$1:$XZ$1,0))</f>
        <v>2495.1</v>
      </c>
      <c r="EP26">
        <f>INDEX(HaverPull!$B:$XZ,MATCH(Calculations!EP$9,HaverPull!$B:$B,0),MATCH(Calculations!$B26,HaverPull!$B$1:$XZ$1,0))</f>
        <v>2529.1</v>
      </c>
      <c r="EQ26">
        <f>INDEX(HaverPull!$B:$XZ,MATCH(Calculations!EQ$9,HaverPull!$B:$B,0),MATCH(Calculations!$B26,HaverPull!$B$1:$XZ$1,0))</f>
        <v>2580.6999999999998</v>
      </c>
      <c r="ER26">
        <f>INDEX(HaverPull!$B:$XZ,MATCH(Calculations!ER$9,HaverPull!$B:$B,0),MATCH(Calculations!$B26,HaverPull!$B$1:$XZ$1,0))</f>
        <v>2610.9</v>
      </c>
      <c r="ES26">
        <f>INDEX(HaverPull!$B:$XZ,MATCH(Calculations!ES$9,HaverPull!$B:$B,0),MATCH(Calculations!$B26,HaverPull!$B$1:$XZ$1,0))</f>
        <v>2630.7</v>
      </c>
      <c r="ET26">
        <f>INDEX(HaverPull!$B:$XZ,MATCH(Calculations!ET$9,HaverPull!$B:$B,0),MATCH(Calculations!$B26,HaverPull!$B$1:$XZ$1,0))</f>
        <v>2674.7</v>
      </c>
      <c r="EU26">
        <f>INDEX(HaverPull!$B:$XZ,MATCH(Calculations!EU$9,HaverPull!$B:$B,0),MATCH(Calculations!$B26,HaverPull!$B$1:$XZ$1,0))</f>
        <v>2719.2</v>
      </c>
      <c r="EV26">
        <f>INDEX(HaverPull!$B:$XZ,MATCH(Calculations!EV$9,HaverPull!$B:$B,0),MATCH(Calculations!$B26,HaverPull!$B$1:$XZ$1,0))</f>
        <v>2770.3</v>
      </c>
      <c r="EW26">
        <f>INDEX(HaverPull!$B:$XZ,MATCH(Calculations!EW$9,HaverPull!$B:$B,0),MATCH(Calculations!$B26,HaverPull!$B$1:$XZ$1,0))</f>
        <v>2809</v>
      </c>
      <c r="EX26">
        <f>INDEX(HaverPull!$B:$XZ,MATCH(Calculations!EX$9,HaverPull!$B:$B,0),MATCH(Calculations!$B26,HaverPull!$B$1:$XZ$1,0))</f>
        <v>2864.9</v>
      </c>
      <c r="EY26">
        <f>INDEX(HaverPull!$B:$XZ,MATCH(Calculations!EY$9,HaverPull!$B:$B,0),MATCH(Calculations!$B26,HaverPull!$B$1:$XZ$1,0))</f>
        <v>2909.3</v>
      </c>
      <c r="EZ26">
        <f>INDEX(HaverPull!$B:$XZ,MATCH(Calculations!EZ$9,HaverPull!$B:$B,0),MATCH(Calculations!$B26,HaverPull!$B$1:$XZ$1,0))</f>
        <v>2971.1</v>
      </c>
      <c r="FA26">
        <f>INDEX(HaverPull!$B:$XZ,MATCH(Calculations!FA$9,HaverPull!$B:$B,0),MATCH(Calculations!$B26,HaverPull!$B$1:$XZ$1,0))</f>
        <v>3027.5</v>
      </c>
      <c r="FB26">
        <f>INDEX(HaverPull!$B:$XZ,MATCH(Calculations!FB$9,HaverPull!$B:$B,0),MATCH(Calculations!$B26,HaverPull!$B$1:$XZ$1,0))</f>
        <v>3020</v>
      </c>
      <c r="FC26">
        <f>INDEX(HaverPull!$B:$XZ,MATCH(Calculations!FC$9,HaverPull!$B:$B,0),MATCH(Calculations!$B26,HaverPull!$B$1:$XZ$1,0))</f>
        <v>3019.7</v>
      </c>
      <c r="FD26">
        <f>INDEX(HaverPull!$B:$XZ,MATCH(Calculations!FD$9,HaverPull!$B:$B,0),MATCH(Calculations!$B26,HaverPull!$B$1:$XZ$1,0))</f>
        <v>3067.6</v>
      </c>
      <c r="FE26">
        <f>INDEX(HaverPull!$B:$XZ,MATCH(Calculations!FE$9,HaverPull!$B:$B,0),MATCH(Calculations!$B26,HaverPull!$B$1:$XZ$1,0))</f>
        <v>3089</v>
      </c>
      <c r="FF26">
        <f>INDEX(HaverPull!$B:$XZ,MATCH(Calculations!FF$9,HaverPull!$B:$B,0),MATCH(Calculations!$B26,HaverPull!$B$1:$XZ$1,0))</f>
        <v>3117.8</v>
      </c>
      <c r="FG26">
        <f>INDEX(HaverPull!$B:$XZ,MATCH(Calculations!FG$9,HaverPull!$B:$B,0),MATCH(Calculations!$B26,HaverPull!$B$1:$XZ$1,0))</f>
        <v>3131.9</v>
      </c>
      <c r="FH26">
        <f>INDEX(HaverPull!$B:$XZ,MATCH(Calculations!FH$9,HaverPull!$B:$B,0),MATCH(Calculations!$B26,HaverPull!$B$1:$XZ$1,0))</f>
        <v>3164.7</v>
      </c>
      <c r="FI26">
        <f>INDEX(HaverPull!$B:$XZ,MATCH(Calculations!FI$9,HaverPull!$B:$B,0),MATCH(Calculations!$B26,HaverPull!$B$1:$XZ$1,0))</f>
        <v>3157.9</v>
      </c>
      <c r="FJ26">
        <f>INDEX(HaverPull!$B:$XZ,MATCH(Calculations!FJ$9,HaverPull!$B:$B,0),MATCH(Calculations!$B26,HaverPull!$B$1:$XZ$1,0))</f>
        <v>3164.1</v>
      </c>
      <c r="FK26">
        <f>INDEX(HaverPull!$B:$XZ,MATCH(Calculations!FK$9,HaverPull!$B:$B,0),MATCH(Calculations!$B26,HaverPull!$B$1:$XZ$1,0))</f>
        <v>3156</v>
      </c>
      <c r="FL26">
        <f>INDEX(HaverPull!$B:$XZ,MATCH(Calculations!FL$9,HaverPull!$B:$B,0),MATCH(Calculations!$B26,HaverPull!$B$1:$XZ$1,0))</f>
        <v>3168.6</v>
      </c>
      <c r="FM26">
        <f>INDEX(HaverPull!$B:$XZ,MATCH(Calculations!FM$9,HaverPull!$B:$B,0),MATCH(Calculations!$B26,HaverPull!$B$1:$XZ$1,0))</f>
        <v>3137.5</v>
      </c>
      <c r="FN26">
        <f>INDEX(HaverPull!$B:$XZ,MATCH(Calculations!FN$9,HaverPull!$B:$B,0),MATCH(Calculations!$B26,HaverPull!$B$1:$XZ$1,0))</f>
        <v>3131.4</v>
      </c>
      <c r="FO26">
        <f>INDEX(HaverPull!$B:$XZ,MATCH(Calculations!FO$9,HaverPull!$B:$B,0),MATCH(Calculations!$B26,HaverPull!$B$1:$XZ$1,0))</f>
        <v>3144.7</v>
      </c>
      <c r="FP26">
        <f>INDEX(HaverPull!$B:$XZ,MATCH(Calculations!FP$9,HaverPull!$B:$B,0),MATCH(Calculations!$B26,HaverPull!$B$1:$XZ$1,0))</f>
        <v>3131</v>
      </c>
      <c r="FQ26">
        <f>INDEX(HaverPull!$B:$XZ,MATCH(Calculations!FQ$9,HaverPull!$B:$B,0),MATCH(Calculations!$B26,HaverPull!$B$1:$XZ$1,0))</f>
        <v>3139.6</v>
      </c>
      <c r="FR26">
        <f>INDEX(HaverPull!$B:$XZ,MATCH(Calculations!FR$9,HaverPull!$B:$B,0),MATCH(Calculations!$B26,HaverPull!$B$1:$XZ$1,0))</f>
        <v>3132.7</v>
      </c>
      <c r="FS26">
        <f>INDEX(HaverPull!$B:$XZ,MATCH(Calculations!FS$9,HaverPull!$B:$B,0),MATCH(Calculations!$B26,HaverPull!$B$1:$XZ$1,0))</f>
        <v>3125</v>
      </c>
      <c r="FT26">
        <f>INDEX(HaverPull!$B:$XZ,MATCH(Calculations!FT$9,HaverPull!$B:$B,0),MATCH(Calculations!$B26,HaverPull!$B$1:$XZ$1,0))</f>
        <v>3132</v>
      </c>
      <c r="FU26">
        <f>INDEX(HaverPull!$B:$XZ,MATCH(Calculations!FU$9,HaverPull!$B:$B,0),MATCH(Calculations!$B26,HaverPull!$B$1:$XZ$1,0))</f>
        <v>3134.1</v>
      </c>
      <c r="FV26">
        <f>INDEX(HaverPull!$B:$XZ,MATCH(Calculations!FV$9,HaverPull!$B:$B,0),MATCH(Calculations!$B26,HaverPull!$B$1:$XZ$1,0))</f>
        <v>3138.5</v>
      </c>
      <c r="FW26">
        <f>INDEX(HaverPull!$B:$XZ,MATCH(Calculations!FW$9,HaverPull!$B:$B,0),MATCH(Calculations!$B26,HaverPull!$B$1:$XZ$1,0))</f>
        <v>3139.1</v>
      </c>
      <c r="FX26">
        <f>INDEX(HaverPull!$B:$XZ,MATCH(Calculations!FX$9,HaverPull!$B:$B,0),MATCH(Calculations!$B26,HaverPull!$B$1:$XZ$1,0))</f>
        <v>3150.9</v>
      </c>
      <c r="FY26">
        <f>INDEX(HaverPull!$B:$XZ,MATCH(Calculations!FY$9,HaverPull!$B:$B,0),MATCH(Calculations!$B26,HaverPull!$B$1:$XZ$1,0))</f>
        <v>3189.9</v>
      </c>
      <c r="FZ26">
        <f>INDEX(HaverPull!$B:$XZ,MATCH(Calculations!FZ$9,HaverPull!$B:$B,0),MATCH(Calculations!$B26,HaverPull!$B$1:$XZ$1,0))</f>
        <v>3188.2</v>
      </c>
      <c r="GA26">
        <f>INDEX(HaverPull!$B:$XZ,MATCH(Calculations!GA$9,HaverPull!$B:$B,0),MATCH(Calculations!$B26,HaverPull!$B$1:$XZ$1,0))</f>
        <v>3188.5</v>
      </c>
      <c r="GB26">
        <f>INDEX(HaverPull!$B:$XZ,MATCH(Calculations!GB$9,HaverPull!$B:$B,0),MATCH(Calculations!$B26,HaverPull!$B$1:$XZ$1,0))</f>
        <v>3237.6</v>
      </c>
      <c r="GC26">
        <f>INDEX(HaverPull!$B:$XZ,MATCH(Calculations!GC$9,HaverPull!$B:$B,0),MATCH(Calculations!$B26,HaverPull!$B$1:$XZ$1,0))</f>
        <v>3257</v>
      </c>
      <c r="GD26">
        <f>INDEX(HaverPull!$B:$XZ,MATCH(Calculations!GD$9,HaverPull!$B:$B,0),MATCH(Calculations!$B26,HaverPull!$B$1:$XZ$1,0))</f>
        <v>3253.8</v>
      </c>
      <c r="GE26">
        <f>INDEX(HaverPull!$B:$XZ,MATCH(Calculations!GE$9,HaverPull!$B:$B,0),MATCH(Calculations!$B26,HaverPull!$B$1:$XZ$1,0))</f>
        <v>3262.7</v>
      </c>
      <c r="GF26">
        <f>INDEX(HaverPull!$B:$XZ,MATCH(Calculations!GF$9,HaverPull!$B:$B,0),MATCH(Calculations!$B26,HaverPull!$B$1:$XZ$1,0))</f>
        <v>3278.2</v>
      </c>
      <c r="GG26">
        <f>INDEX(HaverPull!$B:$XZ,MATCH(Calculations!GG$9,HaverPull!$B:$B,0),MATCH(Calculations!$B26,HaverPull!$B$1:$XZ$1,0))</f>
        <v>3300.5</v>
      </c>
      <c r="GH26">
        <f>INDEX(HaverPull!$B:$XZ,MATCH(Calculations!GH$9,HaverPull!$B:$B,0),MATCH(Calculations!$B26,HaverPull!$B$1:$XZ$1,0))</f>
        <v>3322.4</v>
      </c>
      <c r="GI26">
        <f>INDEX(HaverPull!$B:$XZ,MATCH(Calculations!GI$9,HaverPull!$B:$B,0),MATCH(Calculations!$B26,HaverPull!$B$1:$XZ$1,0))</f>
        <v>3346.4</v>
      </c>
      <c r="GJ26">
        <f>INDEX(HaverPull!$B:$XZ,MATCH(Calculations!GJ$9,HaverPull!$B:$B,0),MATCH(Calculations!$B26,HaverPull!$B$1:$XZ$1,0))</f>
        <v>3360</v>
      </c>
      <c r="GK26">
        <f>INDEX(HaverPull!$B:$XZ,MATCH(Calculations!GK$9,HaverPull!$B:$B,0),MATCH(Calculations!$B26,HaverPull!$B$1:$XZ$1,0))</f>
        <v>3372.3</v>
      </c>
      <c r="GL26">
        <f>INDEX(HaverPull!$B:$XZ,MATCH(Calculations!GL$9,HaverPull!$B:$B,0),MATCH(Calculations!$B26,HaverPull!$B$1:$XZ$1,0))</f>
        <v>3419.1</v>
      </c>
      <c r="GM26">
        <f>INDEX(HaverPull!$B:$XZ,MATCH(Calculations!GM$9,HaverPull!$B:$B,0),MATCH(Calculations!$B26,HaverPull!$B$1:$XZ$1,0))</f>
        <v>3456.8</v>
      </c>
      <c r="GN26">
        <f>INDEX(HaverPull!$B:$XZ,MATCH(Calculations!GN$9,HaverPull!$B:$B,0),MATCH(Calculations!$B26,HaverPull!$B$1:$XZ$1,0))</f>
        <v>3506.6</v>
      </c>
      <c r="GO26" t="e">
        <f>INDEX(HaverPull!$B:$XZ,MATCH(Calculations!GO$9,HaverPull!$B:$B,0),MATCH(Calculations!$B26,HaverPull!$B$1:$XZ$1,0))</f>
        <v>#N/A</v>
      </c>
      <c r="GP26" t="e">
        <f>INDEX(HaverPull!$B:$XZ,MATCH(Calculations!GP$9,HaverPull!$B:$B,0),MATCH(Calculations!$B26,HaverPull!$B$1:$XZ$1,0))</f>
        <v>#N/A</v>
      </c>
      <c r="GQ26" t="e">
        <f>INDEX(HaverPull!$B:$XZ,MATCH(Calculations!GQ$9,HaverPull!$B:$B,0),MATCH(Calculations!$B26,HaverPull!$B$1:$XZ$1,0))</f>
        <v>#N/A</v>
      </c>
      <c r="GR26" t="e">
        <f>INDEX(HaverPull!$B:$XZ,MATCH(Calculations!GR$9,HaverPull!$B:$B,0),MATCH(Calculations!$B26,HaverPull!$B$1:$XZ$1,0))</f>
        <v>#N/A</v>
      </c>
      <c r="GS26" t="e">
        <f>INDEX(HaverPull!$B:$XZ,MATCH(Calculations!GS$9,HaverPull!$B:$B,0),MATCH(Calculations!$B26,HaverPull!$B$1:$XZ$1,0))</f>
        <v>#N/A</v>
      </c>
      <c r="GT26" t="e">
        <f>INDEX(HaverPull!$B:$XZ,MATCH(Calculations!GT$9,HaverPull!$B:$B,0),MATCH(Calculations!$B26,HaverPull!$B$1:$XZ$1,0))</f>
        <v>#N/A</v>
      </c>
      <c r="GU26" t="e">
        <f>INDEX(HaverPull!$B:$XZ,MATCH(Calculations!GU$9,HaverPull!$B:$B,0),MATCH(Calculations!$B26,HaverPull!$B$1:$XZ$1,0))</f>
        <v>#N/A</v>
      </c>
      <c r="GV26" t="e">
        <f>INDEX(HaverPull!$B:$XZ,MATCH(Calculations!GV$9,HaverPull!$B:$B,0),MATCH(Calculations!$B26,HaverPull!$B$1:$XZ$1,0))</f>
        <v>#N/A</v>
      </c>
    </row>
    <row r="27" spans="1:204" x14ac:dyDescent="0.25">
      <c r="B27" t="s">
        <v>341</v>
      </c>
      <c r="C27">
        <f>INDEX(HaverPull!$B:$XZ,MATCH(Calculations!C$9,HaverPull!$B:$B,0),MATCH(Calculations!$B27,HaverPull!$B$1:$XZ$1,0))</f>
        <v>1</v>
      </c>
      <c r="D27">
        <f>INDEX(HaverPull!$B:$XZ,MATCH(Calculations!D$9,HaverPull!$B:$B,0),MATCH(Calculations!$B27,HaverPull!$B$1:$XZ$1,0))</f>
        <v>1</v>
      </c>
      <c r="E27">
        <f>INDEX(HaverPull!$B:$XZ,MATCH(Calculations!E$9,HaverPull!$B:$B,0),MATCH(Calculations!$B27,HaverPull!$B$1:$XZ$1,0))</f>
        <v>1</v>
      </c>
      <c r="F27">
        <f>INDEX(HaverPull!$B:$XZ,MATCH(Calculations!F$9,HaverPull!$B:$B,0),MATCH(Calculations!$B27,HaverPull!$B$1:$XZ$1,0))</f>
        <v>1</v>
      </c>
      <c r="G27">
        <f>INDEX(HaverPull!$B:$XZ,MATCH(Calculations!G$9,HaverPull!$B:$B,0),MATCH(Calculations!$B27,HaverPull!$B$1:$XZ$1,0))</f>
        <v>0</v>
      </c>
      <c r="H27">
        <f>INDEX(HaverPull!$B:$XZ,MATCH(Calculations!H$9,HaverPull!$B:$B,0),MATCH(Calculations!$B27,HaverPull!$B$1:$XZ$1,0))</f>
        <v>0</v>
      </c>
      <c r="I27">
        <f>INDEX(HaverPull!$B:$XZ,MATCH(Calculations!I$9,HaverPull!$B:$B,0),MATCH(Calculations!$B27,HaverPull!$B$1:$XZ$1,0))</f>
        <v>0</v>
      </c>
      <c r="J27">
        <f>INDEX(HaverPull!$B:$XZ,MATCH(Calculations!J$9,HaverPull!$B:$B,0),MATCH(Calculations!$B27,HaverPull!$B$1:$XZ$1,0))</f>
        <v>0</v>
      </c>
      <c r="K27">
        <f>INDEX(HaverPull!$B:$XZ,MATCH(Calculations!K$9,HaverPull!$B:$B,0),MATCH(Calculations!$B27,HaverPull!$B$1:$XZ$1,0))</f>
        <v>0</v>
      </c>
      <c r="L27">
        <f>INDEX(HaverPull!$B:$XZ,MATCH(Calculations!L$9,HaverPull!$B:$B,0),MATCH(Calculations!$B27,HaverPull!$B$1:$XZ$1,0))</f>
        <v>0</v>
      </c>
      <c r="M27">
        <f>INDEX(HaverPull!$B:$XZ,MATCH(Calculations!M$9,HaverPull!$B:$B,0),MATCH(Calculations!$B27,HaverPull!$B$1:$XZ$1,0))</f>
        <v>0</v>
      </c>
      <c r="N27">
        <f>INDEX(HaverPull!$B:$XZ,MATCH(Calculations!N$9,HaverPull!$B:$B,0),MATCH(Calculations!$B27,HaverPull!$B$1:$XZ$1,0))</f>
        <v>0</v>
      </c>
      <c r="O27">
        <f>INDEX(HaverPull!$B:$XZ,MATCH(Calculations!O$9,HaverPull!$B:$B,0),MATCH(Calculations!$B27,HaverPull!$B$1:$XZ$1,0))</f>
        <v>0</v>
      </c>
      <c r="P27">
        <f>INDEX(HaverPull!$B:$XZ,MATCH(Calculations!P$9,HaverPull!$B:$B,0),MATCH(Calculations!$B27,HaverPull!$B$1:$XZ$1,0))</f>
        <v>0</v>
      </c>
      <c r="Q27">
        <f>INDEX(HaverPull!$B:$XZ,MATCH(Calculations!Q$9,HaverPull!$B:$B,0),MATCH(Calculations!$B27,HaverPull!$B$1:$XZ$1,0))</f>
        <v>0</v>
      </c>
      <c r="R27">
        <f>INDEX(HaverPull!$B:$XZ,MATCH(Calculations!R$9,HaverPull!$B:$B,0),MATCH(Calculations!$B27,HaverPull!$B$1:$XZ$1,0))</f>
        <v>0</v>
      </c>
      <c r="S27">
        <f>INDEX(HaverPull!$B:$XZ,MATCH(Calculations!S$9,HaverPull!$B:$B,0),MATCH(Calculations!$B27,HaverPull!$B$1:$XZ$1,0))</f>
        <v>1</v>
      </c>
      <c r="T27">
        <f>INDEX(HaverPull!$B:$XZ,MATCH(Calculations!T$9,HaverPull!$B:$B,0),MATCH(Calculations!$B27,HaverPull!$B$1:$XZ$1,0))</f>
        <v>1</v>
      </c>
      <c r="U27">
        <f>INDEX(HaverPull!$B:$XZ,MATCH(Calculations!U$9,HaverPull!$B:$B,0),MATCH(Calculations!$B27,HaverPull!$B$1:$XZ$1,0))</f>
        <v>1</v>
      </c>
      <c r="V27">
        <f>INDEX(HaverPull!$B:$XZ,MATCH(Calculations!V$9,HaverPull!$B:$B,0),MATCH(Calculations!$B27,HaverPull!$B$1:$XZ$1,0))</f>
        <v>1</v>
      </c>
      <c r="W27">
        <f>INDEX(HaverPull!$B:$XZ,MATCH(Calculations!W$9,HaverPull!$B:$B,0),MATCH(Calculations!$B27,HaverPull!$B$1:$XZ$1,0))</f>
        <v>1</v>
      </c>
      <c r="X27">
        <f>INDEX(HaverPull!$B:$XZ,MATCH(Calculations!X$9,HaverPull!$B:$B,0),MATCH(Calculations!$B27,HaverPull!$B$1:$XZ$1,0))</f>
        <v>0</v>
      </c>
      <c r="Y27">
        <f>INDEX(HaverPull!$B:$XZ,MATCH(Calculations!Y$9,HaverPull!$B:$B,0),MATCH(Calculations!$B27,HaverPull!$B$1:$XZ$1,0))</f>
        <v>0</v>
      </c>
      <c r="Z27">
        <f>INDEX(HaverPull!$B:$XZ,MATCH(Calculations!Z$9,HaverPull!$B:$B,0),MATCH(Calculations!$B27,HaverPull!$B$1:$XZ$1,0))</f>
        <v>0</v>
      </c>
      <c r="AA27">
        <f>INDEX(HaverPull!$B:$XZ,MATCH(Calculations!AA$9,HaverPull!$B:$B,0),MATCH(Calculations!$B27,HaverPull!$B$1:$XZ$1,0))</f>
        <v>0</v>
      </c>
      <c r="AB27">
        <f>INDEX(HaverPull!$B:$XZ,MATCH(Calculations!AB$9,HaverPull!$B:$B,0),MATCH(Calculations!$B27,HaverPull!$B$1:$XZ$1,0))</f>
        <v>0</v>
      </c>
      <c r="AC27">
        <f>INDEX(HaverPull!$B:$XZ,MATCH(Calculations!AC$9,HaverPull!$B:$B,0),MATCH(Calculations!$B27,HaverPull!$B$1:$XZ$1,0))</f>
        <v>0</v>
      </c>
      <c r="AD27">
        <f>INDEX(HaverPull!$B:$XZ,MATCH(Calculations!AD$9,HaverPull!$B:$B,0),MATCH(Calculations!$B27,HaverPull!$B$1:$XZ$1,0))</f>
        <v>0</v>
      </c>
      <c r="AE27">
        <f>INDEX(HaverPull!$B:$XZ,MATCH(Calculations!AE$9,HaverPull!$B:$B,0),MATCH(Calculations!$B27,HaverPull!$B$1:$XZ$1,0))</f>
        <v>0</v>
      </c>
      <c r="AF27">
        <f>INDEX(HaverPull!$B:$XZ,MATCH(Calculations!AF$9,HaverPull!$B:$B,0),MATCH(Calculations!$B27,HaverPull!$B$1:$XZ$1,0))</f>
        <v>0</v>
      </c>
      <c r="AG27">
        <f>INDEX(HaverPull!$B:$XZ,MATCH(Calculations!AG$9,HaverPull!$B:$B,0),MATCH(Calculations!$B27,HaverPull!$B$1:$XZ$1,0))</f>
        <v>0</v>
      </c>
      <c r="AH27">
        <f>INDEX(HaverPull!$B:$XZ,MATCH(Calculations!AH$9,HaverPull!$B:$B,0),MATCH(Calculations!$B27,HaverPull!$B$1:$XZ$1,0))</f>
        <v>0</v>
      </c>
      <c r="AI27">
        <f>INDEX(HaverPull!$B:$XZ,MATCH(Calculations!AI$9,HaverPull!$B:$B,0),MATCH(Calculations!$B27,HaverPull!$B$1:$XZ$1,0))</f>
        <v>0</v>
      </c>
      <c r="AJ27">
        <f>INDEX(HaverPull!$B:$XZ,MATCH(Calculations!AJ$9,HaverPull!$B:$B,0),MATCH(Calculations!$B27,HaverPull!$B$1:$XZ$1,0))</f>
        <v>0</v>
      </c>
      <c r="AK27">
        <f>INDEX(HaverPull!$B:$XZ,MATCH(Calculations!AK$9,HaverPull!$B:$B,0),MATCH(Calculations!$B27,HaverPull!$B$1:$XZ$1,0))</f>
        <v>0</v>
      </c>
      <c r="AL27">
        <f>INDEX(HaverPull!$B:$XZ,MATCH(Calculations!AL$9,HaverPull!$B:$B,0),MATCH(Calculations!$B27,HaverPull!$B$1:$XZ$1,0))</f>
        <v>0</v>
      </c>
      <c r="AM27">
        <f>INDEX(HaverPull!$B:$XZ,MATCH(Calculations!AM$9,HaverPull!$B:$B,0),MATCH(Calculations!$B27,HaverPull!$B$1:$XZ$1,0))</f>
        <v>0</v>
      </c>
      <c r="AN27">
        <f>INDEX(HaverPull!$B:$XZ,MATCH(Calculations!AN$9,HaverPull!$B:$B,0),MATCH(Calculations!$B27,HaverPull!$B$1:$XZ$1,0))</f>
        <v>0</v>
      </c>
      <c r="AO27">
        <f>INDEX(HaverPull!$B:$XZ,MATCH(Calculations!AO$9,HaverPull!$B:$B,0),MATCH(Calculations!$B27,HaverPull!$B$1:$XZ$1,0))</f>
        <v>0</v>
      </c>
      <c r="AP27">
        <f>INDEX(HaverPull!$B:$XZ,MATCH(Calculations!AP$9,HaverPull!$B:$B,0),MATCH(Calculations!$B27,HaverPull!$B$1:$XZ$1,0))</f>
        <v>0</v>
      </c>
      <c r="AQ27">
        <f>INDEX(HaverPull!$B:$XZ,MATCH(Calculations!AQ$9,HaverPull!$B:$B,0),MATCH(Calculations!$B27,HaverPull!$B$1:$XZ$1,0))</f>
        <v>0</v>
      </c>
      <c r="AR27">
        <f>INDEX(HaverPull!$B:$XZ,MATCH(Calculations!AR$9,HaverPull!$B:$B,0),MATCH(Calculations!$B27,HaverPull!$B$1:$XZ$1,0))</f>
        <v>1</v>
      </c>
      <c r="AS27">
        <f>INDEX(HaverPull!$B:$XZ,MATCH(Calculations!AS$9,HaverPull!$B:$B,0),MATCH(Calculations!$B27,HaverPull!$B$1:$XZ$1,0))</f>
        <v>1</v>
      </c>
      <c r="AT27">
        <f>INDEX(HaverPull!$B:$XZ,MATCH(Calculations!AT$9,HaverPull!$B:$B,0),MATCH(Calculations!$B27,HaverPull!$B$1:$XZ$1,0))</f>
        <v>0</v>
      </c>
      <c r="AU27">
        <f>INDEX(HaverPull!$B:$XZ,MATCH(Calculations!AU$9,HaverPull!$B:$B,0),MATCH(Calculations!$B27,HaverPull!$B$1:$XZ$1,0))</f>
        <v>0</v>
      </c>
      <c r="AV27">
        <f>INDEX(HaverPull!$B:$XZ,MATCH(Calculations!AV$9,HaverPull!$B:$B,0),MATCH(Calculations!$B27,HaverPull!$B$1:$XZ$1,0))</f>
        <v>0</v>
      </c>
      <c r="AW27">
        <f>INDEX(HaverPull!$B:$XZ,MATCH(Calculations!AW$9,HaverPull!$B:$B,0),MATCH(Calculations!$B27,HaverPull!$B$1:$XZ$1,0))</f>
        <v>0</v>
      </c>
      <c r="AX27">
        <f>INDEX(HaverPull!$B:$XZ,MATCH(Calculations!AX$9,HaverPull!$B:$B,0),MATCH(Calculations!$B27,HaverPull!$B$1:$XZ$1,0))</f>
        <v>1</v>
      </c>
      <c r="AY27">
        <f>INDEX(HaverPull!$B:$XZ,MATCH(Calculations!AY$9,HaverPull!$B:$B,0),MATCH(Calculations!$B27,HaverPull!$B$1:$XZ$1,0))</f>
        <v>1</v>
      </c>
      <c r="AZ27">
        <f>INDEX(HaverPull!$B:$XZ,MATCH(Calculations!AZ$9,HaverPull!$B:$B,0),MATCH(Calculations!$B27,HaverPull!$B$1:$XZ$1,0))</f>
        <v>1</v>
      </c>
      <c r="BA27">
        <f>INDEX(HaverPull!$B:$XZ,MATCH(Calculations!BA$9,HaverPull!$B:$B,0),MATCH(Calculations!$B27,HaverPull!$B$1:$XZ$1,0))</f>
        <v>1</v>
      </c>
      <c r="BB27">
        <f>INDEX(HaverPull!$B:$XZ,MATCH(Calculations!BB$9,HaverPull!$B:$B,0),MATCH(Calculations!$B27,HaverPull!$B$1:$XZ$1,0))</f>
        <v>1</v>
      </c>
      <c r="BC27">
        <f>INDEX(HaverPull!$B:$XZ,MATCH(Calculations!BC$9,HaverPull!$B:$B,0),MATCH(Calculations!$B27,HaverPull!$B$1:$XZ$1,0))</f>
        <v>0</v>
      </c>
      <c r="BD27">
        <f>INDEX(HaverPull!$B:$XZ,MATCH(Calculations!BD$9,HaverPull!$B:$B,0),MATCH(Calculations!$B27,HaverPull!$B$1:$XZ$1,0))</f>
        <v>0</v>
      </c>
      <c r="BE27">
        <f>INDEX(HaverPull!$B:$XZ,MATCH(Calculations!BE$9,HaverPull!$B:$B,0),MATCH(Calculations!$B27,HaverPull!$B$1:$XZ$1,0))</f>
        <v>0</v>
      </c>
      <c r="BF27">
        <f>INDEX(HaverPull!$B:$XZ,MATCH(Calculations!BF$9,HaverPull!$B:$B,0),MATCH(Calculations!$B27,HaverPull!$B$1:$XZ$1,0))</f>
        <v>0</v>
      </c>
      <c r="BG27">
        <f>INDEX(HaverPull!$B:$XZ,MATCH(Calculations!BG$9,HaverPull!$B:$B,0),MATCH(Calculations!$B27,HaverPull!$B$1:$XZ$1,0))</f>
        <v>0</v>
      </c>
      <c r="BH27">
        <f>INDEX(HaverPull!$B:$XZ,MATCH(Calculations!BH$9,HaverPull!$B:$B,0),MATCH(Calculations!$B27,HaverPull!$B$1:$XZ$1,0))</f>
        <v>0</v>
      </c>
      <c r="BI27">
        <f>INDEX(HaverPull!$B:$XZ,MATCH(Calculations!BI$9,HaverPull!$B:$B,0),MATCH(Calculations!$B27,HaverPull!$B$1:$XZ$1,0))</f>
        <v>0</v>
      </c>
      <c r="BJ27">
        <f>INDEX(HaverPull!$B:$XZ,MATCH(Calculations!BJ$9,HaverPull!$B:$B,0),MATCH(Calculations!$B27,HaverPull!$B$1:$XZ$1,0))</f>
        <v>0</v>
      </c>
      <c r="BK27">
        <f>INDEX(HaverPull!$B:$XZ,MATCH(Calculations!BK$9,HaverPull!$B:$B,0),MATCH(Calculations!$B27,HaverPull!$B$1:$XZ$1,0))</f>
        <v>0</v>
      </c>
      <c r="BL27">
        <f>INDEX(HaverPull!$B:$XZ,MATCH(Calculations!BL$9,HaverPull!$B:$B,0),MATCH(Calculations!$B27,HaverPull!$B$1:$XZ$1,0))</f>
        <v>0</v>
      </c>
      <c r="BM27">
        <f>INDEX(HaverPull!$B:$XZ,MATCH(Calculations!BM$9,HaverPull!$B:$B,0),MATCH(Calculations!$B27,HaverPull!$B$1:$XZ$1,0))</f>
        <v>0</v>
      </c>
      <c r="BN27">
        <f>INDEX(HaverPull!$B:$XZ,MATCH(Calculations!BN$9,HaverPull!$B:$B,0),MATCH(Calculations!$B27,HaverPull!$B$1:$XZ$1,0))</f>
        <v>0</v>
      </c>
      <c r="BO27">
        <f>INDEX(HaverPull!$B:$XZ,MATCH(Calculations!BO$9,HaverPull!$B:$B,0),MATCH(Calculations!$B27,HaverPull!$B$1:$XZ$1,0))</f>
        <v>0</v>
      </c>
      <c r="BP27">
        <f>INDEX(HaverPull!$B:$XZ,MATCH(Calculations!BP$9,HaverPull!$B:$B,0),MATCH(Calculations!$B27,HaverPull!$B$1:$XZ$1,0))</f>
        <v>0</v>
      </c>
      <c r="BQ27">
        <f>INDEX(HaverPull!$B:$XZ,MATCH(Calculations!BQ$9,HaverPull!$B:$B,0),MATCH(Calculations!$B27,HaverPull!$B$1:$XZ$1,0))</f>
        <v>0</v>
      </c>
      <c r="BR27">
        <f>INDEX(HaverPull!$B:$XZ,MATCH(Calculations!BR$9,HaverPull!$B:$B,0),MATCH(Calculations!$B27,HaverPull!$B$1:$XZ$1,0))</f>
        <v>0</v>
      </c>
      <c r="BS27">
        <f>INDEX(HaverPull!$B:$XZ,MATCH(Calculations!BS$9,HaverPull!$B:$B,0),MATCH(Calculations!$B27,HaverPull!$B$1:$XZ$1,0))</f>
        <v>0</v>
      </c>
      <c r="BT27">
        <f>INDEX(HaverPull!$B:$XZ,MATCH(Calculations!BT$9,HaverPull!$B:$B,0),MATCH(Calculations!$B27,HaverPull!$B$1:$XZ$1,0))</f>
        <v>0</v>
      </c>
      <c r="BU27">
        <f>INDEX(HaverPull!$B:$XZ,MATCH(Calculations!BU$9,HaverPull!$B:$B,0),MATCH(Calculations!$B27,HaverPull!$B$1:$XZ$1,0))</f>
        <v>0</v>
      </c>
      <c r="BV27">
        <f>INDEX(HaverPull!$B:$XZ,MATCH(Calculations!BV$9,HaverPull!$B:$B,0),MATCH(Calculations!$B27,HaverPull!$B$1:$XZ$1,0))</f>
        <v>0</v>
      </c>
      <c r="BW27">
        <f>INDEX(HaverPull!$B:$XZ,MATCH(Calculations!BW$9,HaverPull!$B:$B,0),MATCH(Calculations!$B27,HaverPull!$B$1:$XZ$1,0))</f>
        <v>0</v>
      </c>
      <c r="BX27">
        <f>INDEX(HaverPull!$B:$XZ,MATCH(Calculations!BX$9,HaverPull!$B:$B,0),MATCH(Calculations!$B27,HaverPull!$B$1:$XZ$1,0))</f>
        <v>0</v>
      </c>
      <c r="BY27">
        <f>INDEX(HaverPull!$B:$XZ,MATCH(Calculations!BY$9,HaverPull!$B:$B,0),MATCH(Calculations!$B27,HaverPull!$B$1:$XZ$1,0))</f>
        <v>0</v>
      </c>
      <c r="BZ27">
        <f>INDEX(HaverPull!$B:$XZ,MATCH(Calculations!BZ$9,HaverPull!$B:$B,0),MATCH(Calculations!$B27,HaverPull!$B$1:$XZ$1,0))</f>
        <v>0</v>
      </c>
      <c r="CA27">
        <f>INDEX(HaverPull!$B:$XZ,MATCH(Calculations!CA$9,HaverPull!$B:$B,0),MATCH(Calculations!$B27,HaverPull!$B$1:$XZ$1,0))</f>
        <v>0</v>
      </c>
      <c r="CB27">
        <f>INDEX(HaverPull!$B:$XZ,MATCH(Calculations!CB$9,HaverPull!$B:$B,0),MATCH(Calculations!$B27,HaverPull!$B$1:$XZ$1,0))</f>
        <v>0</v>
      </c>
      <c r="CC27">
        <f>INDEX(HaverPull!$B:$XZ,MATCH(Calculations!CC$9,HaverPull!$B:$B,0),MATCH(Calculations!$B27,HaverPull!$B$1:$XZ$1,0))</f>
        <v>0</v>
      </c>
      <c r="CD27">
        <f>INDEX(HaverPull!$B:$XZ,MATCH(Calculations!CD$9,HaverPull!$B:$B,0),MATCH(Calculations!$B27,HaverPull!$B$1:$XZ$1,0))</f>
        <v>0</v>
      </c>
      <c r="CE27">
        <f>INDEX(HaverPull!$B:$XZ,MATCH(Calculations!CE$9,HaverPull!$B:$B,0),MATCH(Calculations!$B27,HaverPull!$B$1:$XZ$1,0))</f>
        <v>0</v>
      </c>
      <c r="CF27">
        <f>INDEX(HaverPull!$B:$XZ,MATCH(Calculations!CF$9,HaverPull!$B:$B,0),MATCH(Calculations!$B27,HaverPull!$B$1:$XZ$1,0))</f>
        <v>0</v>
      </c>
      <c r="CG27">
        <f>INDEX(HaverPull!$B:$XZ,MATCH(Calculations!CG$9,HaverPull!$B:$B,0),MATCH(Calculations!$B27,HaverPull!$B$1:$XZ$1,0))</f>
        <v>0</v>
      </c>
      <c r="CH27">
        <f>INDEX(HaverPull!$B:$XZ,MATCH(Calculations!CH$9,HaverPull!$B:$B,0),MATCH(Calculations!$B27,HaverPull!$B$1:$XZ$1,0))</f>
        <v>1</v>
      </c>
      <c r="CI27">
        <f>INDEX(HaverPull!$B:$XZ,MATCH(Calculations!CI$9,HaverPull!$B:$B,0),MATCH(Calculations!$B27,HaverPull!$B$1:$XZ$1,0))</f>
        <v>1</v>
      </c>
      <c r="CJ27">
        <f>INDEX(HaverPull!$B:$XZ,MATCH(Calculations!CJ$9,HaverPull!$B:$B,0),MATCH(Calculations!$B27,HaverPull!$B$1:$XZ$1,0))</f>
        <v>0</v>
      </c>
      <c r="CK27">
        <f>INDEX(HaverPull!$B:$XZ,MATCH(Calculations!CK$9,HaverPull!$B:$B,0),MATCH(Calculations!$B27,HaverPull!$B$1:$XZ$1,0))</f>
        <v>0</v>
      </c>
      <c r="CL27">
        <f>INDEX(HaverPull!$B:$XZ,MATCH(Calculations!CL$9,HaverPull!$B:$B,0),MATCH(Calculations!$B27,HaverPull!$B$1:$XZ$1,0))</f>
        <v>0</v>
      </c>
      <c r="CM27">
        <f>INDEX(HaverPull!$B:$XZ,MATCH(Calculations!CM$9,HaverPull!$B:$B,0),MATCH(Calculations!$B27,HaverPull!$B$1:$XZ$1,0))</f>
        <v>0</v>
      </c>
      <c r="CN27">
        <f>INDEX(HaverPull!$B:$XZ,MATCH(Calculations!CN$9,HaverPull!$B:$B,0),MATCH(Calculations!$B27,HaverPull!$B$1:$XZ$1,0))</f>
        <v>0</v>
      </c>
      <c r="CO27">
        <f>INDEX(HaverPull!$B:$XZ,MATCH(Calculations!CO$9,HaverPull!$B:$B,0),MATCH(Calculations!$B27,HaverPull!$B$1:$XZ$1,0))</f>
        <v>0</v>
      </c>
      <c r="CP27">
        <f>INDEX(HaverPull!$B:$XZ,MATCH(Calculations!CP$9,HaverPull!$B:$B,0),MATCH(Calculations!$B27,HaverPull!$B$1:$XZ$1,0))</f>
        <v>0</v>
      </c>
      <c r="CQ27">
        <f>INDEX(HaverPull!$B:$XZ,MATCH(Calculations!CQ$9,HaverPull!$B:$B,0),MATCH(Calculations!$B27,HaverPull!$B$1:$XZ$1,0))</f>
        <v>0</v>
      </c>
      <c r="CR27">
        <f>INDEX(HaverPull!$B:$XZ,MATCH(Calculations!CR$9,HaverPull!$B:$B,0),MATCH(Calculations!$B27,HaverPull!$B$1:$XZ$1,0))</f>
        <v>0</v>
      </c>
      <c r="CS27">
        <f>INDEX(HaverPull!$B:$XZ,MATCH(Calculations!CS$9,HaverPull!$B:$B,0),MATCH(Calculations!$B27,HaverPull!$B$1:$XZ$1,0))</f>
        <v>0</v>
      </c>
      <c r="CT27">
        <f>INDEX(HaverPull!$B:$XZ,MATCH(Calculations!CT$9,HaverPull!$B:$B,0),MATCH(Calculations!$B27,HaverPull!$B$1:$XZ$1,0))</f>
        <v>0</v>
      </c>
      <c r="CU27">
        <f>INDEX(HaverPull!$B:$XZ,MATCH(Calculations!CU$9,HaverPull!$B:$B,0),MATCH(Calculations!$B27,HaverPull!$B$1:$XZ$1,0))</f>
        <v>0</v>
      </c>
      <c r="CV27">
        <f>INDEX(HaverPull!$B:$XZ,MATCH(Calculations!CV$9,HaverPull!$B:$B,0),MATCH(Calculations!$B27,HaverPull!$B$1:$XZ$1,0))</f>
        <v>0</v>
      </c>
      <c r="CW27">
        <f>INDEX(HaverPull!$B:$XZ,MATCH(Calculations!CW$9,HaverPull!$B:$B,0),MATCH(Calculations!$B27,HaverPull!$B$1:$XZ$1,0))</f>
        <v>0</v>
      </c>
      <c r="CX27">
        <f>INDEX(HaverPull!$B:$XZ,MATCH(Calculations!CX$9,HaverPull!$B:$B,0),MATCH(Calculations!$B27,HaverPull!$B$1:$XZ$1,0))</f>
        <v>0</v>
      </c>
      <c r="CY27">
        <f>INDEX(HaverPull!$B:$XZ,MATCH(Calculations!CY$9,HaverPull!$B:$B,0),MATCH(Calculations!$B27,HaverPull!$B$1:$XZ$1,0))</f>
        <v>0</v>
      </c>
      <c r="CZ27">
        <f>INDEX(HaverPull!$B:$XZ,MATCH(Calculations!CZ$9,HaverPull!$B:$B,0),MATCH(Calculations!$B27,HaverPull!$B$1:$XZ$1,0))</f>
        <v>0</v>
      </c>
      <c r="DA27">
        <f>INDEX(HaverPull!$B:$XZ,MATCH(Calculations!DA$9,HaverPull!$B:$B,0),MATCH(Calculations!$B27,HaverPull!$B$1:$XZ$1,0))</f>
        <v>0</v>
      </c>
      <c r="DB27">
        <f>INDEX(HaverPull!$B:$XZ,MATCH(Calculations!DB$9,HaverPull!$B:$B,0),MATCH(Calculations!$B27,HaverPull!$B$1:$XZ$1,0))</f>
        <v>0</v>
      </c>
      <c r="DC27">
        <f>INDEX(HaverPull!$B:$XZ,MATCH(Calculations!DC$9,HaverPull!$B:$B,0),MATCH(Calculations!$B27,HaverPull!$B$1:$XZ$1,0))</f>
        <v>0</v>
      </c>
      <c r="DD27">
        <f>INDEX(HaverPull!$B:$XZ,MATCH(Calculations!DD$9,HaverPull!$B:$B,0),MATCH(Calculations!$B27,HaverPull!$B$1:$XZ$1,0))</f>
        <v>0</v>
      </c>
      <c r="DE27">
        <f>INDEX(HaverPull!$B:$XZ,MATCH(Calculations!DE$9,HaverPull!$B:$B,0),MATCH(Calculations!$B27,HaverPull!$B$1:$XZ$1,0))</f>
        <v>0</v>
      </c>
      <c r="DF27">
        <f>INDEX(HaverPull!$B:$XZ,MATCH(Calculations!DF$9,HaverPull!$B:$B,0),MATCH(Calculations!$B27,HaverPull!$B$1:$XZ$1,0))</f>
        <v>0</v>
      </c>
      <c r="DG27">
        <f>INDEX(HaverPull!$B:$XZ,MATCH(Calculations!DG$9,HaverPull!$B:$B,0),MATCH(Calculations!$B27,HaverPull!$B$1:$XZ$1,0))</f>
        <v>0</v>
      </c>
      <c r="DH27">
        <f>INDEX(HaverPull!$B:$XZ,MATCH(Calculations!DH$9,HaverPull!$B:$B,0),MATCH(Calculations!$B27,HaverPull!$B$1:$XZ$1,0))</f>
        <v>0</v>
      </c>
      <c r="DI27">
        <f>INDEX(HaverPull!$B:$XZ,MATCH(Calculations!DI$9,HaverPull!$B:$B,0),MATCH(Calculations!$B27,HaverPull!$B$1:$XZ$1,0))</f>
        <v>0</v>
      </c>
      <c r="DJ27">
        <f>INDEX(HaverPull!$B:$XZ,MATCH(Calculations!DJ$9,HaverPull!$B:$B,0),MATCH(Calculations!$B27,HaverPull!$B$1:$XZ$1,0))</f>
        <v>0</v>
      </c>
      <c r="DK27">
        <f>INDEX(HaverPull!$B:$XZ,MATCH(Calculations!DK$9,HaverPull!$B:$B,0),MATCH(Calculations!$B27,HaverPull!$B$1:$XZ$1,0))</f>
        <v>0</v>
      </c>
      <c r="DL27">
        <f>INDEX(HaverPull!$B:$XZ,MATCH(Calculations!DL$9,HaverPull!$B:$B,0),MATCH(Calculations!$B27,HaverPull!$B$1:$XZ$1,0))</f>
        <v>0</v>
      </c>
      <c r="DM27">
        <f>INDEX(HaverPull!$B:$XZ,MATCH(Calculations!DM$9,HaverPull!$B:$B,0),MATCH(Calculations!$B27,HaverPull!$B$1:$XZ$1,0))</f>
        <v>0</v>
      </c>
      <c r="DN27">
        <f>INDEX(HaverPull!$B:$XZ,MATCH(Calculations!DN$9,HaverPull!$B:$B,0),MATCH(Calculations!$B27,HaverPull!$B$1:$XZ$1,0))</f>
        <v>0</v>
      </c>
      <c r="DO27">
        <f>INDEX(HaverPull!$B:$XZ,MATCH(Calculations!DO$9,HaverPull!$B:$B,0),MATCH(Calculations!$B27,HaverPull!$B$1:$XZ$1,0))</f>
        <v>0</v>
      </c>
      <c r="DP27">
        <f>INDEX(HaverPull!$B:$XZ,MATCH(Calculations!DP$9,HaverPull!$B:$B,0),MATCH(Calculations!$B27,HaverPull!$B$1:$XZ$1,0))</f>
        <v>0</v>
      </c>
      <c r="DQ27">
        <f>INDEX(HaverPull!$B:$XZ,MATCH(Calculations!DQ$9,HaverPull!$B:$B,0),MATCH(Calculations!$B27,HaverPull!$B$1:$XZ$1,0))</f>
        <v>0</v>
      </c>
      <c r="DR27">
        <f>INDEX(HaverPull!$B:$XZ,MATCH(Calculations!DR$9,HaverPull!$B:$B,0),MATCH(Calculations!$B27,HaverPull!$B$1:$XZ$1,0))</f>
        <v>0</v>
      </c>
      <c r="DS27">
        <f>INDEX(HaverPull!$B:$XZ,MATCH(Calculations!DS$9,HaverPull!$B:$B,0),MATCH(Calculations!$B27,HaverPull!$B$1:$XZ$1,0))</f>
        <v>0</v>
      </c>
      <c r="DT27">
        <f>INDEX(HaverPull!$B:$XZ,MATCH(Calculations!DT$9,HaverPull!$B:$B,0),MATCH(Calculations!$B27,HaverPull!$B$1:$XZ$1,0))</f>
        <v>0</v>
      </c>
      <c r="DU27">
        <f>INDEX(HaverPull!$B:$XZ,MATCH(Calculations!DU$9,HaverPull!$B:$B,0),MATCH(Calculations!$B27,HaverPull!$B$1:$XZ$1,0))</f>
        <v>0</v>
      </c>
      <c r="DV27">
        <f>INDEX(HaverPull!$B:$XZ,MATCH(Calculations!DV$9,HaverPull!$B:$B,0),MATCH(Calculations!$B27,HaverPull!$B$1:$XZ$1,0))</f>
        <v>0</v>
      </c>
      <c r="DW27">
        <f>INDEX(HaverPull!$B:$XZ,MATCH(Calculations!DW$9,HaverPull!$B:$B,0),MATCH(Calculations!$B27,HaverPull!$B$1:$XZ$1,0))</f>
        <v>0</v>
      </c>
      <c r="DX27">
        <f>INDEX(HaverPull!$B:$XZ,MATCH(Calculations!DX$9,HaverPull!$B:$B,0),MATCH(Calculations!$B27,HaverPull!$B$1:$XZ$1,0))</f>
        <v>1</v>
      </c>
      <c r="DY27">
        <f>INDEX(HaverPull!$B:$XZ,MATCH(Calculations!DY$9,HaverPull!$B:$B,0),MATCH(Calculations!$B27,HaverPull!$B$1:$XZ$1,0))</f>
        <v>1</v>
      </c>
      <c r="DZ27">
        <f>INDEX(HaverPull!$B:$XZ,MATCH(Calculations!DZ$9,HaverPull!$B:$B,0),MATCH(Calculations!$B27,HaverPull!$B$1:$XZ$1,0))</f>
        <v>1</v>
      </c>
      <c r="EA27">
        <f>INDEX(HaverPull!$B:$XZ,MATCH(Calculations!EA$9,HaverPull!$B:$B,0),MATCH(Calculations!$B27,HaverPull!$B$1:$XZ$1,0))</f>
        <v>0</v>
      </c>
      <c r="EB27">
        <f>INDEX(HaverPull!$B:$XZ,MATCH(Calculations!EB$9,HaverPull!$B:$B,0),MATCH(Calculations!$B27,HaverPull!$B$1:$XZ$1,0))</f>
        <v>0</v>
      </c>
      <c r="EC27">
        <f>INDEX(HaverPull!$B:$XZ,MATCH(Calculations!EC$9,HaverPull!$B:$B,0),MATCH(Calculations!$B27,HaverPull!$B$1:$XZ$1,0))</f>
        <v>0</v>
      </c>
      <c r="ED27">
        <f>INDEX(HaverPull!$B:$XZ,MATCH(Calculations!ED$9,HaverPull!$B:$B,0),MATCH(Calculations!$B27,HaverPull!$B$1:$XZ$1,0))</f>
        <v>0</v>
      </c>
      <c r="EE27">
        <f>INDEX(HaverPull!$B:$XZ,MATCH(Calculations!EE$9,HaverPull!$B:$B,0),MATCH(Calculations!$B27,HaverPull!$B$1:$XZ$1,0))</f>
        <v>0</v>
      </c>
      <c r="EF27">
        <f>INDEX(HaverPull!$B:$XZ,MATCH(Calculations!EF$9,HaverPull!$B:$B,0),MATCH(Calculations!$B27,HaverPull!$B$1:$XZ$1,0))</f>
        <v>0</v>
      </c>
      <c r="EG27">
        <f>INDEX(HaverPull!$B:$XZ,MATCH(Calculations!EG$9,HaverPull!$B:$B,0),MATCH(Calculations!$B27,HaverPull!$B$1:$XZ$1,0))</f>
        <v>0</v>
      </c>
      <c r="EH27">
        <f>INDEX(HaverPull!$B:$XZ,MATCH(Calculations!EH$9,HaverPull!$B:$B,0),MATCH(Calculations!$B27,HaverPull!$B$1:$XZ$1,0))</f>
        <v>0</v>
      </c>
      <c r="EI27">
        <f>INDEX(HaverPull!$B:$XZ,MATCH(Calculations!EI$9,HaverPull!$B:$B,0),MATCH(Calculations!$B27,HaverPull!$B$1:$XZ$1,0))</f>
        <v>0</v>
      </c>
      <c r="EJ27">
        <f>INDEX(HaverPull!$B:$XZ,MATCH(Calculations!EJ$9,HaverPull!$B:$B,0),MATCH(Calculations!$B27,HaverPull!$B$1:$XZ$1,0))</f>
        <v>0</v>
      </c>
      <c r="EK27">
        <f>INDEX(HaverPull!$B:$XZ,MATCH(Calculations!EK$9,HaverPull!$B:$B,0),MATCH(Calculations!$B27,HaverPull!$B$1:$XZ$1,0))</f>
        <v>0</v>
      </c>
      <c r="EL27">
        <f>INDEX(HaverPull!$B:$XZ,MATCH(Calculations!EL$9,HaverPull!$B:$B,0),MATCH(Calculations!$B27,HaverPull!$B$1:$XZ$1,0))</f>
        <v>0</v>
      </c>
      <c r="EM27">
        <f>INDEX(HaverPull!$B:$XZ,MATCH(Calculations!EM$9,HaverPull!$B:$B,0),MATCH(Calculations!$B27,HaverPull!$B$1:$XZ$1,0))</f>
        <v>0</v>
      </c>
      <c r="EN27">
        <f>INDEX(HaverPull!$B:$XZ,MATCH(Calculations!EN$9,HaverPull!$B:$B,0),MATCH(Calculations!$B27,HaverPull!$B$1:$XZ$1,0))</f>
        <v>0</v>
      </c>
      <c r="EO27">
        <f>INDEX(HaverPull!$B:$XZ,MATCH(Calculations!EO$9,HaverPull!$B:$B,0),MATCH(Calculations!$B27,HaverPull!$B$1:$XZ$1,0))</f>
        <v>0</v>
      </c>
      <c r="EP27">
        <f>INDEX(HaverPull!$B:$XZ,MATCH(Calculations!EP$9,HaverPull!$B:$B,0),MATCH(Calculations!$B27,HaverPull!$B$1:$XZ$1,0))</f>
        <v>0</v>
      </c>
      <c r="EQ27">
        <f>INDEX(HaverPull!$B:$XZ,MATCH(Calculations!EQ$9,HaverPull!$B:$B,0),MATCH(Calculations!$B27,HaverPull!$B$1:$XZ$1,0))</f>
        <v>0</v>
      </c>
      <c r="ER27">
        <f>INDEX(HaverPull!$B:$XZ,MATCH(Calculations!ER$9,HaverPull!$B:$B,0),MATCH(Calculations!$B27,HaverPull!$B$1:$XZ$1,0))</f>
        <v>0</v>
      </c>
      <c r="ES27">
        <f>INDEX(HaverPull!$B:$XZ,MATCH(Calculations!ES$9,HaverPull!$B:$B,0),MATCH(Calculations!$B27,HaverPull!$B$1:$XZ$1,0))</f>
        <v>0</v>
      </c>
      <c r="ET27">
        <f>INDEX(HaverPull!$B:$XZ,MATCH(Calculations!ET$9,HaverPull!$B:$B,0),MATCH(Calculations!$B27,HaverPull!$B$1:$XZ$1,0))</f>
        <v>0</v>
      </c>
      <c r="EU27">
        <f>INDEX(HaverPull!$B:$XZ,MATCH(Calculations!EU$9,HaverPull!$B:$B,0),MATCH(Calculations!$B27,HaverPull!$B$1:$XZ$1,0))</f>
        <v>0</v>
      </c>
      <c r="EV27">
        <f>INDEX(HaverPull!$B:$XZ,MATCH(Calculations!EV$9,HaverPull!$B:$B,0),MATCH(Calculations!$B27,HaverPull!$B$1:$XZ$1,0))</f>
        <v>0</v>
      </c>
      <c r="EW27">
        <f>INDEX(HaverPull!$B:$XZ,MATCH(Calculations!EW$9,HaverPull!$B:$B,0),MATCH(Calculations!$B27,HaverPull!$B$1:$XZ$1,0))</f>
        <v>0</v>
      </c>
      <c r="EX27">
        <f>INDEX(HaverPull!$B:$XZ,MATCH(Calculations!EX$9,HaverPull!$B:$B,0),MATCH(Calculations!$B27,HaverPull!$B$1:$XZ$1,0))</f>
        <v>0</v>
      </c>
      <c r="EY27">
        <f>INDEX(HaverPull!$B:$XZ,MATCH(Calculations!EY$9,HaverPull!$B:$B,0),MATCH(Calculations!$B27,HaverPull!$B$1:$XZ$1,0))</f>
        <v>1</v>
      </c>
      <c r="EZ27">
        <f>INDEX(HaverPull!$B:$XZ,MATCH(Calculations!EZ$9,HaverPull!$B:$B,0),MATCH(Calculations!$B27,HaverPull!$B$1:$XZ$1,0))</f>
        <v>1</v>
      </c>
      <c r="FA27">
        <f>INDEX(HaverPull!$B:$XZ,MATCH(Calculations!FA$9,HaverPull!$B:$B,0),MATCH(Calculations!$B27,HaverPull!$B$1:$XZ$1,0))</f>
        <v>1</v>
      </c>
      <c r="FB27">
        <f>INDEX(HaverPull!$B:$XZ,MATCH(Calculations!FB$9,HaverPull!$B:$B,0),MATCH(Calculations!$B27,HaverPull!$B$1:$XZ$1,0))</f>
        <v>1</v>
      </c>
      <c r="FC27">
        <f>INDEX(HaverPull!$B:$XZ,MATCH(Calculations!FC$9,HaverPull!$B:$B,0),MATCH(Calculations!$B27,HaverPull!$B$1:$XZ$1,0))</f>
        <v>1</v>
      </c>
      <c r="FD27">
        <f>INDEX(HaverPull!$B:$XZ,MATCH(Calculations!FD$9,HaverPull!$B:$B,0),MATCH(Calculations!$B27,HaverPull!$B$1:$XZ$1,0))</f>
        <v>1</v>
      </c>
      <c r="FE27">
        <f>INDEX(HaverPull!$B:$XZ,MATCH(Calculations!FE$9,HaverPull!$B:$B,0),MATCH(Calculations!$B27,HaverPull!$B$1:$XZ$1,0))</f>
        <v>0</v>
      </c>
      <c r="FF27">
        <f>INDEX(HaverPull!$B:$XZ,MATCH(Calculations!FF$9,HaverPull!$B:$B,0),MATCH(Calculations!$B27,HaverPull!$B$1:$XZ$1,0))</f>
        <v>0</v>
      </c>
      <c r="FG27">
        <f>INDEX(HaverPull!$B:$XZ,MATCH(Calculations!FG$9,HaverPull!$B:$B,0),MATCH(Calculations!$B27,HaverPull!$B$1:$XZ$1,0))</f>
        <v>0</v>
      </c>
      <c r="FH27">
        <f>INDEX(HaverPull!$B:$XZ,MATCH(Calculations!FH$9,HaverPull!$B:$B,0),MATCH(Calculations!$B27,HaverPull!$B$1:$XZ$1,0))</f>
        <v>0</v>
      </c>
      <c r="FI27">
        <f>INDEX(HaverPull!$B:$XZ,MATCH(Calculations!FI$9,HaverPull!$B:$B,0),MATCH(Calculations!$B27,HaverPull!$B$1:$XZ$1,0))</f>
        <v>0</v>
      </c>
      <c r="FJ27">
        <f>INDEX(HaverPull!$B:$XZ,MATCH(Calculations!FJ$9,HaverPull!$B:$B,0),MATCH(Calculations!$B27,HaverPull!$B$1:$XZ$1,0))</f>
        <v>0</v>
      </c>
      <c r="FK27">
        <f>INDEX(HaverPull!$B:$XZ,MATCH(Calculations!FK$9,HaverPull!$B:$B,0),MATCH(Calculations!$B27,HaverPull!$B$1:$XZ$1,0))</f>
        <v>0</v>
      </c>
      <c r="FL27">
        <f>INDEX(HaverPull!$B:$XZ,MATCH(Calculations!FL$9,HaverPull!$B:$B,0),MATCH(Calculations!$B27,HaverPull!$B$1:$XZ$1,0))</f>
        <v>0</v>
      </c>
      <c r="FM27">
        <f>INDEX(HaverPull!$B:$XZ,MATCH(Calculations!FM$9,HaverPull!$B:$B,0),MATCH(Calculations!$B27,HaverPull!$B$1:$XZ$1,0))</f>
        <v>0</v>
      </c>
      <c r="FN27">
        <f>INDEX(HaverPull!$B:$XZ,MATCH(Calculations!FN$9,HaverPull!$B:$B,0),MATCH(Calculations!$B27,HaverPull!$B$1:$XZ$1,0))</f>
        <v>0</v>
      </c>
      <c r="FO27">
        <f>INDEX(HaverPull!$B:$XZ,MATCH(Calculations!FO$9,HaverPull!$B:$B,0),MATCH(Calculations!$B27,HaverPull!$B$1:$XZ$1,0))</f>
        <v>0</v>
      </c>
      <c r="FP27">
        <f>INDEX(HaverPull!$B:$XZ,MATCH(Calculations!FP$9,HaverPull!$B:$B,0),MATCH(Calculations!$B27,HaverPull!$B$1:$XZ$1,0))</f>
        <v>0</v>
      </c>
      <c r="FQ27">
        <f>INDEX(HaverPull!$B:$XZ,MATCH(Calculations!FQ$9,HaverPull!$B:$B,0),MATCH(Calculations!$B27,HaverPull!$B$1:$XZ$1,0))</f>
        <v>0</v>
      </c>
      <c r="FR27">
        <f>INDEX(HaverPull!$B:$XZ,MATCH(Calculations!FR$9,HaverPull!$B:$B,0),MATCH(Calculations!$B27,HaverPull!$B$1:$XZ$1,0))</f>
        <v>0</v>
      </c>
      <c r="FS27">
        <f>INDEX(HaverPull!$B:$XZ,MATCH(Calculations!FS$9,HaverPull!$B:$B,0),MATCH(Calculations!$B27,HaverPull!$B$1:$XZ$1,0))</f>
        <v>0</v>
      </c>
      <c r="FT27">
        <f>INDEX(HaverPull!$B:$XZ,MATCH(Calculations!FT$9,HaverPull!$B:$B,0),MATCH(Calculations!$B27,HaverPull!$B$1:$XZ$1,0))</f>
        <v>0</v>
      </c>
      <c r="FU27">
        <f>INDEX(HaverPull!$B:$XZ,MATCH(Calculations!FU$9,HaverPull!$B:$B,0),MATCH(Calculations!$B27,HaverPull!$B$1:$XZ$1,0))</f>
        <v>0</v>
      </c>
      <c r="FV27">
        <f>INDEX(HaverPull!$B:$XZ,MATCH(Calculations!FV$9,HaverPull!$B:$B,0),MATCH(Calculations!$B27,HaverPull!$B$1:$XZ$1,0))</f>
        <v>0</v>
      </c>
      <c r="FW27">
        <f>INDEX(HaverPull!$B:$XZ,MATCH(Calculations!FW$9,HaverPull!$B:$B,0),MATCH(Calculations!$B27,HaverPull!$B$1:$XZ$1,0))</f>
        <v>0</v>
      </c>
      <c r="FX27">
        <f>INDEX(HaverPull!$B:$XZ,MATCH(Calculations!FX$9,HaverPull!$B:$B,0),MATCH(Calculations!$B27,HaverPull!$B$1:$XZ$1,0))</f>
        <v>0</v>
      </c>
      <c r="FY27">
        <f>INDEX(HaverPull!$B:$XZ,MATCH(Calculations!FY$9,HaverPull!$B:$B,0),MATCH(Calculations!$B27,HaverPull!$B$1:$XZ$1,0))</f>
        <v>0</v>
      </c>
      <c r="FZ27">
        <f>INDEX(HaverPull!$B:$XZ,MATCH(Calculations!FZ$9,HaverPull!$B:$B,0),MATCH(Calculations!$B27,HaverPull!$B$1:$XZ$1,0))</f>
        <v>0</v>
      </c>
      <c r="GA27">
        <f>INDEX(HaverPull!$B:$XZ,MATCH(Calculations!GA$9,HaverPull!$B:$B,0),MATCH(Calculations!$B27,HaverPull!$B$1:$XZ$1,0))</f>
        <v>0</v>
      </c>
      <c r="GB27">
        <f>INDEX(HaverPull!$B:$XZ,MATCH(Calculations!GB$9,HaverPull!$B:$B,0),MATCH(Calculations!$B27,HaverPull!$B$1:$XZ$1,0))</f>
        <v>0</v>
      </c>
      <c r="GC27">
        <f>INDEX(HaverPull!$B:$XZ,MATCH(Calculations!GC$9,HaverPull!$B:$B,0),MATCH(Calculations!$B27,HaverPull!$B$1:$XZ$1,0))</f>
        <v>0</v>
      </c>
      <c r="GD27">
        <f>INDEX(HaverPull!$B:$XZ,MATCH(Calculations!GD$9,HaverPull!$B:$B,0),MATCH(Calculations!$B27,HaverPull!$B$1:$XZ$1,0))</f>
        <v>0</v>
      </c>
      <c r="GE27">
        <f>INDEX(HaverPull!$B:$XZ,MATCH(Calculations!GE$9,HaverPull!$B:$B,0),MATCH(Calculations!$B27,HaverPull!$B$1:$XZ$1,0))</f>
        <v>0</v>
      </c>
      <c r="GF27">
        <f>INDEX(HaverPull!$B:$XZ,MATCH(Calculations!GF$9,HaverPull!$B:$B,0),MATCH(Calculations!$B27,HaverPull!$B$1:$XZ$1,0))</f>
        <v>0</v>
      </c>
      <c r="GG27">
        <f>INDEX(HaverPull!$B:$XZ,MATCH(Calculations!GG$9,HaverPull!$B:$B,0),MATCH(Calculations!$B27,HaverPull!$B$1:$XZ$1,0))</f>
        <v>0</v>
      </c>
      <c r="GH27">
        <f>INDEX(HaverPull!$B:$XZ,MATCH(Calculations!GH$9,HaverPull!$B:$B,0),MATCH(Calculations!$B27,HaverPull!$B$1:$XZ$1,0))</f>
        <v>0</v>
      </c>
      <c r="GI27">
        <f>INDEX(HaverPull!$B:$XZ,MATCH(Calculations!GI$9,HaverPull!$B:$B,0),MATCH(Calculations!$B27,HaverPull!$B$1:$XZ$1,0))</f>
        <v>0</v>
      </c>
      <c r="GJ27">
        <f>INDEX(HaverPull!$B:$XZ,MATCH(Calculations!GJ$9,HaverPull!$B:$B,0),MATCH(Calculations!$B27,HaverPull!$B$1:$XZ$1,0))</f>
        <v>0</v>
      </c>
      <c r="GK27">
        <f>INDEX(HaverPull!$B:$XZ,MATCH(Calculations!GK$9,HaverPull!$B:$B,0),MATCH(Calculations!$B27,HaverPull!$B$1:$XZ$1,0))</f>
        <v>0</v>
      </c>
      <c r="GL27">
        <f>INDEX(HaverPull!$B:$XZ,MATCH(Calculations!GL$9,HaverPull!$B:$B,0),MATCH(Calculations!$B27,HaverPull!$B$1:$XZ$1,0))</f>
        <v>0</v>
      </c>
      <c r="GM27">
        <f>INDEX(HaverPull!$B:$XZ,MATCH(Calculations!GM$9,HaverPull!$B:$B,0),MATCH(Calculations!$B27,HaverPull!$B$1:$XZ$1,0))</f>
        <v>0</v>
      </c>
      <c r="GN27">
        <f>INDEX(HaverPull!$B:$XZ,MATCH(Calculations!GN$9,HaverPull!$B:$B,0),MATCH(Calculations!$B27,HaverPull!$B$1:$XZ$1,0))</f>
        <v>0</v>
      </c>
      <c r="GO27" t="e">
        <f>INDEX(HaverPull!$B:$XZ,MATCH(Calculations!GO$9,HaverPull!$B:$B,0),MATCH(Calculations!$B27,HaverPull!$B$1:$XZ$1,0))</f>
        <v>#N/A</v>
      </c>
      <c r="GP27" t="e">
        <f>INDEX(HaverPull!$B:$XZ,MATCH(Calculations!GP$9,HaverPull!$B:$B,0),MATCH(Calculations!$B27,HaverPull!$B$1:$XZ$1,0))</f>
        <v>#N/A</v>
      </c>
      <c r="GQ27" t="e">
        <f>INDEX(HaverPull!$B:$XZ,MATCH(Calculations!GQ$9,HaverPull!$B:$B,0),MATCH(Calculations!$B27,HaverPull!$B$1:$XZ$1,0))</f>
        <v>#N/A</v>
      </c>
      <c r="GR27" t="e">
        <f>INDEX(HaverPull!$B:$XZ,MATCH(Calculations!GR$9,HaverPull!$B:$B,0),MATCH(Calculations!$B27,HaverPull!$B$1:$XZ$1,0))</f>
        <v>#N/A</v>
      </c>
      <c r="GS27" t="e">
        <f>INDEX(HaverPull!$B:$XZ,MATCH(Calculations!GS$9,HaverPull!$B:$B,0),MATCH(Calculations!$B27,HaverPull!$B$1:$XZ$1,0))</f>
        <v>#N/A</v>
      </c>
      <c r="GT27" t="e">
        <f>INDEX(HaverPull!$B:$XZ,MATCH(Calculations!GT$9,HaverPull!$B:$B,0),MATCH(Calculations!$B27,HaverPull!$B$1:$XZ$1,0))</f>
        <v>#N/A</v>
      </c>
      <c r="GU27" t="e">
        <f>INDEX(HaverPull!$B:$XZ,MATCH(Calculations!GU$9,HaverPull!$B:$B,0),MATCH(Calculations!$B27,HaverPull!$B$1:$XZ$1,0))</f>
        <v>#N/A</v>
      </c>
      <c r="GV27" t="e">
        <f>INDEX(HaverPull!$B:$XZ,MATCH(Calculations!GV$9,HaverPull!$B:$B,0),MATCH(Calculations!$B27,HaverPull!$B$1:$XZ$1,0))</f>
        <v>#N/A</v>
      </c>
    </row>
    <row r="28" spans="1:204" x14ac:dyDescent="0.25">
      <c r="B28" t="s">
        <v>349</v>
      </c>
      <c r="C28">
        <f>5*C27</f>
        <v>5</v>
      </c>
      <c r="D28">
        <f t="shared" ref="D28:BO28" si="0">5*D27</f>
        <v>5</v>
      </c>
      <c r="E28">
        <f t="shared" si="0"/>
        <v>5</v>
      </c>
      <c r="F28">
        <f t="shared" si="0"/>
        <v>5</v>
      </c>
      <c r="G28">
        <f t="shared" si="0"/>
        <v>0</v>
      </c>
      <c r="H28">
        <f t="shared" si="0"/>
        <v>0</v>
      </c>
      <c r="I28">
        <f t="shared" si="0"/>
        <v>0</v>
      </c>
      <c r="J28">
        <f t="shared" si="0"/>
        <v>0</v>
      </c>
      <c r="K28">
        <f t="shared" si="0"/>
        <v>0</v>
      </c>
      <c r="L28">
        <f t="shared" si="0"/>
        <v>0</v>
      </c>
      <c r="M28">
        <f t="shared" si="0"/>
        <v>0</v>
      </c>
      <c r="N28">
        <f t="shared" si="0"/>
        <v>0</v>
      </c>
      <c r="O28">
        <f t="shared" si="0"/>
        <v>0</v>
      </c>
      <c r="P28">
        <f t="shared" si="0"/>
        <v>0</v>
      </c>
      <c r="Q28">
        <f t="shared" si="0"/>
        <v>0</v>
      </c>
      <c r="R28">
        <f t="shared" si="0"/>
        <v>0</v>
      </c>
      <c r="S28">
        <f t="shared" si="0"/>
        <v>5</v>
      </c>
      <c r="T28">
        <f t="shared" si="0"/>
        <v>5</v>
      </c>
      <c r="U28">
        <f t="shared" si="0"/>
        <v>5</v>
      </c>
      <c r="V28">
        <f t="shared" si="0"/>
        <v>5</v>
      </c>
      <c r="W28">
        <f t="shared" si="0"/>
        <v>5</v>
      </c>
      <c r="X28">
        <f t="shared" si="0"/>
        <v>0</v>
      </c>
      <c r="Y28">
        <f t="shared" si="0"/>
        <v>0</v>
      </c>
      <c r="Z28">
        <f t="shared" si="0"/>
        <v>0</v>
      </c>
      <c r="AA28">
        <f t="shared" si="0"/>
        <v>0</v>
      </c>
      <c r="AB28">
        <f t="shared" si="0"/>
        <v>0</v>
      </c>
      <c r="AC28">
        <f t="shared" si="0"/>
        <v>0</v>
      </c>
      <c r="AD28">
        <f t="shared" si="0"/>
        <v>0</v>
      </c>
      <c r="AE28">
        <f t="shared" si="0"/>
        <v>0</v>
      </c>
      <c r="AF28">
        <f t="shared" si="0"/>
        <v>0</v>
      </c>
      <c r="AG28">
        <f t="shared" si="0"/>
        <v>0</v>
      </c>
      <c r="AH28">
        <f t="shared" si="0"/>
        <v>0</v>
      </c>
      <c r="AI28">
        <f t="shared" si="0"/>
        <v>0</v>
      </c>
      <c r="AJ28">
        <f t="shared" si="0"/>
        <v>0</v>
      </c>
      <c r="AK28">
        <f t="shared" si="0"/>
        <v>0</v>
      </c>
      <c r="AL28">
        <f t="shared" si="0"/>
        <v>0</v>
      </c>
      <c r="AM28">
        <f t="shared" si="0"/>
        <v>0</v>
      </c>
      <c r="AN28">
        <f t="shared" si="0"/>
        <v>0</v>
      </c>
      <c r="AO28">
        <f t="shared" si="0"/>
        <v>0</v>
      </c>
      <c r="AP28">
        <f t="shared" si="0"/>
        <v>0</v>
      </c>
      <c r="AQ28">
        <f t="shared" si="0"/>
        <v>0</v>
      </c>
      <c r="AR28">
        <f t="shared" si="0"/>
        <v>5</v>
      </c>
      <c r="AS28">
        <f t="shared" si="0"/>
        <v>5</v>
      </c>
      <c r="AT28">
        <f t="shared" si="0"/>
        <v>0</v>
      </c>
      <c r="AU28">
        <f t="shared" si="0"/>
        <v>0</v>
      </c>
      <c r="AV28">
        <f t="shared" si="0"/>
        <v>0</v>
      </c>
      <c r="AW28">
        <f t="shared" si="0"/>
        <v>0</v>
      </c>
      <c r="AX28">
        <f t="shared" si="0"/>
        <v>5</v>
      </c>
      <c r="AY28">
        <f t="shared" si="0"/>
        <v>5</v>
      </c>
      <c r="AZ28">
        <f t="shared" si="0"/>
        <v>5</v>
      </c>
      <c r="BA28">
        <f t="shared" si="0"/>
        <v>5</v>
      </c>
      <c r="BB28">
        <f t="shared" si="0"/>
        <v>5</v>
      </c>
      <c r="BC28">
        <f t="shared" si="0"/>
        <v>0</v>
      </c>
      <c r="BD28">
        <f t="shared" si="0"/>
        <v>0</v>
      </c>
      <c r="BE28">
        <f t="shared" si="0"/>
        <v>0</v>
      </c>
      <c r="BF28">
        <f t="shared" si="0"/>
        <v>0</v>
      </c>
      <c r="BG28">
        <f t="shared" si="0"/>
        <v>0</v>
      </c>
      <c r="BH28">
        <f t="shared" si="0"/>
        <v>0</v>
      </c>
      <c r="BI28">
        <f t="shared" si="0"/>
        <v>0</v>
      </c>
      <c r="BJ28">
        <f t="shared" si="0"/>
        <v>0</v>
      </c>
      <c r="BK28">
        <f t="shared" si="0"/>
        <v>0</v>
      </c>
      <c r="BL28">
        <f t="shared" si="0"/>
        <v>0</v>
      </c>
      <c r="BM28">
        <f t="shared" si="0"/>
        <v>0</v>
      </c>
      <c r="BN28">
        <f t="shared" si="0"/>
        <v>0</v>
      </c>
      <c r="BO28">
        <f t="shared" si="0"/>
        <v>0</v>
      </c>
      <c r="BP28">
        <f t="shared" ref="BP28:EA28" si="1">5*BP27</f>
        <v>0</v>
      </c>
      <c r="BQ28">
        <f t="shared" si="1"/>
        <v>0</v>
      </c>
      <c r="BR28">
        <f t="shared" si="1"/>
        <v>0</v>
      </c>
      <c r="BS28">
        <f t="shared" si="1"/>
        <v>0</v>
      </c>
      <c r="BT28">
        <f t="shared" si="1"/>
        <v>0</v>
      </c>
      <c r="BU28">
        <f t="shared" si="1"/>
        <v>0</v>
      </c>
      <c r="BV28">
        <f t="shared" si="1"/>
        <v>0</v>
      </c>
      <c r="BW28">
        <f t="shared" si="1"/>
        <v>0</v>
      </c>
      <c r="BX28">
        <f t="shared" si="1"/>
        <v>0</v>
      </c>
      <c r="BY28">
        <f t="shared" si="1"/>
        <v>0</v>
      </c>
      <c r="BZ28">
        <f t="shared" si="1"/>
        <v>0</v>
      </c>
      <c r="CA28">
        <f t="shared" si="1"/>
        <v>0</v>
      </c>
      <c r="CB28">
        <f t="shared" si="1"/>
        <v>0</v>
      </c>
      <c r="CC28">
        <f t="shared" si="1"/>
        <v>0</v>
      </c>
      <c r="CD28">
        <f t="shared" si="1"/>
        <v>0</v>
      </c>
      <c r="CE28">
        <f t="shared" si="1"/>
        <v>0</v>
      </c>
      <c r="CF28">
        <f t="shared" si="1"/>
        <v>0</v>
      </c>
      <c r="CG28">
        <f t="shared" si="1"/>
        <v>0</v>
      </c>
      <c r="CH28">
        <f t="shared" si="1"/>
        <v>5</v>
      </c>
      <c r="CI28">
        <f t="shared" si="1"/>
        <v>5</v>
      </c>
      <c r="CJ28">
        <f t="shared" si="1"/>
        <v>0</v>
      </c>
      <c r="CK28">
        <f t="shared" si="1"/>
        <v>0</v>
      </c>
      <c r="CL28">
        <f t="shared" si="1"/>
        <v>0</v>
      </c>
      <c r="CM28">
        <f t="shared" si="1"/>
        <v>0</v>
      </c>
      <c r="CN28">
        <f t="shared" si="1"/>
        <v>0</v>
      </c>
      <c r="CO28">
        <f t="shared" si="1"/>
        <v>0</v>
      </c>
      <c r="CP28">
        <f t="shared" si="1"/>
        <v>0</v>
      </c>
      <c r="CQ28">
        <f t="shared" si="1"/>
        <v>0</v>
      </c>
      <c r="CR28">
        <f t="shared" si="1"/>
        <v>0</v>
      </c>
      <c r="CS28">
        <f t="shared" si="1"/>
        <v>0</v>
      </c>
      <c r="CT28">
        <f t="shared" si="1"/>
        <v>0</v>
      </c>
      <c r="CU28">
        <f t="shared" si="1"/>
        <v>0</v>
      </c>
      <c r="CV28">
        <f t="shared" si="1"/>
        <v>0</v>
      </c>
      <c r="CW28">
        <f t="shared" si="1"/>
        <v>0</v>
      </c>
      <c r="CX28">
        <f t="shared" si="1"/>
        <v>0</v>
      </c>
      <c r="CY28">
        <f t="shared" si="1"/>
        <v>0</v>
      </c>
      <c r="CZ28">
        <f t="shared" si="1"/>
        <v>0</v>
      </c>
      <c r="DA28">
        <f t="shared" si="1"/>
        <v>0</v>
      </c>
      <c r="DB28">
        <f t="shared" si="1"/>
        <v>0</v>
      </c>
      <c r="DC28">
        <f t="shared" si="1"/>
        <v>0</v>
      </c>
      <c r="DD28">
        <f t="shared" si="1"/>
        <v>0</v>
      </c>
      <c r="DE28">
        <f t="shared" si="1"/>
        <v>0</v>
      </c>
      <c r="DF28">
        <f t="shared" si="1"/>
        <v>0</v>
      </c>
      <c r="DG28">
        <f t="shared" si="1"/>
        <v>0</v>
      </c>
      <c r="DH28">
        <f t="shared" si="1"/>
        <v>0</v>
      </c>
      <c r="DI28">
        <f t="shared" si="1"/>
        <v>0</v>
      </c>
      <c r="DJ28">
        <f t="shared" si="1"/>
        <v>0</v>
      </c>
      <c r="DK28">
        <f t="shared" si="1"/>
        <v>0</v>
      </c>
      <c r="DL28">
        <f t="shared" si="1"/>
        <v>0</v>
      </c>
      <c r="DM28">
        <f t="shared" si="1"/>
        <v>0</v>
      </c>
      <c r="DN28">
        <f t="shared" si="1"/>
        <v>0</v>
      </c>
      <c r="DO28">
        <f t="shared" si="1"/>
        <v>0</v>
      </c>
      <c r="DP28">
        <f t="shared" si="1"/>
        <v>0</v>
      </c>
      <c r="DQ28">
        <f t="shared" si="1"/>
        <v>0</v>
      </c>
      <c r="DR28">
        <f t="shared" si="1"/>
        <v>0</v>
      </c>
      <c r="DS28">
        <f t="shared" si="1"/>
        <v>0</v>
      </c>
      <c r="DT28">
        <f t="shared" si="1"/>
        <v>0</v>
      </c>
      <c r="DU28">
        <f t="shared" si="1"/>
        <v>0</v>
      </c>
      <c r="DV28">
        <f t="shared" si="1"/>
        <v>0</v>
      </c>
      <c r="DW28">
        <f t="shared" si="1"/>
        <v>0</v>
      </c>
      <c r="DX28">
        <f t="shared" si="1"/>
        <v>5</v>
      </c>
      <c r="DY28">
        <f t="shared" si="1"/>
        <v>5</v>
      </c>
      <c r="DZ28">
        <f t="shared" si="1"/>
        <v>5</v>
      </c>
      <c r="EA28">
        <f t="shared" si="1"/>
        <v>0</v>
      </c>
      <c r="EB28">
        <f t="shared" ref="EB28:GM28" si="2">5*EB27</f>
        <v>0</v>
      </c>
      <c r="EC28">
        <f t="shared" si="2"/>
        <v>0</v>
      </c>
      <c r="ED28">
        <f t="shared" si="2"/>
        <v>0</v>
      </c>
      <c r="EE28">
        <f t="shared" si="2"/>
        <v>0</v>
      </c>
      <c r="EF28">
        <f t="shared" si="2"/>
        <v>0</v>
      </c>
      <c r="EG28">
        <f t="shared" si="2"/>
        <v>0</v>
      </c>
      <c r="EH28">
        <f t="shared" si="2"/>
        <v>0</v>
      </c>
      <c r="EI28">
        <f t="shared" si="2"/>
        <v>0</v>
      </c>
      <c r="EJ28">
        <f t="shared" si="2"/>
        <v>0</v>
      </c>
      <c r="EK28">
        <f t="shared" si="2"/>
        <v>0</v>
      </c>
      <c r="EL28">
        <f t="shared" si="2"/>
        <v>0</v>
      </c>
      <c r="EM28">
        <f t="shared" si="2"/>
        <v>0</v>
      </c>
      <c r="EN28">
        <f t="shared" si="2"/>
        <v>0</v>
      </c>
      <c r="EO28">
        <f t="shared" si="2"/>
        <v>0</v>
      </c>
      <c r="EP28">
        <f t="shared" si="2"/>
        <v>0</v>
      </c>
      <c r="EQ28">
        <f t="shared" si="2"/>
        <v>0</v>
      </c>
      <c r="ER28">
        <f t="shared" si="2"/>
        <v>0</v>
      </c>
      <c r="ES28">
        <f t="shared" si="2"/>
        <v>0</v>
      </c>
      <c r="ET28">
        <f t="shared" si="2"/>
        <v>0</v>
      </c>
      <c r="EU28">
        <f t="shared" si="2"/>
        <v>0</v>
      </c>
      <c r="EV28">
        <f t="shared" si="2"/>
        <v>0</v>
      </c>
      <c r="EW28">
        <f t="shared" si="2"/>
        <v>0</v>
      </c>
      <c r="EX28">
        <f t="shared" si="2"/>
        <v>0</v>
      </c>
      <c r="EY28">
        <f t="shared" si="2"/>
        <v>5</v>
      </c>
      <c r="EZ28">
        <f t="shared" si="2"/>
        <v>5</v>
      </c>
      <c r="FA28">
        <f t="shared" si="2"/>
        <v>5</v>
      </c>
      <c r="FB28">
        <f t="shared" si="2"/>
        <v>5</v>
      </c>
      <c r="FC28">
        <f t="shared" si="2"/>
        <v>5</v>
      </c>
      <c r="FD28">
        <f t="shared" si="2"/>
        <v>5</v>
      </c>
      <c r="FE28">
        <f t="shared" si="2"/>
        <v>0</v>
      </c>
      <c r="FF28">
        <f t="shared" si="2"/>
        <v>0</v>
      </c>
      <c r="FG28">
        <f t="shared" si="2"/>
        <v>0</v>
      </c>
      <c r="FH28">
        <f t="shared" si="2"/>
        <v>0</v>
      </c>
      <c r="FI28">
        <f t="shared" si="2"/>
        <v>0</v>
      </c>
      <c r="FJ28">
        <f t="shared" si="2"/>
        <v>0</v>
      </c>
      <c r="FK28">
        <f t="shared" si="2"/>
        <v>0</v>
      </c>
      <c r="FL28">
        <f t="shared" si="2"/>
        <v>0</v>
      </c>
      <c r="FM28">
        <f t="shared" si="2"/>
        <v>0</v>
      </c>
      <c r="FN28">
        <f t="shared" si="2"/>
        <v>0</v>
      </c>
      <c r="FO28">
        <f t="shared" si="2"/>
        <v>0</v>
      </c>
      <c r="FP28">
        <f t="shared" si="2"/>
        <v>0</v>
      </c>
      <c r="FQ28">
        <f t="shared" si="2"/>
        <v>0</v>
      </c>
      <c r="FR28">
        <f t="shared" si="2"/>
        <v>0</v>
      </c>
      <c r="FS28">
        <f t="shared" si="2"/>
        <v>0</v>
      </c>
      <c r="FT28">
        <f t="shared" si="2"/>
        <v>0</v>
      </c>
      <c r="FU28">
        <f t="shared" si="2"/>
        <v>0</v>
      </c>
      <c r="FV28">
        <f t="shared" si="2"/>
        <v>0</v>
      </c>
      <c r="FW28">
        <f t="shared" si="2"/>
        <v>0</v>
      </c>
      <c r="FX28">
        <f t="shared" si="2"/>
        <v>0</v>
      </c>
      <c r="FY28">
        <f t="shared" si="2"/>
        <v>0</v>
      </c>
      <c r="FZ28">
        <f t="shared" si="2"/>
        <v>0</v>
      </c>
      <c r="GA28">
        <f t="shared" si="2"/>
        <v>0</v>
      </c>
      <c r="GB28">
        <f t="shared" si="2"/>
        <v>0</v>
      </c>
      <c r="GC28">
        <f t="shared" si="2"/>
        <v>0</v>
      </c>
      <c r="GD28">
        <f t="shared" si="2"/>
        <v>0</v>
      </c>
      <c r="GE28">
        <f t="shared" si="2"/>
        <v>0</v>
      </c>
      <c r="GF28">
        <f t="shared" si="2"/>
        <v>0</v>
      </c>
      <c r="GG28">
        <f t="shared" si="2"/>
        <v>0</v>
      </c>
      <c r="GH28">
        <f t="shared" si="2"/>
        <v>0</v>
      </c>
      <c r="GI28">
        <f t="shared" si="2"/>
        <v>0</v>
      </c>
      <c r="GJ28">
        <f t="shared" si="2"/>
        <v>0</v>
      </c>
      <c r="GK28">
        <f t="shared" si="2"/>
        <v>0</v>
      </c>
      <c r="GL28">
        <f t="shared" si="2"/>
        <v>0</v>
      </c>
      <c r="GM28">
        <f t="shared" si="2"/>
        <v>0</v>
      </c>
      <c r="GN28">
        <f t="shared" ref="GN28:GV28" si="3">5*GN27</f>
        <v>0</v>
      </c>
      <c r="GO28" t="e">
        <f t="shared" si="3"/>
        <v>#N/A</v>
      </c>
      <c r="GP28" t="e">
        <f t="shared" si="3"/>
        <v>#N/A</v>
      </c>
      <c r="GQ28" t="e">
        <f t="shared" si="3"/>
        <v>#N/A</v>
      </c>
      <c r="GR28" t="e">
        <f t="shared" si="3"/>
        <v>#N/A</v>
      </c>
      <c r="GS28" t="e">
        <f t="shared" si="3"/>
        <v>#N/A</v>
      </c>
      <c r="GT28" t="e">
        <f t="shared" si="3"/>
        <v>#N/A</v>
      </c>
      <c r="GU28" t="e">
        <f t="shared" si="3"/>
        <v>#N/A</v>
      </c>
      <c r="GV28" t="e">
        <f t="shared" si="3"/>
        <v>#N/A</v>
      </c>
    </row>
    <row r="29" spans="1:204" x14ac:dyDescent="0.25">
      <c r="B29" t="s">
        <v>346</v>
      </c>
      <c r="C29">
        <f t="shared" ref="C29:BN29" si="4">-3*C27</f>
        <v>-3</v>
      </c>
      <c r="D29">
        <f t="shared" si="4"/>
        <v>-3</v>
      </c>
      <c r="E29">
        <f t="shared" si="4"/>
        <v>-3</v>
      </c>
      <c r="F29">
        <f t="shared" si="4"/>
        <v>-3</v>
      </c>
      <c r="G29">
        <f t="shared" si="4"/>
        <v>0</v>
      </c>
      <c r="H29">
        <f t="shared" si="4"/>
        <v>0</v>
      </c>
      <c r="I29">
        <f t="shared" si="4"/>
        <v>0</v>
      </c>
      <c r="J29">
        <f t="shared" si="4"/>
        <v>0</v>
      </c>
      <c r="K29">
        <f t="shared" si="4"/>
        <v>0</v>
      </c>
      <c r="L29">
        <f t="shared" si="4"/>
        <v>0</v>
      </c>
      <c r="M29">
        <f t="shared" si="4"/>
        <v>0</v>
      </c>
      <c r="N29">
        <f t="shared" si="4"/>
        <v>0</v>
      </c>
      <c r="O29">
        <f t="shared" si="4"/>
        <v>0</v>
      </c>
      <c r="P29">
        <f t="shared" si="4"/>
        <v>0</v>
      </c>
      <c r="Q29">
        <f t="shared" si="4"/>
        <v>0</v>
      </c>
      <c r="R29">
        <f t="shared" si="4"/>
        <v>0</v>
      </c>
      <c r="S29">
        <f t="shared" si="4"/>
        <v>-3</v>
      </c>
      <c r="T29">
        <f t="shared" si="4"/>
        <v>-3</v>
      </c>
      <c r="U29">
        <f t="shared" si="4"/>
        <v>-3</v>
      </c>
      <c r="V29">
        <f t="shared" si="4"/>
        <v>-3</v>
      </c>
      <c r="W29">
        <f t="shared" si="4"/>
        <v>-3</v>
      </c>
      <c r="X29">
        <f t="shared" si="4"/>
        <v>0</v>
      </c>
      <c r="Y29">
        <f t="shared" si="4"/>
        <v>0</v>
      </c>
      <c r="Z29">
        <f t="shared" si="4"/>
        <v>0</v>
      </c>
      <c r="AA29">
        <f t="shared" si="4"/>
        <v>0</v>
      </c>
      <c r="AB29">
        <f t="shared" si="4"/>
        <v>0</v>
      </c>
      <c r="AC29">
        <f t="shared" si="4"/>
        <v>0</v>
      </c>
      <c r="AD29">
        <f t="shared" si="4"/>
        <v>0</v>
      </c>
      <c r="AE29">
        <f t="shared" si="4"/>
        <v>0</v>
      </c>
      <c r="AF29">
        <f t="shared" si="4"/>
        <v>0</v>
      </c>
      <c r="AG29">
        <f t="shared" si="4"/>
        <v>0</v>
      </c>
      <c r="AH29">
        <f t="shared" si="4"/>
        <v>0</v>
      </c>
      <c r="AI29">
        <f t="shared" si="4"/>
        <v>0</v>
      </c>
      <c r="AJ29">
        <f t="shared" si="4"/>
        <v>0</v>
      </c>
      <c r="AK29">
        <f t="shared" si="4"/>
        <v>0</v>
      </c>
      <c r="AL29">
        <f t="shared" si="4"/>
        <v>0</v>
      </c>
      <c r="AM29">
        <f t="shared" si="4"/>
        <v>0</v>
      </c>
      <c r="AN29">
        <f t="shared" si="4"/>
        <v>0</v>
      </c>
      <c r="AO29">
        <f t="shared" si="4"/>
        <v>0</v>
      </c>
      <c r="AP29">
        <f t="shared" si="4"/>
        <v>0</v>
      </c>
      <c r="AQ29">
        <f t="shared" si="4"/>
        <v>0</v>
      </c>
      <c r="AR29">
        <f t="shared" si="4"/>
        <v>-3</v>
      </c>
      <c r="AS29">
        <f t="shared" si="4"/>
        <v>-3</v>
      </c>
      <c r="AT29">
        <f t="shared" si="4"/>
        <v>0</v>
      </c>
      <c r="AU29">
        <f t="shared" si="4"/>
        <v>0</v>
      </c>
      <c r="AV29">
        <f t="shared" si="4"/>
        <v>0</v>
      </c>
      <c r="AW29">
        <f t="shared" si="4"/>
        <v>0</v>
      </c>
      <c r="AX29">
        <f t="shared" si="4"/>
        <v>-3</v>
      </c>
      <c r="AY29">
        <f t="shared" si="4"/>
        <v>-3</v>
      </c>
      <c r="AZ29">
        <f t="shared" si="4"/>
        <v>-3</v>
      </c>
      <c r="BA29">
        <f t="shared" si="4"/>
        <v>-3</v>
      </c>
      <c r="BB29">
        <f t="shared" si="4"/>
        <v>-3</v>
      </c>
      <c r="BC29">
        <f t="shared" si="4"/>
        <v>0</v>
      </c>
      <c r="BD29">
        <f t="shared" si="4"/>
        <v>0</v>
      </c>
      <c r="BE29">
        <f t="shared" si="4"/>
        <v>0</v>
      </c>
      <c r="BF29">
        <f t="shared" si="4"/>
        <v>0</v>
      </c>
      <c r="BG29">
        <f t="shared" si="4"/>
        <v>0</v>
      </c>
      <c r="BH29">
        <f t="shared" si="4"/>
        <v>0</v>
      </c>
      <c r="BI29">
        <f t="shared" si="4"/>
        <v>0</v>
      </c>
      <c r="BJ29">
        <f t="shared" si="4"/>
        <v>0</v>
      </c>
      <c r="BK29">
        <f t="shared" si="4"/>
        <v>0</v>
      </c>
      <c r="BL29">
        <f t="shared" si="4"/>
        <v>0</v>
      </c>
      <c r="BM29">
        <f t="shared" si="4"/>
        <v>0</v>
      </c>
      <c r="BN29">
        <f t="shared" si="4"/>
        <v>0</v>
      </c>
      <c r="BO29">
        <f t="shared" ref="BO29:DZ29" si="5">-3*BO27</f>
        <v>0</v>
      </c>
      <c r="BP29">
        <f t="shared" si="5"/>
        <v>0</v>
      </c>
      <c r="BQ29">
        <f t="shared" si="5"/>
        <v>0</v>
      </c>
      <c r="BR29">
        <f t="shared" si="5"/>
        <v>0</v>
      </c>
      <c r="BS29">
        <f t="shared" si="5"/>
        <v>0</v>
      </c>
      <c r="BT29">
        <f t="shared" si="5"/>
        <v>0</v>
      </c>
      <c r="BU29">
        <f t="shared" si="5"/>
        <v>0</v>
      </c>
      <c r="BV29">
        <f t="shared" si="5"/>
        <v>0</v>
      </c>
      <c r="BW29">
        <f t="shared" si="5"/>
        <v>0</v>
      </c>
      <c r="BX29">
        <f t="shared" si="5"/>
        <v>0</v>
      </c>
      <c r="BY29">
        <f t="shared" si="5"/>
        <v>0</v>
      </c>
      <c r="BZ29">
        <f t="shared" si="5"/>
        <v>0</v>
      </c>
      <c r="CA29">
        <f t="shared" si="5"/>
        <v>0</v>
      </c>
      <c r="CB29">
        <f t="shared" si="5"/>
        <v>0</v>
      </c>
      <c r="CC29">
        <f t="shared" si="5"/>
        <v>0</v>
      </c>
      <c r="CD29">
        <f t="shared" si="5"/>
        <v>0</v>
      </c>
      <c r="CE29">
        <f t="shared" si="5"/>
        <v>0</v>
      </c>
      <c r="CF29">
        <f t="shared" si="5"/>
        <v>0</v>
      </c>
      <c r="CG29">
        <f t="shared" si="5"/>
        <v>0</v>
      </c>
      <c r="CH29">
        <f t="shared" si="5"/>
        <v>-3</v>
      </c>
      <c r="CI29">
        <f t="shared" si="5"/>
        <v>-3</v>
      </c>
      <c r="CJ29">
        <f t="shared" si="5"/>
        <v>0</v>
      </c>
      <c r="CK29">
        <f t="shared" si="5"/>
        <v>0</v>
      </c>
      <c r="CL29">
        <f t="shared" si="5"/>
        <v>0</v>
      </c>
      <c r="CM29">
        <f t="shared" si="5"/>
        <v>0</v>
      </c>
      <c r="CN29">
        <f t="shared" si="5"/>
        <v>0</v>
      </c>
      <c r="CO29">
        <f t="shared" si="5"/>
        <v>0</v>
      </c>
      <c r="CP29">
        <f t="shared" si="5"/>
        <v>0</v>
      </c>
      <c r="CQ29">
        <f t="shared" si="5"/>
        <v>0</v>
      </c>
      <c r="CR29">
        <f t="shared" si="5"/>
        <v>0</v>
      </c>
      <c r="CS29">
        <f t="shared" si="5"/>
        <v>0</v>
      </c>
      <c r="CT29">
        <f t="shared" si="5"/>
        <v>0</v>
      </c>
      <c r="CU29">
        <f t="shared" si="5"/>
        <v>0</v>
      </c>
      <c r="CV29">
        <f t="shared" si="5"/>
        <v>0</v>
      </c>
      <c r="CW29">
        <f t="shared" si="5"/>
        <v>0</v>
      </c>
      <c r="CX29">
        <f t="shared" si="5"/>
        <v>0</v>
      </c>
      <c r="CY29">
        <f t="shared" si="5"/>
        <v>0</v>
      </c>
      <c r="CZ29">
        <f t="shared" si="5"/>
        <v>0</v>
      </c>
      <c r="DA29">
        <f t="shared" si="5"/>
        <v>0</v>
      </c>
      <c r="DB29">
        <f t="shared" si="5"/>
        <v>0</v>
      </c>
      <c r="DC29">
        <f t="shared" si="5"/>
        <v>0</v>
      </c>
      <c r="DD29">
        <f t="shared" si="5"/>
        <v>0</v>
      </c>
      <c r="DE29">
        <f t="shared" si="5"/>
        <v>0</v>
      </c>
      <c r="DF29">
        <f t="shared" si="5"/>
        <v>0</v>
      </c>
      <c r="DG29">
        <f t="shared" si="5"/>
        <v>0</v>
      </c>
      <c r="DH29">
        <f t="shared" si="5"/>
        <v>0</v>
      </c>
      <c r="DI29">
        <f t="shared" si="5"/>
        <v>0</v>
      </c>
      <c r="DJ29">
        <f t="shared" si="5"/>
        <v>0</v>
      </c>
      <c r="DK29">
        <f t="shared" si="5"/>
        <v>0</v>
      </c>
      <c r="DL29">
        <f t="shared" si="5"/>
        <v>0</v>
      </c>
      <c r="DM29">
        <f t="shared" si="5"/>
        <v>0</v>
      </c>
      <c r="DN29">
        <f t="shared" si="5"/>
        <v>0</v>
      </c>
      <c r="DO29">
        <f t="shared" si="5"/>
        <v>0</v>
      </c>
      <c r="DP29">
        <f t="shared" si="5"/>
        <v>0</v>
      </c>
      <c r="DQ29">
        <f t="shared" si="5"/>
        <v>0</v>
      </c>
      <c r="DR29">
        <f t="shared" si="5"/>
        <v>0</v>
      </c>
      <c r="DS29">
        <f t="shared" si="5"/>
        <v>0</v>
      </c>
      <c r="DT29">
        <f t="shared" si="5"/>
        <v>0</v>
      </c>
      <c r="DU29">
        <f t="shared" si="5"/>
        <v>0</v>
      </c>
      <c r="DV29">
        <f t="shared" si="5"/>
        <v>0</v>
      </c>
      <c r="DW29">
        <f t="shared" si="5"/>
        <v>0</v>
      </c>
      <c r="DX29">
        <f t="shared" si="5"/>
        <v>-3</v>
      </c>
      <c r="DY29">
        <f t="shared" si="5"/>
        <v>-3</v>
      </c>
      <c r="DZ29">
        <f t="shared" si="5"/>
        <v>-3</v>
      </c>
      <c r="EA29">
        <f t="shared" ref="EA29:GL29" si="6">-3*EA27</f>
        <v>0</v>
      </c>
      <c r="EB29">
        <f t="shared" si="6"/>
        <v>0</v>
      </c>
      <c r="EC29">
        <f t="shared" si="6"/>
        <v>0</v>
      </c>
      <c r="ED29">
        <f t="shared" si="6"/>
        <v>0</v>
      </c>
      <c r="EE29">
        <f t="shared" si="6"/>
        <v>0</v>
      </c>
      <c r="EF29">
        <f t="shared" si="6"/>
        <v>0</v>
      </c>
      <c r="EG29">
        <f t="shared" si="6"/>
        <v>0</v>
      </c>
      <c r="EH29">
        <f t="shared" si="6"/>
        <v>0</v>
      </c>
      <c r="EI29">
        <f t="shared" si="6"/>
        <v>0</v>
      </c>
      <c r="EJ29">
        <f t="shared" si="6"/>
        <v>0</v>
      </c>
      <c r="EK29">
        <f t="shared" si="6"/>
        <v>0</v>
      </c>
      <c r="EL29">
        <f t="shared" si="6"/>
        <v>0</v>
      </c>
      <c r="EM29">
        <f t="shared" si="6"/>
        <v>0</v>
      </c>
      <c r="EN29">
        <f t="shared" si="6"/>
        <v>0</v>
      </c>
      <c r="EO29">
        <f t="shared" si="6"/>
        <v>0</v>
      </c>
      <c r="EP29">
        <f t="shared" si="6"/>
        <v>0</v>
      </c>
      <c r="EQ29">
        <f t="shared" si="6"/>
        <v>0</v>
      </c>
      <c r="ER29">
        <f t="shared" si="6"/>
        <v>0</v>
      </c>
      <c r="ES29">
        <f t="shared" si="6"/>
        <v>0</v>
      </c>
      <c r="ET29">
        <f t="shared" si="6"/>
        <v>0</v>
      </c>
      <c r="EU29">
        <f t="shared" si="6"/>
        <v>0</v>
      </c>
      <c r="EV29">
        <f t="shared" si="6"/>
        <v>0</v>
      </c>
      <c r="EW29">
        <f t="shared" si="6"/>
        <v>0</v>
      </c>
      <c r="EX29">
        <f t="shared" si="6"/>
        <v>0</v>
      </c>
      <c r="EY29">
        <f t="shared" si="6"/>
        <v>-3</v>
      </c>
      <c r="EZ29">
        <f t="shared" si="6"/>
        <v>-3</v>
      </c>
      <c r="FA29">
        <f t="shared" si="6"/>
        <v>-3</v>
      </c>
      <c r="FB29">
        <f t="shared" si="6"/>
        <v>-3</v>
      </c>
      <c r="FC29">
        <f t="shared" si="6"/>
        <v>-3</v>
      </c>
      <c r="FD29">
        <f t="shared" si="6"/>
        <v>-3</v>
      </c>
      <c r="FE29">
        <f t="shared" si="6"/>
        <v>0</v>
      </c>
      <c r="FF29">
        <f t="shared" si="6"/>
        <v>0</v>
      </c>
      <c r="FG29">
        <f t="shared" si="6"/>
        <v>0</v>
      </c>
      <c r="FH29">
        <f t="shared" si="6"/>
        <v>0</v>
      </c>
      <c r="FI29">
        <f t="shared" si="6"/>
        <v>0</v>
      </c>
      <c r="FJ29">
        <f t="shared" si="6"/>
        <v>0</v>
      </c>
      <c r="FK29">
        <f t="shared" si="6"/>
        <v>0</v>
      </c>
      <c r="FL29">
        <f t="shared" si="6"/>
        <v>0</v>
      </c>
      <c r="FM29">
        <f t="shared" si="6"/>
        <v>0</v>
      </c>
      <c r="FN29">
        <f t="shared" si="6"/>
        <v>0</v>
      </c>
      <c r="FO29">
        <f t="shared" si="6"/>
        <v>0</v>
      </c>
      <c r="FP29">
        <f t="shared" si="6"/>
        <v>0</v>
      </c>
      <c r="FQ29">
        <f t="shared" si="6"/>
        <v>0</v>
      </c>
      <c r="FR29">
        <f t="shared" si="6"/>
        <v>0</v>
      </c>
      <c r="FS29">
        <f t="shared" si="6"/>
        <v>0</v>
      </c>
      <c r="FT29">
        <f t="shared" si="6"/>
        <v>0</v>
      </c>
      <c r="FU29">
        <f t="shared" si="6"/>
        <v>0</v>
      </c>
      <c r="FV29">
        <f t="shared" si="6"/>
        <v>0</v>
      </c>
      <c r="FW29">
        <f t="shared" si="6"/>
        <v>0</v>
      </c>
      <c r="FX29">
        <f t="shared" si="6"/>
        <v>0</v>
      </c>
      <c r="FY29">
        <f t="shared" si="6"/>
        <v>0</v>
      </c>
      <c r="FZ29">
        <f t="shared" si="6"/>
        <v>0</v>
      </c>
      <c r="GA29">
        <f t="shared" si="6"/>
        <v>0</v>
      </c>
      <c r="GB29">
        <f t="shared" si="6"/>
        <v>0</v>
      </c>
      <c r="GC29">
        <f t="shared" si="6"/>
        <v>0</v>
      </c>
      <c r="GD29">
        <f t="shared" si="6"/>
        <v>0</v>
      </c>
      <c r="GE29">
        <f t="shared" si="6"/>
        <v>0</v>
      </c>
      <c r="GF29">
        <f t="shared" si="6"/>
        <v>0</v>
      </c>
      <c r="GG29">
        <f t="shared" si="6"/>
        <v>0</v>
      </c>
      <c r="GH29">
        <f t="shared" si="6"/>
        <v>0</v>
      </c>
      <c r="GI29">
        <f t="shared" si="6"/>
        <v>0</v>
      </c>
      <c r="GJ29">
        <f t="shared" si="6"/>
        <v>0</v>
      </c>
      <c r="GK29">
        <f t="shared" si="6"/>
        <v>0</v>
      </c>
      <c r="GL29">
        <f t="shared" si="6"/>
        <v>0</v>
      </c>
      <c r="GM29">
        <f t="shared" ref="GM29:GV29" si="7">-3*GM27</f>
        <v>0</v>
      </c>
      <c r="GN29">
        <f t="shared" si="7"/>
        <v>0</v>
      </c>
      <c r="GO29" t="e">
        <f t="shared" si="7"/>
        <v>#N/A</v>
      </c>
      <c r="GP29" t="e">
        <f t="shared" si="7"/>
        <v>#N/A</v>
      </c>
      <c r="GQ29" t="e">
        <f t="shared" si="7"/>
        <v>#N/A</v>
      </c>
      <c r="GR29" t="e">
        <f t="shared" si="7"/>
        <v>#N/A</v>
      </c>
      <c r="GS29" t="e">
        <f t="shared" si="7"/>
        <v>#N/A</v>
      </c>
      <c r="GT29" t="e">
        <f t="shared" si="7"/>
        <v>#N/A</v>
      </c>
      <c r="GU29" t="e">
        <f t="shared" si="7"/>
        <v>#N/A</v>
      </c>
      <c r="GV29" t="e">
        <f t="shared" si="7"/>
        <v>#N/A</v>
      </c>
    </row>
    <row r="30" spans="1:204" s="3" customFormat="1" x14ac:dyDescent="0.25">
      <c r="A30" s="12" t="s">
        <v>160</v>
      </c>
    </row>
    <row r="31" spans="1:204" s="9" customFormat="1" x14ac:dyDescent="0.25">
      <c r="A31" s="13" t="s">
        <v>161</v>
      </c>
    </row>
    <row r="32" spans="1:204" x14ac:dyDescent="0.25">
      <c r="A32" s="8" t="s">
        <v>173</v>
      </c>
      <c r="B32" t="s">
        <v>27</v>
      </c>
      <c r="C32">
        <f t="shared" ref="C32:BN32" si="8">SUM(C11:C12)</f>
        <v>12</v>
      </c>
      <c r="D32">
        <f t="shared" si="8"/>
        <v>12.5</v>
      </c>
      <c r="E32">
        <f t="shared" si="8"/>
        <v>12.899999999999999</v>
      </c>
      <c r="F32">
        <f t="shared" si="8"/>
        <v>13.4</v>
      </c>
      <c r="G32">
        <f t="shared" si="8"/>
        <v>14</v>
      </c>
      <c r="H32">
        <f t="shared" si="8"/>
        <v>14.6</v>
      </c>
      <c r="I32">
        <f t="shared" si="8"/>
        <v>15</v>
      </c>
      <c r="J32">
        <f t="shared" si="8"/>
        <v>15.600000000000001</v>
      </c>
      <c r="K32">
        <f t="shared" si="8"/>
        <v>16.3</v>
      </c>
      <c r="L32">
        <f t="shared" si="8"/>
        <v>16.7</v>
      </c>
      <c r="M32">
        <f t="shared" si="8"/>
        <v>17.5</v>
      </c>
      <c r="N32">
        <f t="shared" si="8"/>
        <v>17.7</v>
      </c>
      <c r="O32">
        <f t="shared" si="8"/>
        <v>18.5</v>
      </c>
      <c r="P32">
        <f t="shared" si="8"/>
        <v>19.600000000000001</v>
      </c>
      <c r="Q32">
        <f t="shared" si="8"/>
        <v>20.2</v>
      </c>
      <c r="R32">
        <f t="shared" si="8"/>
        <v>21.1</v>
      </c>
      <c r="S32">
        <f t="shared" si="8"/>
        <v>21.9</v>
      </c>
      <c r="T32">
        <f t="shared" si="8"/>
        <v>23.5</v>
      </c>
      <c r="U32">
        <f t="shared" si="8"/>
        <v>24.5</v>
      </c>
      <c r="V32">
        <f t="shared" si="8"/>
        <v>25.8</v>
      </c>
      <c r="W32">
        <f t="shared" si="8"/>
        <v>27.8</v>
      </c>
      <c r="X32">
        <f t="shared" si="8"/>
        <v>29</v>
      </c>
      <c r="Y32">
        <f t="shared" si="8"/>
        <v>29.8</v>
      </c>
      <c r="Z32">
        <f t="shared" si="8"/>
        <v>31.4</v>
      </c>
      <c r="AA32">
        <f t="shared" si="8"/>
        <v>32.799999999999997</v>
      </c>
      <c r="AB32">
        <f t="shared" si="8"/>
        <v>33.299999999999997</v>
      </c>
      <c r="AC32">
        <f t="shared" si="8"/>
        <v>35.1</v>
      </c>
      <c r="AD32">
        <f t="shared" si="8"/>
        <v>35.9</v>
      </c>
      <c r="AE32">
        <f t="shared" si="8"/>
        <v>37.099999999999994</v>
      </c>
      <c r="AF32">
        <f t="shared" si="8"/>
        <v>39.200000000000003</v>
      </c>
      <c r="AG32">
        <f t="shared" si="8"/>
        <v>39.200000000000003</v>
      </c>
      <c r="AH32">
        <f t="shared" si="8"/>
        <v>39.799999999999997</v>
      </c>
      <c r="AI32">
        <f t="shared" si="8"/>
        <v>41.7</v>
      </c>
      <c r="AJ32">
        <f t="shared" si="8"/>
        <v>43.6</v>
      </c>
      <c r="AK32">
        <f t="shared" si="8"/>
        <v>44.9</v>
      </c>
      <c r="AL32">
        <f t="shared" si="8"/>
        <v>46.5</v>
      </c>
      <c r="AM32">
        <f t="shared" si="8"/>
        <v>48</v>
      </c>
      <c r="AN32">
        <f t="shared" si="8"/>
        <v>50</v>
      </c>
      <c r="AO32">
        <f t="shared" si="8"/>
        <v>51.6</v>
      </c>
      <c r="AP32">
        <f t="shared" si="8"/>
        <v>54.4</v>
      </c>
      <c r="AQ32">
        <f t="shared" si="8"/>
        <v>57</v>
      </c>
      <c r="AR32">
        <f t="shared" si="8"/>
        <v>57.5</v>
      </c>
      <c r="AS32">
        <f t="shared" si="8"/>
        <v>61.2</v>
      </c>
      <c r="AT32">
        <f t="shared" si="8"/>
        <v>64.400000000000006</v>
      </c>
      <c r="AU32">
        <f t="shared" si="8"/>
        <v>67.2</v>
      </c>
      <c r="AV32">
        <f t="shared" si="8"/>
        <v>70.7</v>
      </c>
      <c r="AW32">
        <f t="shared" si="8"/>
        <v>72.7</v>
      </c>
      <c r="AX32">
        <f t="shared" si="8"/>
        <v>74.3</v>
      </c>
      <c r="AY32">
        <f t="shared" si="8"/>
        <v>77</v>
      </c>
      <c r="AZ32">
        <f t="shared" si="8"/>
        <v>80.3</v>
      </c>
      <c r="BA32">
        <f t="shared" si="8"/>
        <v>82.6</v>
      </c>
      <c r="BB32">
        <f t="shared" si="8"/>
        <v>84.4</v>
      </c>
      <c r="BC32">
        <f t="shared" si="8"/>
        <v>88.4</v>
      </c>
      <c r="BD32">
        <f t="shared" si="8"/>
        <v>90.3</v>
      </c>
      <c r="BE32">
        <f t="shared" si="8"/>
        <v>92.7</v>
      </c>
      <c r="BF32">
        <f t="shared" si="8"/>
        <v>95.3</v>
      </c>
      <c r="BG32">
        <f t="shared" si="8"/>
        <v>98.2</v>
      </c>
      <c r="BH32">
        <f t="shared" si="8"/>
        <v>100.3</v>
      </c>
      <c r="BI32">
        <f t="shared" si="8"/>
        <v>102.39999999999999</v>
      </c>
      <c r="BJ32">
        <f t="shared" si="8"/>
        <v>104.5</v>
      </c>
      <c r="BK32">
        <f t="shared" si="8"/>
        <v>106.30000000000001</v>
      </c>
      <c r="BL32">
        <f t="shared" si="8"/>
        <v>108.3</v>
      </c>
      <c r="BM32">
        <f t="shared" si="8"/>
        <v>110.4</v>
      </c>
      <c r="BN32">
        <f t="shared" si="8"/>
        <v>112.69999999999999</v>
      </c>
      <c r="BO32">
        <f t="shared" ref="BO32:DZ32" si="9">SUM(BO11:BO12)</f>
        <v>115.1</v>
      </c>
      <c r="BP32">
        <f t="shared" si="9"/>
        <v>117.6</v>
      </c>
      <c r="BQ32">
        <f t="shared" si="9"/>
        <v>120.1</v>
      </c>
      <c r="BR32">
        <f t="shared" si="9"/>
        <v>122.8</v>
      </c>
      <c r="BS32">
        <f t="shared" si="9"/>
        <v>125.8</v>
      </c>
      <c r="BT32">
        <f t="shared" si="9"/>
        <v>128.39999999999998</v>
      </c>
      <c r="BU32">
        <f t="shared" si="9"/>
        <v>130.69999999999999</v>
      </c>
      <c r="BV32">
        <f t="shared" si="9"/>
        <v>132.69999999999999</v>
      </c>
      <c r="BW32">
        <f t="shared" si="9"/>
        <v>134.30000000000001</v>
      </c>
      <c r="BX32">
        <f t="shared" si="9"/>
        <v>137.19999999999999</v>
      </c>
      <c r="BY32">
        <f t="shared" si="9"/>
        <v>140.69999999999999</v>
      </c>
      <c r="BZ32">
        <f t="shared" si="9"/>
        <v>145.1</v>
      </c>
      <c r="CA32">
        <f t="shared" si="9"/>
        <v>151.19999999999999</v>
      </c>
      <c r="CB32">
        <f t="shared" si="9"/>
        <v>156.5</v>
      </c>
      <c r="CC32">
        <f t="shared" si="9"/>
        <v>161.6</v>
      </c>
      <c r="CD32">
        <f t="shared" si="9"/>
        <v>166.7</v>
      </c>
      <c r="CE32">
        <f t="shared" si="9"/>
        <v>170.89999999999998</v>
      </c>
      <c r="CF32">
        <f t="shared" si="9"/>
        <v>176.8</v>
      </c>
      <c r="CG32">
        <f t="shared" si="9"/>
        <v>183.60000000000002</v>
      </c>
      <c r="CH32">
        <f t="shared" si="9"/>
        <v>191.7</v>
      </c>
      <c r="CI32">
        <f t="shared" si="9"/>
        <v>196.60000000000002</v>
      </c>
      <c r="CJ32">
        <f t="shared" si="9"/>
        <v>208.8</v>
      </c>
      <c r="CK32">
        <f t="shared" si="9"/>
        <v>217.3</v>
      </c>
      <c r="CL32">
        <f t="shared" si="9"/>
        <v>235</v>
      </c>
      <c r="CM32">
        <f t="shared" si="9"/>
        <v>235.5</v>
      </c>
      <c r="CN32">
        <f t="shared" si="9"/>
        <v>246.4</v>
      </c>
      <c r="CO32">
        <f t="shared" si="9"/>
        <v>255.1</v>
      </c>
      <c r="CP32">
        <f t="shared" si="9"/>
        <v>258.5</v>
      </c>
      <c r="CQ32">
        <f t="shared" si="9"/>
        <v>267.8</v>
      </c>
      <c r="CR32">
        <f t="shared" si="9"/>
        <v>269.5</v>
      </c>
      <c r="CS32">
        <f t="shared" si="9"/>
        <v>282.7</v>
      </c>
      <c r="CT32">
        <f t="shared" si="9"/>
        <v>287.60000000000002</v>
      </c>
      <c r="CU32">
        <f t="shared" si="9"/>
        <v>293.5</v>
      </c>
      <c r="CV32">
        <f t="shared" si="9"/>
        <v>299.29999999999995</v>
      </c>
      <c r="CW32">
        <f t="shared" si="9"/>
        <v>303.29999999999995</v>
      </c>
      <c r="CX32">
        <f t="shared" si="9"/>
        <v>319.39999999999998</v>
      </c>
      <c r="CY32">
        <f t="shared" si="9"/>
        <v>328.2</v>
      </c>
      <c r="CZ32">
        <f t="shared" si="9"/>
        <v>332.1</v>
      </c>
      <c r="DA32">
        <f t="shared" si="9"/>
        <v>335.9</v>
      </c>
      <c r="DB32">
        <f t="shared" si="9"/>
        <v>327.2</v>
      </c>
      <c r="DC32">
        <f t="shared" si="9"/>
        <v>340.9</v>
      </c>
      <c r="DD32">
        <f t="shared" si="9"/>
        <v>358.70000000000005</v>
      </c>
      <c r="DE32">
        <f t="shared" si="9"/>
        <v>355.3</v>
      </c>
      <c r="DF32">
        <f t="shared" si="9"/>
        <v>357.3</v>
      </c>
      <c r="DG32">
        <f t="shared" si="9"/>
        <v>365.8</v>
      </c>
      <c r="DH32">
        <f t="shared" si="9"/>
        <v>366.5</v>
      </c>
      <c r="DI32">
        <f t="shared" si="9"/>
        <v>372</v>
      </c>
      <c r="DJ32">
        <f t="shared" si="9"/>
        <v>375.9</v>
      </c>
      <c r="DK32">
        <f t="shared" si="9"/>
        <v>373.6</v>
      </c>
      <c r="DL32">
        <f t="shared" si="9"/>
        <v>375.3</v>
      </c>
      <c r="DM32">
        <f t="shared" si="9"/>
        <v>373.1</v>
      </c>
      <c r="DN32">
        <f t="shared" si="9"/>
        <v>380.9</v>
      </c>
      <c r="DO32">
        <f t="shared" si="9"/>
        <v>387.7</v>
      </c>
      <c r="DP32">
        <f t="shared" si="9"/>
        <v>387</v>
      </c>
      <c r="DQ32">
        <f t="shared" si="9"/>
        <v>396.1</v>
      </c>
      <c r="DR32">
        <f t="shared" si="9"/>
        <v>402.3</v>
      </c>
      <c r="DS32">
        <f t="shared" si="9"/>
        <v>403.2</v>
      </c>
      <c r="DT32">
        <f t="shared" si="9"/>
        <v>414.4</v>
      </c>
      <c r="DU32">
        <f t="shared" si="9"/>
        <v>425.5</v>
      </c>
      <c r="DV32">
        <f t="shared" si="9"/>
        <v>431.5</v>
      </c>
      <c r="DW32">
        <f t="shared" si="9"/>
        <v>448.8</v>
      </c>
      <c r="DX32">
        <f t="shared" si="9"/>
        <v>470.5</v>
      </c>
      <c r="DY32">
        <f t="shared" si="9"/>
        <v>463.20000000000005</v>
      </c>
      <c r="DZ32">
        <f t="shared" si="9"/>
        <v>496.8</v>
      </c>
      <c r="EA32">
        <f t="shared" ref="EA32:GL32" si="10">SUM(EA11:EA12)</f>
        <v>499</v>
      </c>
      <c r="EB32">
        <f t="shared" si="10"/>
        <v>501.7</v>
      </c>
      <c r="EC32">
        <f t="shared" si="10"/>
        <v>512.70000000000005</v>
      </c>
      <c r="ED32">
        <f t="shared" si="10"/>
        <v>525.5</v>
      </c>
      <c r="EE32">
        <f t="shared" si="10"/>
        <v>529.59999999999991</v>
      </c>
      <c r="EF32">
        <f t="shared" si="10"/>
        <v>533.5</v>
      </c>
      <c r="EG32">
        <f t="shared" si="10"/>
        <v>550.70000000000005</v>
      </c>
      <c r="EH32">
        <f t="shared" si="10"/>
        <v>551.20000000000005</v>
      </c>
      <c r="EI32">
        <f t="shared" si="10"/>
        <v>576.4</v>
      </c>
      <c r="EJ32">
        <f t="shared" si="10"/>
        <v>593.4</v>
      </c>
      <c r="EK32">
        <f t="shared" si="10"/>
        <v>596.90000000000009</v>
      </c>
      <c r="EL32">
        <f t="shared" si="10"/>
        <v>609.9</v>
      </c>
      <c r="EM32">
        <f t="shared" si="10"/>
        <v>624.5</v>
      </c>
      <c r="EN32">
        <f t="shared" si="10"/>
        <v>640</v>
      </c>
      <c r="EO32">
        <f t="shared" si="10"/>
        <v>635.20000000000005</v>
      </c>
      <c r="EP32">
        <f t="shared" si="10"/>
        <v>646.4</v>
      </c>
      <c r="EQ32">
        <f t="shared" si="10"/>
        <v>680.90000000000009</v>
      </c>
      <c r="ER32">
        <f t="shared" si="10"/>
        <v>690.5</v>
      </c>
      <c r="ES32">
        <f t="shared" si="10"/>
        <v>710.8</v>
      </c>
      <c r="ET32">
        <f t="shared" si="10"/>
        <v>710.5</v>
      </c>
      <c r="EU32">
        <f t="shared" si="10"/>
        <v>748.9</v>
      </c>
      <c r="EV32">
        <f t="shared" si="10"/>
        <v>738.8</v>
      </c>
      <c r="EW32">
        <f t="shared" si="10"/>
        <v>751.6</v>
      </c>
      <c r="EX32">
        <f t="shared" si="10"/>
        <v>770.2</v>
      </c>
      <c r="EY32">
        <f t="shared" si="10"/>
        <v>780.40000000000009</v>
      </c>
      <c r="EZ32">
        <f t="shared" si="10"/>
        <v>796.5</v>
      </c>
      <c r="FA32">
        <f t="shared" si="10"/>
        <v>806.7</v>
      </c>
      <c r="FB32">
        <f t="shared" si="10"/>
        <v>816.3</v>
      </c>
      <c r="FC32">
        <f t="shared" si="10"/>
        <v>841.3</v>
      </c>
      <c r="FD32">
        <f t="shared" si="10"/>
        <v>859.3</v>
      </c>
      <c r="FE32">
        <f t="shared" si="10"/>
        <v>874.9</v>
      </c>
      <c r="FF32">
        <f t="shared" si="10"/>
        <v>874.6</v>
      </c>
      <c r="FG32">
        <f t="shared" si="10"/>
        <v>888.1</v>
      </c>
      <c r="FH32">
        <f t="shared" si="10"/>
        <v>896.2</v>
      </c>
      <c r="FI32">
        <f t="shared" si="10"/>
        <v>921.30000000000007</v>
      </c>
      <c r="FJ32">
        <f t="shared" si="10"/>
        <v>935.5</v>
      </c>
      <c r="FK32">
        <f t="shared" si="10"/>
        <v>946.40000000000009</v>
      </c>
      <c r="FL32">
        <f t="shared" si="10"/>
        <v>943.09999999999991</v>
      </c>
      <c r="FM32">
        <f t="shared" si="10"/>
        <v>934.9</v>
      </c>
      <c r="FN32">
        <f t="shared" si="10"/>
        <v>942.2</v>
      </c>
      <c r="FO32">
        <f t="shared" si="10"/>
        <v>947.6</v>
      </c>
      <c r="FP32">
        <f t="shared" si="10"/>
        <v>973.3</v>
      </c>
      <c r="FQ32">
        <f t="shared" si="10"/>
        <v>976.1</v>
      </c>
      <c r="FR32">
        <f t="shared" si="10"/>
        <v>992.3</v>
      </c>
      <c r="FS32">
        <f t="shared" si="10"/>
        <v>995.09999999999991</v>
      </c>
      <c r="FT32">
        <f t="shared" si="10"/>
        <v>1005.5</v>
      </c>
      <c r="FU32">
        <f t="shared" si="10"/>
        <v>1021.9000000000001</v>
      </c>
      <c r="FV32">
        <f t="shared" si="10"/>
        <v>1028.8000000000002</v>
      </c>
      <c r="FW32">
        <f t="shared" si="10"/>
        <v>1046.0999999999999</v>
      </c>
      <c r="FX32">
        <f t="shared" si="10"/>
        <v>1075.5</v>
      </c>
      <c r="FY32">
        <f t="shared" si="10"/>
        <v>1109.5999999999999</v>
      </c>
      <c r="FZ32">
        <f t="shared" si="10"/>
        <v>1127</v>
      </c>
      <c r="GA32">
        <f t="shared" si="10"/>
        <v>1145.2</v>
      </c>
      <c r="GB32">
        <f t="shared" si="10"/>
        <v>1168.5999999999999</v>
      </c>
      <c r="GC32">
        <f t="shared" si="10"/>
        <v>1179</v>
      </c>
      <c r="GD32">
        <f t="shared" si="10"/>
        <v>1187</v>
      </c>
      <c r="GE32">
        <f t="shared" si="10"/>
        <v>1201.5</v>
      </c>
      <c r="GF32">
        <f t="shared" si="10"/>
        <v>1216.5</v>
      </c>
      <c r="GG32">
        <f t="shared" si="10"/>
        <v>1232</v>
      </c>
      <c r="GH32">
        <f t="shared" si="10"/>
        <v>1249.6999999999998</v>
      </c>
      <c r="GI32">
        <f t="shared" si="10"/>
        <v>1256.7</v>
      </c>
      <c r="GJ32">
        <f t="shared" si="10"/>
        <v>1261</v>
      </c>
      <c r="GK32">
        <f t="shared" si="10"/>
        <v>1283.2</v>
      </c>
      <c r="GL32">
        <f t="shared" si="10"/>
        <v>1289.8000000000002</v>
      </c>
      <c r="GM32">
        <f t="shared" ref="GM32:GV32" si="11">SUM(GM11:GM12)</f>
        <v>1304</v>
      </c>
      <c r="GN32">
        <f t="shared" si="11"/>
        <v>1327.1</v>
      </c>
      <c r="GO32" t="e">
        <f t="shared" si="11"/>
        <v>#N/A</v>
      </c>
      <c r="GP32" t="e">
        <f t="shared" si="11"/>
        <v>#N/A</v>
      </c>
      <c r="GQ32" t="e">
        <f t="shared" si="11"/>
        <v>#N/A</v>
      </c>
      <c r="GR32" t="e">
        <f t="shared" si="11"/>
        <v>#N/A</v>
      </c>
      <c r="GS32" t="e">
        <f t="shared" si="11"/>
        <v>#N/A</v>
      </c>
      <c r="GT32" t="e">
        <f t="shared" si="11"/>
        <v>#N/A</v>
      </c>
      <c r="GU32" t="e">
        <f t="shared" si="11"/>
        <v>#N/A</v>
      </c>
      <c r="GV32" t="e">
        <f t="shared" si="11"/>
        <v>#N/A</v>
      </c>
    </row>
    <row r="33" spans="1:204" x14ac:dyDescent="0.25">
      <c r="A33" s="8" t="s">
        <v>174</v>
      </c>
      <c r="B33" t="s">
        <v>26</v>
      </c>
      <c r="C33">
        <f t="shared" ref="C33:BN33" si="12">C13-SUM(C11:C12)</f>
        <v>51</v>
      </c>
      <c r="D33">
        <f t="shared" si="12"/>
        <v>60.599999999999994</v>
      </c>
      <c r="E33">
        <f t="shared" si="12"/>
        <v>60.6</v>
      </c>
      <c r="F33">
        <f t="shared" si="12"/>
        <v>64</v>
      </c>
      <c r="G33">
        <f t="shared" si="12"/>
        <v>65.3</v>
      </c>
      <c r="H33">
        <f t="shared" si="12"/>
        <v>72.300000000000011</v>
      </c>
      <c r="I33">
        <f t="shared" si="12"/>
        <v>71.900000000000006</v>
      </c>
      <c r="J33">
        <f t="shared" si="12"/>
        <v>72.900000000000006</v>
      </c>
      <c r="K33">
        <f t="shared" si="12"/>
        <v>75.100000000000009</v>
      </c>
      <c r="L33">
        <f t="shared" si="12"/>
        <v>75.2</v>
      </c>
      <c r="M33">
        <f t="shared" si="12"/>
        <v>75.400000000000006</v>
      </c>
      <c r="N33">
        <f t="shared" si="12"/>
        <v>85.399999999999991</v>
      </c>
      <c r="O33">
        <f t="shared" si="12"/>
        <v>86.9</v>
      </c>
      <c r="P33">
        <f t="shared" si="12"/>
        <v>88</v>
      </c>
      <c r="Q33">
        <f t="shared" si="12"/>
        <v>89</v>
      </c>
      <c r="R33">
        <f t="shared" si="12"/>
        <v>91.199999999999989</v>
      </c>
      <c r="S33">
        <f t="shared" si="12"/>
        <v>95.6</v>
      </c>
      <c r="T33">
        <f t="shared" si="12"/>
        <v>101.9</v>
      </c>
      <c r="U33">
        <f t="shared" si="12"/>
        <v>107.69999999999999</v>
      </c>
      <c r="V33">
        <f t="shared" si="12"/>
        <v>113.3</v>
      </c>
      <c r="W33">
        <f t="shared" si="12"/>
        <v>122.00000000000001</v>
      </c>
      <c r="X33">
        <f t="shared" si="12"/>
        <v>135.6</v>
      </c>
      <c r="Y33">
        <f t="shared" si="12"/>
        <v>137.89999999999998</v>
      </c>
      <c r="Z33">
        <f t="shared" si="12"/>
        <v>139</v>
      </c>
      <c r="AA33">
        <f t="shared" si="12"/>
        <v>141.89999999999998</v>
      </c>
      <c r="AB33">
        <f t="shared" si="12"/>
        <v>139.80000000000001</v>
      </c>
      <c r="AC33">
        <f t="shared" si="12"/>
        <v>145</v>
      </c>
      <c r="AD33">
        <f t="shared" si="12"/>
        <v>146.79999999999998</v>
      </c>
      <c r="AE33">
        <f t="shared" si="12"/>
        <v>148.4</v>
      </c>
      <c r="AF33">
        <f t="shared" si="12"/>
        <v>147.19999999999999</v>
      </c>
      <c r="AG33">
        <f t="shared" si="12"/>
        <v>152.5</v>
      </c>
      <c r="AH33">
        <f t="shared" si="12"/>
        <v>154.5</v>
      </c>
      <c r="AI33">
        <f t="shared" si="12"/>
        <v>156</v>
      </c>
      <c r="AJ33">
        <f t="shared" si="12"/>
        <v>155.4</v>
      </c>
      <c r="AK33">
        <f t="shared" si="12"/>
        <v>162.19999999999999</v>
      </c>
      <c r="AL33">
        <f t="shared" si="12"/>
        <v>163.4</v>
      </c>
      <c r="AM33">
        <f t="shared" si="12"/>
        <v>166.9</v>
      </c>
      <c r="AN33">
        <f t="shared" si="12"/>
        <v>169.2</v>
      </c>
      <c r="AO33">
        <f t="shared" si="12"/>
        <v>183</v>
      </c>
      <c r="AP33">
        <f t="shared" si="12"/>
        <v>186.29999999999998</v>
      </c>
      <c r="AQ33">
        <f t="shared" si="12"/>
        <v>194.2</v>
      </c>
      <c r="AR33">
        <f t="shared" si="12"/>
        <v>198.7</v>
      </c>
      <c r="AS33">
        <f t="shared" si="12"/>
        <v>226.7</v>
      </c>
      <c r="AT33">
        <f t="shared" si="12"/>
        <v>226.29999999999998</v>
      </c>
      <c r="AU33">
        <f t="shared" si="12"/>
        <v>228.90000000000003</v>
      </c>
      <c r="AV33">
        <f t="shared" si="12"/>
        <v>228.3</v>
      </c>
      <c r="AW33">
        <f t="shared" si="12"/>
        <v>244.3</v>
      </c>
      <c r="AX33">
        <f t="shared" si="12"/>
        <v>244.89999999999998</v>
      </c>
      <c r="AY33">
        <f t="shared" si="12"/>
        <v>247.3</v>
      </c>
      <c r="AZ33">
        <f t="shared" si="12"/>
        <v>252.89999999999998</v>
      </c>
      <c r="BA33">
        <f t="shared" si="12"/>
        <v>267.10000000000002</v>
      </c>
      <c r="BB33">
        <f t="shared" si="12"/>
        <v>280.79999999999995</v>
      </c>
      <c r="BC33">
        <f t="shared" si="12"/>
        <v>279.60000000000002</v>
      </c>
      <c r="BD33">
        <f t="shared" si="12"/>
        <v>283.39999999999998</v>
      </c>
      <c r="BE33">
        <f t="shared" si="12"/>
        <v>275.8</v>
      </c>
      <c r="BF33">
        <f t="shared" si="12"/>
        <v>276.5</v>
      </c>
      <c r="BG33">
        <f t="shared" si="12"/>
        <v>278.10000000000002</v>
      </c>
      <c r="BH33">
        <f t="shared" si="12"/>
        <v>278.7</v>
      </c>
      <c r="BI33">
        <f t="shared" si="12"/>
        <v>278</v>
      </c>
      <c r="BJ33">
        <f t="shared" si="12"/>
        <v>283.39999999999998</v>
      </c>
      <c r="BK33">
        <f t="shared" si="12"/>
        <v>291.8</v>
      </c>
      <c r="BL33">
        <f t="shared" si="12"/>
        <v>292.2</v>
      </c>
      <c r="BM33">
        <f t="shared" si="12"/>
        <v>295.20000000000005</v>
      </c>
      <c r="BN33">
        <f t="shared" si="12"/>
        <v>295.60000000000002</v>
      </c>
      <c r="BO33">
        <f t="shared" ref="BO33:DZ33" si="13">BO13-SUM(BO11:BO12)</f>
        <v>304.79999999999995</v>
      </c>
      <c r="BP33">
        <f t="shared" si="13"/>
        <v>308</v>
      </c>
      <c r="BQ33">
        <f t="shared" si="13"/>
        <v>313</v>
      </c>
      <c r="BR33">
        <f t="shared" si="13"/>
        <v>313</v>
      </c>
      <c r="BS33">
        <f t="shared" si="13"/>
        <v>316.09999999999997</v>
      </c>
      <c r="BT33">
        <f t="shared" si="13"/>
        <v>319.10000000000002</v>
      </c>
      <c r="BU33">
        <f t="shared" si="13"/>
        <v>318.7</v>
      </c>
      <c r="BV33">
        <f t="shared" si="13"/>
        <v>320.10000000000002</v>
      </c>
      <c r="BW33">
        <f t="shared" si="13"/>
        <v>336</v>
      </c>
      <c r="BX33">
        <f t="shared" si="13"/>
        <v>336.2</v>
      </c>
      <c r="BY33">
        <f t="shared" si="13"/>
        <v>338.1</v>
      </c>
      <c r="BZ33">
        <f t="shared" si="13"/>
        <v>339.79999999999995</v>
      </c>
      <c r="CA33">
        <f t="shared" si="13"/>
        <v>357</v>
      </c>
      <c r="CB33">
        <f t="shared" si="13"/>
        <v>359.20000000000005</v>
      </c>
      <c r="CC33">
        <f t="shared" si="13"/>
        <v>363.1</v>
      </c>
      <c r="CD33">
        <f t="shared" si="13"/>
        <v>369.09999999999997</v>
      </c>
      <c r="CE33">
        <f t="shared" si="13"/>
        <v>385.30000000000007</v>
      </c>
      <c r="CF33">
        <f t="shared" si="13"/>
        <v>390.7</v>
      </c>
      <c r="CG33">
        <f t="shared" si="13"/>
        <v>394.5</v>
      </c>
      <c r="CH33">
        <f t="shared" si="13"/>
        <v>405.09999999999997</v>
      </c>
      <c r="CI33">
        <f t="shared" si="13"/>
        <v>425.9</v>
      </c>
      <c r="CJ33">
        <f t="shared" si="13"/>
        <v>434.7</v>
      </c>
      <c r="CK33">
        <f t="shared" si="13"/>
        <v>436.49999999999994</v>
      </c>
      <c r="CL33">
        <f t="shared" si="13"/>
        <v>447.29999999999995</v>
      </c>
      <c r="CM33">
        <f t="shared" si="13"/>
        <v>475</v>
      </c>
      <c r="CN33">
        <f t="shared" si="13"/>
        <v>482.70000000000005</v>
      </c>
      <c r="CO33">
        <f t="shared" si="13"/>
        <v>486.19999999999993</v>
      </c>
      <c r="CP33">
        <f t="shared" si="13"/>
        <v>487.5</v>
      </c>
      <c r="CQ33">
        <f t="shared" si="13"/>
        <v>498.7</v>
      </c>
      <c r="CR33">
        <f t="shared" si="13"/>
        <v>502.20000000000005</v>
      </c>
      <c r="CS33">
        <f t="shared" si="13"/>
        <v>503.59999999999997</v>
      </c>
      <c r="CT33">
        <f t="shared" si="13"/>
        <v>503.69999999999993</v>
      </c>
      <c r="CU33">
        <f t="shared" si="13"/>
        <v>511.79999999999995</v>
      </c>
      <c r="CV33">
        <f t="shared" si="13"/>
        <v>510.80000000000007</v>
      </c>
      <c r="CW33">
        <f t="shared" si="13"/>
        <v>510.30000000000007</v>
      </c>
      <c r="CX33">
        <f t="shared" si="13"/>
        <v>514.4</v>
      </c>
      <c r="CY33">
        <f t="shared" si="13"/>
        <v>529.70000000000005</v>
      </c>
      <c r="CZ33">
        <f t="shared" si="13"/>
        <v>533.5</v>
      </c>
      <c r="DA33">
        <f t="shared" si="13"/>
        <v>534.80000000000007</v>
      </c>
      <c r="DB33">
        <f t="shared" si="13"/>
        <v>537.40000000000009</v>
      </c>
      <c r="DC33">
        <f t="shared" si="13"/>
        <v>552.30000000000007</v>
      </c>
      <c r="DD33">
        <f t="shared" si="13"/>
        <v>554.19999999999993</v>
      </c>
      <c r="DE33">
        <f t="shared" si="13"/>
        <v>553.20000000000005</v>
      </c>
      <c r="DF33">
        <f t="shared" si="13"/>
        <v>553.40000000000009</v>
      </c>
      <c r="DG33">
        <f t="shared" si="13"/>
        <v>564.70000000000005</v>
      </c>
      <c r="DH33">
        <f t="shared" si="13"/>
        <v>564.79999999999995</v>
      </c>
      <c r="DI33">
        <f t="shared" si="13"/>
        <v>565.20000000000005</v>
      </c>
      <c r="DJ33">
        <f t="shared" si="13"/>
        <v>566.80000000000007</v>
      </c>
      <c r="DK33">
        <f t="shared" si="13"/>
        <v>578.19999999999993</v>
      </c>
      <c r="DL33">
        <f t="shared" si="13"/>
        <v>580.70000000000005</v>
      </c>
      <c r="DM33">
        <f t="shared" si="13"/>
        <v>584.29999999999995</v>
      </c>
      <c r="DN33">
        <f t="shared" si="13"/>
        <v>585.5</v>
      </c>
      <c r="DO33">
        <f t="shared" si="13"/>
        <v>595.70000000000005</v>
      </c>
      <c r="DP33">
        <f t="shared" si="13"/>
        <v>598</v>
      </c>
      <c r="DQ33">
        <f t="shared" si="13"/>
        <v>600</v>
      </c>
      <c r="DR33">
        <f t="shared" si="13"/>
        <v>602</v>
      </c>
      <c r="DS33">
        <f t="shared" si="13"/>
        <v>613.70000000000005</v>
      </c>
      <c r="DT33">
        <f t="shared" si="13"/>
        <v>627.9</v>
      </c>
      <c r="DU33">
        <f t="shared" si="13"/>
        <v>629.20000000000005</v>
      </c>
      <c r="DV33">
        <f t="shared" si="13"/>
        <v>634.09999999999991</v>
      </c>
      <c r="DW33">
        <f t="shared" si="13"/>
        <v>659</v>
      </c>
      <c r="DX33">
        <f t="shared" si="13"/>
        <v>668.59999999999991</v>
      </c>
      <c r="DY33">
        <f t="shared" si="13"/>
        <v>682</v>
      </c>
      <c r="DZ33">
        <f t="shared" si="13"/>
        <v>694.40000000000009</v>
      </c>
      <c r="EA33">
        <f t="shared" ref="EA33:GL33" si="14">EA13-SUM(EA11:EA12)</f>
        <v>722</v>
      </c>
      <c r="EB33">
        <f t="shared" si="14"/>
        <v>745.39999999999986</v>
      </c>
      <c r="EC33">
        <f t="shared" si="14"/>
        <v>747.2</v>
      </c>
      <c r="ED33">
        <f t="shared" si="14"/>
        <v>750.7</v>
      </c>
      <c r="EE33">
        <f t="shared" si="14"/>
        <v>765</v>
      </c>
      <c r="EF33">
        <f t="shared" si="14"/>
        <v>779.09999999999991</v>
      </c>
      <c r="EG33">
        <f t="shared" si="14"/>
        <v>784.8</v>
      </c>
      <c r="EH33">
        <f t="shared" si="14"/>
        <v>790</v>
      </c>
      <c r="EI33">
        <f t="shared" si="14"/>
        <v>803.19999999999993</v>
      </c>
      <c r="EJ33">
        <f t="shared" si="14"/>
        <v>807.19999999999993</v>
      </c>
      <c r="EK33">
        <f t="shared" si="14"/>
        <v>812.89999999999986</v>
      </c>
      <c r="EL33">
        <f t="shared" si="14"/>
        <v>818.00000000000011</v>
      </c>
      <c r="EM33">
        <f t="shared" si="14"/>
        <v>839.90000000000009</v>
      </c>
      <c r="EN33">
        <f t="shared" si="14"/>
        <v>846</v>
      </c>
      <c r="EO33">
        <f t="shared" si="14"/>
        <v>865.8</v>
      </c>
      <c r="EP33">
        <f t="shared" si="14"/>
        <v>865.9</v>
      </c>
      <c r="EQ33">
        <f t="shared" si="14"/>
        <v>885.8</v>
      </c>
      <c r="ER33">
        <f t="shared" si="14"/>
        <v>892.7</v>
      </c>
      <c r="ES33">
        <f t="shared" si="14"/>
        <v>897.7</v>
      </c>
      <c r="ET33">
        <f t="shared" si="14"/>
        <v>903.3</v>
      </c>
      <c r="EU33">
        <f t="shared" si="14"/>
        <v>931.30000000000007</v>
      </c>
      <c r="EV33">
        <f t="shared" si="14"/>
        <v>941.60000000000014</v>
      </c>
      <c r="EW33">
        <f t="shared" si="14"/>
        <v>948.6</v>
      </c>
      <c r="EX33">
        <f t="shared" si="14"/>
        <v>958.39999999999986</v>
      </c>
      <c r="EY33">
        <f t="shared" si="14"/>
        <v>987.8</v>
      </c>
      <c r="EZ33">
        <f t="shared" si="14"/>
        <v>1316.5</v>
      </c>
      <c r="FA33">
        <f t="shared" si="14"/>
        <v>1098.5999999999999</v>
      </c>
      <c r="FB33">
        <f t="shared" si="14"/>
        <v>1074.5</v>
      </c>
      <c r="FC33">
        <f t="shared" si="14"/>
        <v>1160.6000000000001</v>
      </c>
      <c r="FD33">
        <f t="shared" si="14"/>
        <v>1280.7</v>
      </c>
      <c r="FE33">
        <f t="shared" si="14"/>
        <v>1262</v>
      </c>
      <c r="FF33">
        <f t="shared" si="14"/>
        <v>1277.5</v>
      </c>
      <c r="FG33">
        <f t="shared" si="14"/>
        <v>1374.1</v>
      </c>
      <c r="FH33">
        <f t="shared" si="14"/>
        <v>1372.4999999999998</v>
      </c>
      <c r="FI33">
        <f t="shared" si="14"/>
        <v>1370.6999999999998</v>
      </c>
      <c r="FJ33">
        <f t="shared" si="14"/>
        <v>1367.1999999999998</v>
      </c>
      <c r="FK33">
        <f t="shared" si="14"/>
        <v>1366.6</v>
      </c>
      <c r="FL33">
        <f t="shared" si="14"/>
        <v>1369</v>
      </c>
      <c r="FM33">
        <f t="shared" si="14"/>
        <v>1368.2999999999997</v>
      </c>
      <c r="FN33">
        <f t="shared" si="14"/>
        <v>1369.9999999999998</v>
      </c>
      <c r="FO33">
        <f t="shared" si="14"/>
        <v>1349.2000000000003</v>
      </c>
      <c r="FP33">
        <f t="shared" si="14"/>
        <v>1348.5000000000002</v>
      </c>
      <c r="FQ33">
        <f t="shared" si="14"/>
        <v>1349.5</v>
      </c>
      <c r="FR33">
        <f t="shared" si="14"/>
        <v>1353.8</v>
      </c>
      <c r="FS33">
        <f t="shared" si="14"/>
        <v>1370.6</v>
      </c>
      <c r="FT33">
        <f t="shared" si="14"/>
        <v>1372.8000000000002</v>
      </c>
      <c r="FU33">
        <f t="shared" si="14"/>
        <v>1374.1</v>
      </c>
      <c r="FV33">
        <f t="shared" si="14"/>
        <v>1374.8999999999996</v>
      </c>
      <c r="FW33">
        <f t="shared" si="14"/>
        <v>1387</v>
      </c>
      <c r="FX33">
        <f t="shared" si="14"/>
        <v>1408.6</v>
      </c>
      <c r="FY33">
        <f t="shared" si="14"/>
        <v>1414</v>
      </c>
      <c r="FZ33">
        <f t="shared" si="14"/>
        <v>1421</v>
      </c>
      <c r="GA33">
        <f t="shared" si="14"/>
        <v>1451.2</v>
      </c>
      <c r="GB33">
        <f t="shared" si="14"/>
        <v>1463.1</v>
      </c>
      <c r="GC33">
        <f t="shared" si="14"/>
        <v>1465.8000000000002</v>
      </c>
      <c r="GD33">
        <f t="shared" si="14"/>
        <v>1469.9</v>
      </c>
      <c r="GE33">
        <f t="shared" si="14"/>
        <v>1485.9</v>
      </c>
      <c r="GF33">
        <f t="shared" si="14"/>
        <v>1491.8000000000002</v>
      </c>
      <c r="GG33">
        <f t="shared" si="14"/>
        <v>1494.8000000000002</v>
      </c>
      <c r="GH33">
        <f t="shared" si="14"/>
        <v>1497.4</v>
      </c>
      <c r="GI33">
        <f t="shared" si="14"/>
        <v>1520.7</v>
      </c>
      <c r="GJ33">
        <f t="shared" si="14"/>
        <v>1525.6</v>
      </c>
      <c r="GK33">
        <f t="shared" si="14"/>
        <v>1537.3</v>
      </c>
      <c r="GL33">
        <f t="shared" si="14"/>
        <v>1541.6999999999998</v>
      </c>
      <c r="GM33">
        <f t="shared" ref="GM33:GV33" si="15">GM13-SUM(GM11:GM12)</f>
        <v>1571.6999999999998</v>
      </c>
      <c r="GN33">
        <f t="shared" si="15"/>
        <v>1578.3000000000002</v>
      </c>
      <c r="GO33" t="e">
        <f t="shared" si="15"/>
        <v>#N/A</v>
      </c>
      <c r="GP33" t="e">
        <f t="shared" si="15"/>
        <v>#N/A</v>
      </c>
      <c r="GQ33" t="e">
        <f t="shared" si="15"/>
        <v>#N/A</v>
      </c>
      <c r="GR33" t="e">
        <f t="shared" si="15"/>
        <v>#N/A</v>
      </c>
      <c r="GS33" t="e">
        <f t="shared" si="15"/>
        <v>#N/A</v>
      </c>
      <c r="GT33" t="e">
        <f t="shared" si="15"/>
        <v>#N/A</v>
      </c>
      <c r="GU33" t="e">
        <f t="shared" si="15"/>
        <v>#N/A</v>
      </c>
      <c r="GV33" t="e">
        <f t="shared" si="15"/>
        <v>#N/A</v>
      </c>
    </row>
    <row r="34" spans="1:204" x14ac:dyDescent="0.25">
      <c r="A34" s="8" t="s">
        <v>175</v>
      </c>
      <c r="B34" t="s">
        <v>28</v>
      </c>
      <c r="C34">
        <f t="shared" ref="C34:BN34" si="16">SUM(C14:C16)</f>
        <v>239.3</v>
      </c>
      <c r="D34">
        <f t="shared" si="16"/>
        <v>242.5</v>
      </c>
      <c r="E34">
        <f t="shared" si="16"/>
        <v>240.1</v>
      </c>
      <c r="F34">
        <f t="shared" si="16"/>
        <v>242.29999999999998</v>
      </c>
      <c r="G34">
        <f t="shared" si="16"/>
        <v>246.8</v>
      </c>
      <c r="H34">
        <f t="shared" si="16"/>
        <v>251</v>
      </c>
      <c r="I34">
        <f t="shared" si="16"/>
        <v>255.60000000000002</v>
      </c>
      <c r="J34">
        <f t="shared" si="16"/>
        <v>261.39999999999998</v>
      </c>
      <c r="K34">
        <f t="shared" si="16"/>
        <v>282.89999999999998</v>
      </c>
      <c r="L34">
        <f t="shared" si="16"/>
        <v>289.40000000000003</v>
      </c>
      <c r="M34">
        <f t="shared" si="16"/>
        <v>293.10000000000002</v>
      </c>
      <c r="N34">
        <f t="shared" si="16"/>
        <v>299.39999999999998</v>
      </c>
      <c r="O34">
        <f t="shared" si="16"/>
        <v>315.10000000000002</v>
      </c>
      <c r="P34">
        <f t="shared" si="16"/>
        <v>320.7</v>
      </c>
      <c r="Q34">
        <f t="shared" si="16"/>
        <v>329.1</v>
      </c>
      <c r="R34">
        <f t="shared" si="16"/>
        <v>337.8</v>
      </c>
      <c r="S34">
        <f t="shared" si="16"/>
        <v>347.3</v>
      </c>
      <c r="T34">
        <f t="shared" si="16"/>
        <v>358.29999999999995</v>
      </c>
      <c r="U34">
        <f t="shared" si="16"/>
        <v>368.9</v>
      </c>
      <c r="V34">
        <f t="shared" si="16"/>
        <v>372.4</v>
      </c>
      <c r="W34">
        <f t="shared" si="16"/>
        <v>375</v>
      </c>
      <c r="X34">
        <f t="shared" si="16"/>
        <v>342.7</v>
      </c>
      <c r="Y34">
        <f t="shared" si="16"/>
        <v>381.3</v>
      </c>
      <c r="Z34">
        <f t="shared" si="16"/>
        <v>392</v>
      </c>
      <c r="AA34">
        <f t="shared" si="16"/>
        <v>403.8</v>
      </c>
      <c r="AB34">
        <f t="shared" si="16"/>
        <v>415.29999999999995</v>
      </c>
      <c r="AC34">
        <f t="shared" si="16"/>
        <v>426.59999999999997</v>
      </c>
      <c r="AD34">
        <f t="shared" si="16"/>
        <v>438.40000000000003</v>
      </c>
      <c r="AE34">
        <f t="shared" si="16"/>
        <v>453.6</v>
      </c>
      <c r="AF34">
        <f t="shared" si="16"/>
        <v>466.5</v>
      </c>
      <c r="AG34">
        <f t="shared" si="16"/>
        <v>475.2</v>
      </c>
      <c r="AH34">
        <f t="shared" si="16"/>
        <v>490.3</v>
      </c>
      <c r="AI34">
        <f t="shared" si="16"/>
        <v>503.6</v>
      </c>
      <c r="AJ34">
        <f t="shared" si="16"/>
        <v>526.1</v>
      </c>
      <c r="AK34">
        <f t="shared" si="16"/>
        <v>540.20000000000005</v>
      </c>
      <c r="AL34">
        <f t="shared" si="16"/>
        <v>560.69999999999993</v>
      </c>
      <c r="AM34">
        <f t="shared" si="16"/>
        <v>576.9</v>
      </c>
      <c r="AN34">
        <f t="shared" si="16"/>
        <v>591.70000000000005</v>
      </c>
      <c r="AO34">
        <f t="shared" si="16"/>
        <v>612</v>
      </c>
      <c r="AP34">
        <f t="shared" si="16"/>
        <v>630.1</v>
      </c>
      <c r="AQ34">
        <f t="shared" si="16"/>
        <v>637.20000000000005</v>
      </c>
      <c r="AR34">
        <f t="shared" si="16"/>
        <v>653</v>
      </c>
      <c r="AS34">
        <f t="shared" si="16"/>
        <v>674.5</v>
      </c>
      <c r="AT34">
        <f t="shared" si="16"/>
        <v>703.5</v>
      </c>
      <c r="AU34">
        <f t="shared" si="16"/>
        <v>752.7</v>
      </c>
      <c r="AV34">
        <f t="shared" si="16"/>
        <v>773</v>
      </c>
      <c r="AW34">
        <f t="shared" si="16"/>
        <v>793.9</v>
      </c>
      <c r="AX34">
        <f t="shared" si="16"/>
        <v>793.7</v>
      </c>
      <c r="AY34">
        <f t="shared" si="16"/>
        <v>797.1</v>
      </c>
      <c r="AZ34">
        <f t="shared" si="16"/>
        <v>807.2</v>
      </c>
      <c r="BA34">
        <f t="shared" si="16"/>
        <v>803.40000000000009</v>
      </c>
      <c r="BB34">
        <f t="shared" si="16"/>
        <v>815.3</v>
      </c>
      <c r="BC34">
        <f t="shared" si="16"/>
        <v>821.8</v>
      </c>
      <c r="BD34">
        <f t="shared" si="16"/>
        <v>845</v>
      </c>
      <c r="BE34">
        <f t="shared" si="16"/>
        <v>841.8</v>
      </c>
      <c r="BF34">
        <f t="shared" si="16"/>
        <v>864.90000000000009</v>
      </c>
      <c r="BG34">
        <f t="shared" si="16"/>
        <v>893.6</v>
      </c>
      <c r="BH34">
        <f t="shared" si="16"/>
        <v>914.90000000000009</v>
      </c>
      <c r="BI34">
        <f t="shared" si="16"/>
        <v>938.10000000000014</v>
      </c>
      <c r="BJ34">
        <f t="shared" si="16"/>
        <v>959.2</v>
      </c>
      <c r="BK34">
        <f t="shared" si="16"/>
        <v>1009</v>
      </c>
      <c r="BL34">
        <f t="shared" si="16"/>
        <v>974</v>
      </c>
      <c r="BM34">
        <f t="shared" si="16"/>
        <v>1018</v>
      </c>
      <c r="BN34">
        <f t="shared" si="16"/>
        <v>1033.9000000000001</v>
      </c>
      <c r="BO34">
        <f t="shared" ref="BO34:DZ34" si="17">SUM(BO14:BO16)</f>
        <v>1042</v>
      </c>
      <c r="BP34">
        <f t="shared" si="17"/>
        <v>1050.8</v>
      </c>
      <c r="BQ34">
        <f t="shared" si="17"/>
        <v>1072.5999999999999</v>
      </c>
      <c r="BR34">
        <f t="shared" si="17"/>
        <v>1099</v>
      </c>
      <c r="BS34">
        <f t="shared" si="17"/>
        <v>1104.0999999999999</v>
      </c>
      <c r="BT34">
        <f t="shared" si="17"/>
        <v>1177.5999999999999</v>
      </c>
      <c r="BU34">
        <f t="shared" si="17"/>
        <v>1167.6999999999998</v>
      </c>
      <c r="BV34">
        <f t="shared" si="17"/>
        <v>1197.6999999999998</v>
      </c>
      <c r="BW34">
        <f t="shared" si="17"/>
        <v>1220</v>
      </c>
      <c r="BX34">
        <f t="shared" si="17"/>
        <v>1230.3</v>
      </c>
      <c r="BY34">
        <f t="shared" si="17"/>
        <v>1250.4000000000001</v>
      </c>
      <c r="BZ34">
        <f t="shared" si="17"/>
        <v>1273.5</v>
      </c>
      <c r="CA34">
        <f t="shared" si="17"/>
        <v>1323.6</v>
      </c>
      <c r="CB34">
        <f t="shared" si="17"/>
        <v>1348.5</v>
      </c>
      <c r="CC34">
        <f t="shared" si="17"/>
        <v>1364.4</v>
      </c>
      <c r="CD34">
        <f t="shared" si="17"/>
        <v>1377.6999999999998</v>
      </c>
      <c r="CE34">
        <f t="shared" si="17"/>
        <v>1405.5</v>
      </c>
      <c r="CF34">
        <f t="shared" si="17"/>
        <v>1422.9</v>
      </c>
      <c r="CG34">
        <f t="shared" si="17"/>
        <v>1444.1000000000001</v>
      </c>
      <c r="CH34">
        <f t="shared" si="17"/>
        <v>1454.3999999999999</v>
      </c>
      <c r="CI34">
        <f t="shared" si="17"/>
        <v>1447.8</v>
      </c>
      <c r="CJ34">
        <f t="shared" si="17"/>
        <v>1467.1999999999998</v>
      </c>
      <c r="CK34">
        <f t="shared" si="17"/>
        <v>1487.1000000000001</v>
      </c>
      <c r="CL34">
        <f t="shared" si="17"/>
        <v>1510.8000000000002</v>
      </c>
      <c r="CM34">
        <f t="shared" si="17"/>
        <v>1517.8000000000002</v>
      </c>
      <c r="CN34">
        <f t="shared" si="17"/>
        <v>1546.5000000000002</v>
      </c>
      <c r="CO34">
        <f t="shared" si="17"/>
        <v>1563.4</v>
      </c>
      <c r="CP34">
        <f t="shared" si="17"/>
        <v>1585.3000000000002</v>
      </c>
      <c r="CQ34">
        <f t="shared" si="17"/>
        <v>1582.6000000000001</v>
      </c>
      <c r="CR34">
        <f t="shared" si="17"/>
        <v>1617.5</v>
      </c>
      <c r="CS34">
        <f t="shared" si="17"/>
        <v>1645.1</v>
      </c>
      <c r="CT34">
        <f t="shared" si="17"/>
        <v>1680.8</v>
      </c>
      <c r="CU34">
        <f t="shared" si="17"/>
        <v>1705.6</v>
      </c>
      <c r="CV34">
        <f t="shared" si="17"/>
        <v>1749.8000000000002</v>
      </c>
      <c r="CW34">
        <f t="shared" si="17"/>
        <v>1759.5</v>
      </c>
      <c r="CX34">
        <f t="shared" si="17"/>
        <v>1781.1</v>
      </c>
      <c r="CY34">
        <f t="shared" si="17"/>
        <v>1808.1000000000001</v>
      </c>
      <c r="CZ34">
        <f t="shared" si="17"/>
        <v>1833.1</v>
      </c>
      <c r="DA34">
        <f t="shared" si="17"/>
        <v>1849.2000000000003</v>
      </c>
      <c r="DB34">
        <f t="shared" si="17"/>
        <v>1876.8999999999999</v>
      </c>
      <c r="DC34">
        <f t="shared" si="17"/>
        <v>1918</v>
      </c>
      <c r="DD34">
        <f t="shared" si="17"/>
        <v>1971.7</v>
      </c>
      <c r="DE34">
        <f t="shared" si="17"/>
        <v>1987.1</v>
      </c>
      <c r="DF34">
        <f t="shared" si="17"/>
        <v>2026.1000000000001</v>
      </c>
      <c r="DG34">
        <f t="shared" si="17"/>
        <v>2075.1000000000004</v>
      </c>
      <c r="DH34">
        <f t="shared" si="17"/>
        <v>2111.5</v>
      </c>
      <c r="DI34">
        <f t="shared" si="17"/>
        <v>2151.3000000000002</v>
      </c>
      <c r="DJ34">
        <f t="shared" si="17"/>
        <v>2196.8999999999996</v>
      </c>
      <c r="DK34">
        <f t="shared" si="17"/>
        <v>2238.5</v>
      </c>
      <c r="DL34">
        <f t="shared" si="17"/>
        <v>2280.6999999999998</v>
      </c>
      <c r="DM34">
        <f t="shared" si="17"/>
        <v>2318.8000000000002</v>
      </c>
      <c r="DN34">
        <f t="shared" si="17"/>
        <v>2360.6999999999998</v>
      </c>
      <c r="DO34">
        <f t="shared" si="17"/>
        <v>2388.6999999999998</v>
      </c>
      <c r="DP34">
        <f t="shared" si="17"/>
        <v>2421.3000000000002</v>
      </c>
      <c r="DQ34">
        <f t="shared" si="17"/>
        <v>2466</v>
      </c>
      <c r="DR34">
        <f t="shared" si="17"/>
        <v>2524.3000000000002</v>
      </c>
      <c r="DS34">
        <f t="shared" si="17"/>
        <v>2606.9</v>
      </c>
      <c r="DT34">
        <f t="shared" si="17"/>
        <v>2639.3999999999996</v>
      </c>
      <c r="DU34">
        <f t="shared" si="17"/>
        <v>2674.2</v>
      </c>
      <c r="DV34">
        <f t="shared" si="17"/>
        <v>2696.8</v>
      </c>
      <c r="DW34">
        <f t="shared" si="17"/>
        <v>2762.2</v>
      </c>
      <c r="DX34">
        <f t="shared" si="17"/>
        <v>2769.9</v>
      </c>
      <c r="DY34">
        <f t="shared" si="17"/>
        <v>2575</v>
      </c>
      <c r="DZ34">
        <f t="shared" si="17"/>
        <v>2707.6</v>
      </c>
      <c r="EA34">
        <f t="shared" ref="EA34:GK34" si="18">SUM(EA14:EA16)</f>
        <v>2566</v>
      </c>
      <c r="EB34">
        <f t="shared" si="18"/>
        <v>2557.6</v>
      </c>
      <c r="EC34">
        <f t="shared" si="18"/>
        <v>2570.6999999999998</v>
      </c>
      <c r="ED34">
        <f t="shared" si="18"/>
        <v>2575.5</v>
      </c>
      <c r="EE34">
        <f t="shared" si="18"/>
        <v>2577</v>
      </c>
      <c r="EF34">
        <f t="shared" si="18"/>
        <v>2598.6</v>
      </c>
      <c r="EG34">
        <f t="shared" si="18"/>
        <v>2551.3000000000002</v>
      </c>
      <c r="EH34">
        <f t="shared" si="18"/>
        <v>2642.3</v>
      </c>
      <c r="EI34">
        <f t="shared" si="18"/>
        <v>2672.8999999999996</v>
      </c>
      <c r="EJ34">
        <f t="shared" si="18"/>
        <v>2714.6</v>
      </c>
      <c r="EK34">
        <f t="shared" si="18"/>
        <v>2779.3</v>
      </c>
      <c r="EL34">
        <f t="shared" si="18"/>
        <v>2834.8</v>
      </c>
      <c r="EM34">
        <f t="shared" si="18"/>
        <v>2950</v>
      </c>
      <c r="EN34">
        <f t="shared" si="18"/>
        <v>3004.6000000000004</v>
      </c>
      <c r="EO34">
        <f t="shared" si="18"/>
        <v>3061.7000000000003</v>
      </c>
      <c r="EP34">
        <f t="shared" si="18"/>
        <v>3115.1000000000004</v>
      </c>
      <c r="EQ34">
        <f t="shared" si="18"/>
        <v>3220</v>
      </c>
      <c r="ER34">
        <f t="shared" si="18"/>
        <v>3265.3999999999996</v>
      </c>
      <c r="ES34">
        <f t="shared" si="18"/>
        <v>3289.7999999999997</v>
      </c>
      <c r="ET34">
        <f t="shared" si="18"/>
        <v>3348.6</v>
      </c>
      <c r="EU34">
        <f t="shared" si="18"/>
        <v>3452.6</v>
      </c>
      <c r="EV34">
        <f t="shared" si="18"/>
        <v>3490.7</v>
      </c>
      <c r="EW34">
        <f t="shared" si="18"/>
        <v>3499.7</v>
      </c>
      <c r="EX34">
        <f t="shared" si="18"/>
        <v>3537.7999999999997</v>
      </c>
      <c r="EY34">
        <f t="shared" si="18"/>
        <v>3569.3</v>
      </c>
      <c r="EZ34">
        <f t="shared" si="18"/>
        <v>3597.8</v>
      </c>
      <c r="FA34">
        <f t="shared" si="18"/>
        <v>3552.1</v>
      </c>
      <c r="FB34">
        <f t="shared" si="18"/>
        <v>3481.2</v>
      </c>
      <c r="FC34">
        <f t="shared" si="18"/>
        <v>3182.7000000000003</v>
      </c>
      <c r="FD34">
        <f t="shared" si="18"/>
        <v>3119.3</v>
      </c>
      <c r="FE34">
        <f t="shared" si="18"/>
        <v>3132.6000000000004</v>
      </c>
      <c r="FF34">
        <f t="shared" si="18"/>
        <v>3157.9000000000005</v>
      </c>
      <c r="FG34">
        <f t="shared" si="18"/>
        <v>3214.7</v>
      </c>
      <c r="FH34">
        <f t="shared" si="18"/>
        <v>3264.5</v>
      </c>
      <c r="FI34">
        <f t="shared" si="18"/>
        <v>3317.2999999999997</v>
      </c>
      <c r="FJ34">
        <f t="shared" si="18"/>
        <v>3359.5</v>
      </c>
      <c r="FK34">
        <f t="shared" si="18"/>
        <v>3433.8</v>
      </c>
      <c r="FL34">
        <f t="shared" si="18"/>
        <v>3469.8</v>
      </c>
      <c r="FM34">
        <f t="shared" si="18"/>
        <v>3502.1</v>
      </c>
      <c r="FN34">
        <f t="shared" si="18"/>
        <v>3506.3</v>
      </c>
      <c r="FO34">
        <f t="shared" si="18"/>
        <v>3543.6</v>
      </c>
      <c r="FP34">
        <f t="shared" si="18"/>
        <v>3570.4</v>
      </c>
      <c r="FQ34">
        <f t="shared" si="18"/>
        <v>3593.1000000000004</v>
      </c>
      <c r="FR34">
        <f t="shared" si="18"/>
        <v>3693.9</v>
      </c>
      <c r="FS34">
        <f t="shared" si="18"/>
        <v>3919.7999999999997</v>
      </c>
      <c r="FT34">
        <f t="shared" si="18"/>
        <v>3970.9000000000005</v>
      </c>
      <c r="FU34">
        <f t="shared" si="18"/>
        <v>3980.9</v>
      </c>
      <c r="FV34">
        <f t="shared" si="18"/>
        <v>4024.1</v>
      </c>
      <c r="FW34">
        <f t="shared" si="18"/>
        <v>4116.5</v>
      </c>
      <c r="FX34">
        <f t="shared" si="18"/>
        <v>4149.8</v>
      </c>
      <c r="FY34">
        <f t="shared" si="18"/>
        <v>4207.2999999999993</v>
      </c>
      <c r="FZ34">
        <f t="shared" si="18"/>
        <v>4268</v>
      </c>
      <c r="GA34">
        <f t="shared" si="18"/>
        <v>4350.3999999999996</v>
      </c>
      <c r="GB34">
        <f t="shared" si="18"/>
        <v>4414.3999999999996</v>
      </c>
      <c r="GC34">
        <f t="shared" si="18"/>
        <v>4432.2000000000007</v>
      </c>
      <c r="GD34">
        <f t="shared" si="18"/>
        <v>4465.8</v>
      </c>
      <c r="GE34">
        <f t="shared" si="18"/>
        <v>4439.8999999999996</v>
      </c>
      <c r="GF34">
        <f t="shared" si="18"/>
        <v>4476.2999999999993</v>
      </c>
      <c r="GG34">
        <f t="shared" si="18"/>
        <v>4528.2</v>
      </c>
      <c r="GH34">
        <f t="shared" si="18"/>
        <v>4567.7</v>
      </c>
      <c r="GI34">
        <f t="shared" si="18"/>
        <v>4616.7000000000007</v>
      </c>
      <c r="GJ34">
        <f t="shared" si="18"/>
        <v>4648.8999999999996</v>
      </c>
      <c r="GK34">
        <f t="shared" si="18"/>
        <v>4713.3</v>
      </c>
      <c r="GL34">
        <f>SUM(GL14:GL16)</f>
        <v>4763.3999999999996</v>
      </c>
      <c r="GM34">
        <f>SUM(GM14:GM16)</f>
        <v>4776.8</v>
      </c>
      <c r="GN34">
        <f t="shared" ref="GN34:GV34" si="19">SUM(GN14:GN16)</f>
        <v>4817.6000000000004</v>
      </c>
      <c r="GO34" t="e">
        <f t="shared" si="19"/>
        <v>#N/A</v>
      </c>
      <c r="GP34" t="e">
        <f t="shared" si="19"/>
        <v>#N/A</v>
      </c>
      <c r="GQ34" t="e">
        <f t="shared" si="19"/>
        <v>#N/A</v>
      </c>
      <c r="GR34" t="e">
        <f t="shared" si="19"/>
        <v>#N/A</v>
      </c>
      <c r="GS34" t="e">
        <f t="shared" si="19"/>
        <v>#N/A</v>
      </c>
      <c r="GT34" t="e">
        <f t="shared" si="19"/>
        <v>#N/A</v>
      </c>
      <c r="GU34" t="e">
        <f t="shared" si="19"/>
        <v>#N/A</v>
      </c>
      <c r="GV34" t="e">
        <f t="shared" si="19"/>
        <v>#N/A</v>
      </c>
    </row>
    <row r="35" spans="1:204" x14ac:dyDescent="0.25">
      <c r="A35" s="8" t="s">
        <v>335</v>
      </c>
      <c r="B35" t="s">
        <v>232</v>
      </c>
      <c r="C35">
        <f t="shared" ref="C35:BN35" si="20">C17-C18</f>
        <v>27.3</v>
      </c>
      <c r="D35">
        <f t="shared" si="20"/>
        <v>27.3</v>
      </c>
      <c r="E35">
        <f t="shared" si="20"/>
        <v>28.099999999999998</v>
      </c>
      <c r="F35">
        <f t="shared" si="20"/>
        <v>26.7</v>
      </c>
      <c r="G35">
        <f t="shared" si="20"/>
        <v>30.6</v>
      </c>
      <c r="H35">
        <f t="shared" si="20"/>
        <v>31.599999999999998</v>
      </c>
      <c r="I35">
        <f t="shared" si="20"/>
        <v>30.700000000000003</v>
      </c>
      <c r="J35">
        <f t="shared" si="20"/>
        <v>31.200000000000003</v>
      </c>
      <c r="K35">
        <f t="shared" si="20"/>
        <v>33.599999999999994</v>
      </c>
      <c r="L35">
        <f t="shared" si="20"/>
        <v>33.9</v>
      </c>
      <c r="M35">
        <f t="shared" si="20"/>
        <v>35.099999999999994</v>
      </c>
      <c r="N35">
        <f t="shared" si="20"/>
        <v>39.1</v>
      </c>
      <c r="O35">
        <f t="shared" si="20"/>
        <v>41.599999999999994</v>
      </c>
      <c r="P35">
        <f t="shared" si="20"/>
        <v>41.199999999999996</v>
      </c>
      <c r="Q35">
        <f t="shared" si="20"/>
        <v>38.799999999999997</v>
      </c>
      <c r="R35">
        <f t="shared" si="20"/>
        <v>40.700000000000003</v>
      </c>
      <c r="S35">
        <f t="shared" si="20"/>
        <v>38.6</v>
      </c>
      <c r="T35">
        <f t="shared" si="20"/>
        <v>40.4</v>
      </c>
      <c r="U35">
        <f t="shared" si="20"/>
        <v>45</v>
      </c>
      <c r="V35">
        <f t="shared" si="20"/>
        <v>38.800000000000004</v>
      </c>
      <c r="W35">
        <f t="shared" si="20"/>
        <v>32.1</v>
      </c>
      <c r="X35">
        <f t="shared" si="20"/>
        <v>35.4</v>
      </c>
      <c r="Y35">
        <f t="shared" si="20"/>
        <v>46.199999999999996</v>
      </c>
      <c r="Z35">
        <f t="shared" si="20"/>
        <v>46.8</v>
      </c>
      <c r="AA35">
        <f t="shared" si="20"/>
        <v>53.800000000000004</v>
      </c>
      <c r="AB35">
        <f t="shared" si="20"/>
        <v>52.800000000000004</v>
      </c>
      <c r="AC35">
        <f t="shared" si="20"/>
        <v>52.2</v>
      </c>
      <c r="AD35">
        <f t="shared" si="20"/>
        <v>51.1</v>
      </c>
      <c r="AE35">
        <f t="shared" si="20"/>
        <v>55.6</v>
      </c>
      <c r="AF35">
        <f t="shared" si="20"/>
        <v>61.099999999999994</v>
      </c>
      <c r="AG35">
        <f t="shared" si="20"/>
        <v>63.800000000000004</v>
      </c>
      <c r="AH35">
        <f t="shared" si="20"/>
        <v>64.099999999999994</v>
      </c>
      <c r="AI35">
        <f t="shared" si="20"/>
        <v>58.7</v>
      </c>
      <c r="AJ35">
        <f t="shared" si="20"/>
        <v>72</v>
      </c>
      <c r="AK35">
        <f t="shared" si="20"/>
        <v>71.899999999999991</v>
      </c>
      <c r="AL35">
        <f t="shared" si="20"/>
        <v>75.399999999999991</v>
      </c>
      <c r="AM35">
        <f t="shared" si="20"/>
        <v>72.099999999999994</v>
      </c>
      <c r="AN35">
        <f t="shared" si="20"/>
        <v>71.5</v>
      </c>
      <c r="AO35">
        <f t="shared" si="20"/>
        <v>69.400000000000006</v>
      </c>
      <c r="AP35">
        <f t="shared" si="20"/>
        <v>64.7</v>
      </c>
      <c r="AQ35">
        <f t="shared" si="20"/>
        <v>71.5</v>
      </c>
      <c r="AR35">
        <f t="shared" si="20"/>
        <v>50.3</v>
      </c>
      <c r="AS35">
        <f t="shared" si="20"/>
        <v>58.900000000000006</v>
      </c>
      <c r="AT35">
        <f t="shared" si="20"/>
        <v>64.899999999999991</v>
      </c>
      <c r="AU35">
        <f t="shared" si="20"/>
        <v>62.400000000000006</v>
      </c>
      <c r="AV35">
        <f t="shared" si="20"/>
        <v>52.300000000000004</v>
      </c>
      <c r="AW35">
        <f t="shared" si="20"/>
        <v>53.900000000000006</v>
      </c>
      <c r="AX35">
        <f t="shared" si="20"/>
        <v>43.9</v>
      </c>
      <c r="AY35">
        <f t="shared" si="20"/>
        <v>32.5</v>
      </c>
      <c r="AZ35">
        <f t="shared" si="20"/>
        <v>33.299999999999997</v>
      </c>
      <c r="BA35">
        <f t="shared" si="20"/>
        <v>34.4</v>
      </c>
      <c r="BB35">
        <f t="shared" si="20"/>
        <v>30.5</v>
      </c>
      <c r="BC35">
        <f t="shared" si="20"/>
        <v>33.200000000000003</v>
      </c>
      <c r="BD35">
        <f t="shared" si="20"/>
        <v>48</v>
      </c>
      <c r="BE35">
        <f t="shared" si="20"/>
        <v>56.400000000000006</v>
      </c>
      <c r="BF35">
        <f t="shared" si="20"/>
        <v>57.600000000000009</v>
      </c>
      <c r="BG35">
        <f t="shared" si="20"/>
        <v>69.5</v>
      </c>
      <c r="BH35">
        <f t="shared" si="20"/>
        <v>68</v>
      </c>
      <c r="BI35">
        <f t="shared" si="20"/>
        <v>55</v>
      </c>
      <c r="BJ35">
        <f t="shared" si="20"/>
        <v>55.399999999999991</v>
      </c>
      <c r="BK35">
        <f t="shared" si="20"/>
        <v>59.5</v>
      </c>
      <c r="BL35">
        <f t="shared" si="20"/>
        <v>57.8</v>
      </c>
      <c r="BM35">
        <f t="shared" si="20"/>
        <v>64.2</v>
      </c>
      <c r="BN35">
        <f t="shared" si="20"/>
        <v>62.2</v>
      </c>
      <c r="BO35">
        <f t="shared" ref="BO35:DZ35" si="21">BO17-BO18</f>
        <v>65.7</v>
      </c>
      <c r="BP35">
        <f t="shared" si="21"/>
        <v>67.599999999999994</v>
      </c>
      <c r="BQ35">
        <f t="shared" si="21"/>
        <v>69.600000000000009</v>
      </c>
      <c r="BR35">
        <f t="shared" si="21"/>
        <v>80.7</v>
      </c>
      <c r="BS35">
        <f t="shared" si="21"/>
        <v>81.5</v>
      </c>
      <c r="BT35">
        <f t="shared" si="21"/>
        <v>94.1</v>
      </c>
      <c r="BU35">
        <f t="shared" si="21"/>
        <v>98.2</v>
      </c>
      <c r="BV35">
        <f t="shared" si="21"/>
        <v>92.6</v>
      </c>
      <c r="BW35">
        <f t="shared" si="21"/>
        <v>91.3</v>
      </c>
      <c r="BX35">
        <f t="shared" si="21"/>
        <v>98.699999999999989</v>
      </c>
      <c r="BY35">
        <f t="shared" si="21"/>
        <v>107.6</v>
      </c>
      <c r="BZ35">
        <f t="shared" si="21"/>
        <v>112.30000000000001</v>
      </c>
      <c r="CA35">
        <f t="shared" si="21"/>
        <v>111.49999999999999</v>
      </c>
      <c r="CB35">
        <f t="shared" si="21"/>
        <v>96.6</v>
      </c>
      <c r="CC35">
        <f t="shared" si="21"/>
        <v>92.9</v>
      </c>
      <c r="CD35">
        <f t="shared" si="21"/>
        <v>91.7</v>
      </c>
      <c r="CE35">
        <f t="shared" si="21"/>
        <v>89.9</v>
      </c>
      <c r="CF35">
        <f t="shared" si="21"/>
        <v>93.6</v>
      </c>
      <c r="CG35">
        <f t="shared" si="21"/>
        <v>95.2</v>
      </c>
      <c r="CH35">
        <f t="shared" si="21"/>
        <v>94.8</v>
      </c>
      <c r="CI35">
        <f t="shared" si="21"/>
        <v>93.8</v>
      </c>
      <c r="CJ35">
        <f t="shared" si="21"/>
        <v>90.100000000000009</v>
      </c>
      <c r="CK35">
        <f t="shared" si="21"/>
        <v>91.4</v>
      </c>
      <c r="CL35">
        <f t="shared" si="21"/>
        <v>92.8</v>
      </c>
      <c r="CM35">
        <f t="shared" si="21"/>
        <v>107.2</v>
      </c>
      <c r="CN35">
        <f t="shared" si="21"/>
        <v>109.4</v>
      </c>
      <c r="CO35">
        <f t="shared" si="21"/>
        <v>105.89999999999999</v>
      </c>
      <c r="CP35">
        <f t="shared" si="21"/>
        <v>115.89999999999999</v>
      </c>
      <c r="CQ35">
        <f t="shared" si="21"/>
        <v>120</v>
      </c>
      <c r="CR35">
        <f t="shared" si="21"/>
        <v>132.69999999999999</v>
      </c>
      <c r="CS35">
        <f t="shared" si="21"/>
        <v>124.99999999999999</v>
      </c>
      <c r="CT35">
        <f t="shared" si="21"/>
        <v>156.1</v>
      </c>
      <c r="CU35">
        <f t="shared" si="21"/>
        <v>130.9</v>
      </c>
      <c r="CV35">
        <f t="shared" si="21"/>
        <v>138.5</v>
      </c>
      <c r="CW35">
        <f t="shared" si="21"/>
        <v>152.9</v>
      </c>
      <c r="CX35">
        <f t="shared" si="21"/>
        <v>160.69999999999999</v>
      </c>
      <c r="CY35">
        <f t="shared" si="21"/>
        <v>165</v>
      </c>
      <c r="CZ35">
        <f t="shared" si="21"/>
        <v>160.6</v>
      </c>
      <c r="DA35">
        <f t="shared" si="21"/>
        <v>167.4</v>
      </c>
      <c r="DB35">
        <f t="shared" si="21"/>
        <v>163.79999999999998</v>
      </c>
      <c r="DC35">
        <f t="shared" si="21"/>
        <v>174.4</v>
      </c>
      <c r="DD35">
        <f t="shared" si="21"/>
        <v>185.5</v>
      </c>
      <c r="DE35">
        <f t="shared" si="21"/>
        <v>185.8</v>
      </c>
      <c r="DF35">
        <f t="shared" si="21"/>
        <v>188.29999999999998</v>
      </c>
      <c r="DG35">
        <f t="shared" si="21"/>
        <v>190</v>
      </c>
      <c r="DH35">
        <f t="shared" si="21"/>
        <v>193.5</v>
      </c>
      <c r="DI35">
        <f t="shared" si="21"/>
        <v>205.1</v>
      </c>
      <c r="DJ35">
        <f t="shared" si="21"/>
        <v>194.6</v>
      </c>
      <c r="DK35">
        <f t="shared" si="21"/>
        <v>187.1</v>
      </c>
      <c r="DL35">
        <f t="shared" si="21"/>
        <v>183.3</v>
      </c>
      <c r="DM35">
        <f t="shared" si="21"/>
        <v>189</v>
      </c>
      <c r="DN35">
        <f t="shared" si="21"/>
        <v>184.70000000000002</v>
      </c>
      <c r="DO35">
        <f t="shared" si="21"/>
        <v>198.3</v>
      </c>
      <c r="DP35">
        <f t="shared" si="21"/>
        <v>195.3</v>
      </c>
      <c r="DQ35">
        <f t="shared" si="21"/>
        <v>198</v>
      </c>
      <c r="DR35">
        <f t="shared" si="21"/>
        <v>200.3</v>
      </c>
      <c r="DS35">
        <f t="shared" si="21"/>
        <v>214.70000000000002</v>
      </c>
      <c r="DT35">
        <f t="shared" si="21"/>
        <v>212.6</v>
      </c>
      <c r="DU35">
        <f t="shared" si="21"/>
        <v>193.4</v>
      </c>
      <c r="DV35">
        <f t="shared" si="21"/>
        <v>195.20000000000002</v>
      </c>
      <c r="DW35">
        <f t="shared" si="21"/>
        <v>155.29999999999998</v>
      </c>
      <c r="DX35">
        <f t="shared" si="21"/>
        <v>151</v>
      </c>
      <c r="DY35">
        <f t="shared" si="21"/>
        <v>132.9</v>
      </c>
      <c r="DZ35">
        <f t="shared" si="21"/>
        <v>118.2</v>
      </c>
      <c r="EA35">
        <f t="shared" ref="EA35:GK35" si="22">EA17-EA18</f>
        <v>118.50000000000001</v>
      </c>
      <c r="EB35">
        <f t="shared" si="22"/>
        <v>124.7</v>
      </c>
      <c r="EC35">
        <f t="shared" si="22"/>
        <v>133.69999999999999</v>
      </c>
      <c r="ED35">
        <f t="shared" si="22"/>
        <v>152.4</v>
      </c>
      <c r="EE35">
        <f t="shared" si="22"/>
        <v>172.29999999999998</v>
      </c>
      <c r="EF35">
        <f t="shared" si="22"/>
        <v>169.79999999999998</v>
      </c>
      <c r="EG35">
        <f t="shared" si="22"/>
        <v>192.5</v>
      </c>
      <c r="EH35">
        <f t="shared" si="22"/>
        <v>216.5</v>
      </c>
      <c r="EI35">
        <f t="shared" si="22"/>
        <v>229.8</v>
      </c>
      <c r="EJ35">
        <f t="shared" si="22"/>
        <v>249.60000000000002</v>
      </c>
      <c r="EK35">
        <f t="shared" si="22"/>
        <v>270.2</v>
      </c>
      <c r="EL35">
        <f t="shared" si="22"/>
        <v>273.8</v>
      </c>
      <c r="EM35">
        <f t="shared" si="22"/>
        <v>352.1</v>
      </c>
      <c r="EN35">
        <f t="shared" si="22"/>
        <v>338.4</v>
      </c>
      <c r="EO35">
        <f t="shared" si="22"/>
        <v>343.59999999999997</v>
      </c>
      <c r="EP35">
        <f t="shared" si="22"/>
        <v>377.79999999999995</v>
      </c>
      <c r="EQ35">
        <f t="shared" si="22"/>
        <v>390.29999999999995</v>
      </c>
      <c r="ER35">
        <f t="shared" si="22"/>
        <v>398.70000000000005</v>
      </c>
      <c r="ES35">
        <f t="shared" si="22"/>
        <v>415.90000000000003</v>
      </c>
      <c r="ET35">
        <f t="shared" si="22"/>
        <v>379.8</v>
      </c>
      <c r="EU35">
        <f t="shared" si="22"/>
        <v>375.20000000000005</v>
      </c>
      <c r="EV35">
        <f t="shared" si="22"/>
        <v>371</v>
      </c>
      <c r="EW35">
        <f t="shared" si="22"/>
        <v>336.4</v>
      </c>
      <c r="EX35">
        <f t="shared" si="22"/>
        <v>323.39999999999998</v>
      </c>
      <c r="EY35">
        <f t="shared" si="22"/>
        <v>256.7</v>
      </c>
      <c r="EZ35">
        <f t="shared" si="22"/>
        <v>242</v>
      </c>
      <c r="FA35">
        <f t="shared" si="22"/>
        <v>243.79999999999998</v>
      </c>
      <c r="FB35">
        <f t="shared" si="22"/>
        <v>128.30000000000001</v>
      </c>
      <c r="FC35">
        <f t="shared" si="22"/>
        <v>144.9</v>
      </c>
      <c r="FD35">
        <f t="shared" si="22"/>
        <v>153</v>
      </c>
      <c r="FE35">
        <f t="shared" si="22"/>
        <v>143.19999999999999</v>
      </c>
      <c r="FF35">
        <f t="shared" si="22"/>
        <v>159.1</v>
      </c>
      <c r="FG35">
        <f t="shared" si="22"/>
        <v>177.70000000000002</v>
      </c>
      <c r="FH35">
        <f t="shared" si="22"/>
        <v>185.39999999999998</v>
      </c>
      <c r="FI35">
        <f t="shared" si="22"/>
        <v>186.90000000000003</v>
      </c>
      <c r="FJ35">
        <f t="shared" si="22"/>
        <v>194.9</v>
      </c>
      <c r="FK35">
        <f t="shared" si="22"/>
        <v>187.3</v>
      </c>
      <c r="FL35">
        <f t="shared" si="22"/>
        <v>197.7</v>
      </c>
      <c r="FM35">
        <f t="shared" si="22"/>
        <v>179.7</v>
      </c>
      <c r="FN35">
        <f t="shared" si="22"/>
        <v>223</v>
      </c>
      <c r="FO35">
        <f t="shared" si="22"/>
        <v>211.1</v>
      </c>
      <c r="FP35">
        <f t="shared" si="22"/>
        <v>234.7</v>
      </c>
      <c r="FQ35">
        <f t="shared" si="22"/>
        <v>247.89999999999998</v>
      </c>
      <c r="FR35">
        <f t="shared" si="22"/>
        <v>254</v>
      </c>
      <c r="FS35">
        <f t="shared" si="22"/>
        <v>283.20000000000005</v>
      </c>
      <c r="FT35">
        <f t="shared" si="22"/>
        <v>271</v>
      </c>
      <c r="FU35">
        <f t="shared" si="22"/>
        <v>270</v>
      </c>
      <c r="FV35">
        <f t="shared" si="22"/>
        <v>266.5</v>
      </c>
      <c r="FW35">
        <f t="shared" si="22"/>
        <v>292.89999999999998</v>
      </c>
      <c r="FX35">
        <f t="shared" si="22"/>
        <v>313.20000000000005</v>
      </c>
      <c r="FY35">
        <f t="shared" si="22"/>
        <v>293</v>
      </c>
      <c r="FZ35">
        <f t="shared" si="22"/>
        <v>298.10000000000002</v>
      </c>
      <c r="GA35">
        <f t="shared" si="22"/>
        <v>320.20000000000005</v>
      </c>
      <c r="GB35">
        <f t="shared" si="22"/>
        <v>319.10000000000002</v>
      </c>
      <c r="GC35">
        <f t="shared" si="22"/>
        <v>285.60000000000002</v>
      </c>
      <c r="GD35">
        <f t="shared" si="22"/>
        <v>176.7</v>
      </c>
      <c r="GE35">
        <f t="shared" si="22"/>
        <v>272.39999999999998</v>
      </c>
      <c r="GF35">
        <f t="shared" si="22"/>
        <v>272.89999999999998</v>
      </c>
      <c r="GG35">
        <f t="shared" si="22"/>
        <v>309.7</v>
      </c>
      <c r="GH35">
        <f t="shared" si="22"/>
        <v>303</v>
      </c>
      <c r="GI35">
        <f t="shared" si="22"/>
        <v>243.79999999999998</v>
      </c>
      <c r="GJ35">
        <f t="shared" si="22"/>
        <v>255.1</v>
      </c>
      <c r="GK35">
        <f t="shared" si="22"/>
        <v>273.39999999999998</v>
      </c>
      <c r="GL35">
        <f>GL17-GL18</f>
        <v>243.89999999999998</v>
      </c>
      <c r="GM35">
        <f>GM17-GM18</f>
        <v>108.89999999999999</v>
      </c>
      <c r="GN35">
        <f t="shared" ref="GN35:GV35" si="23">GN17-GN18</f>
        <v>131.80000000000001</v>
      </c>
      <c r="GO35" t="e">
        <f t="shared" si="23"/>
        <v>#N/A</v>
      </c>
      <c r="GP35" t="e">
        <f t="shared" si="23"/>
        <v>#N/A</v>
      </c>
      <c r="GQ35" t="e">
        <f t="shared" si="23"/>
        <v>#N/A</v>
      </c>
      <c r="GR35" t="e">
        <f t="shared" si="23"/>
        <v>#N/A</v>
      </c>
      <c r="GS35" t="e">
        <f t="shared" si="23"/>
        <v>#N/A</v>
      </c>
      <c r="GT35" t="e">
        <f t="shared" si="23"/>
        <v>#N/A</v>
      </c>
      <c r="GU35" t="e">
        <f t="shared" si="23"/>
        <v>#N/A</v>
      </c>
      <c r="GV35" t="e">
        <f t="shared" si="23"/>
        <v>#N/A</v>
      </c>
    </row>
    <row r="37" spans="1:204" x14ac:dyDescent="0.25">
      <c r="A37" s="13" t="s">
        <v>167</v>
      </c>
    </row>
    <row r="38" spans="1:204" x14ac:dyDescent="0.25">
      <c r="A38" s="8" t="s">
        <v>172</v>
      </c>
      <c r="B38" t="s">
        <v>168</v>
      </c>
      <c r="C38" t="str">
        <f ca="1">IF(ISERROR(INDIRECT(ADDRESS(ROW(C32),COLUMN(C32)-3))),"n/a",IF(ISNUMBER(INDIRECT(ADDRESS(ROW(C32),COLUMN(C32)-3))),Calculations!$C$3*AVERAGE(A32:C32),"n/a"))</f>
        <v>n/a</v>
      </c>
      <c r="D38" t="str">
        <f ca="1">IF(ISERROR(INDIRECT(ADDRESS(ROW(D32),COLUMN(D32)-3))),"n/a",IF(ISNUMBER(INDIRECT(ADDRESS(ROW(D32),COLUMN(D32)-3))),Calculations!$C$3*AVERAGE(A32:D32),"n/a"))</f>
        <v>n/a</v>
      </c>
      <c r="E38" t="str">
        <f ca="1">IF(ISERROR(INDIRECT(ADDRESS(ROW(E32),COLUMN(E32)-3))),"n/a",IF(ISNUMBER(INDIRECT(ADDRESS(ROW(E32),COLUMN(E32)-3))),Calculations!$C$3*AVERAGE(B32:E32),"n/a"))</f>
        <v>n/a</v>
      </c>
      <c r="F38">
        <f ca="1">IF(ISERROR(INDIRECT(ADDRESS(ROW(F32),COLUMN(F32)-3))),"n/a",IF(ISNUMBER(INDIRECT(ADDRESS(ROW(F32),COLUMN(F32)-3))),Calculations!$C$3*AVERAGE(C32:F32),"n/a"))</f>
        <v>11.43</v>
      </c>
      <c r="G38">
        <f ca="1">IF(ISERROR(INDIRECT(ADDRESS(ROW(G32),COLUMN(G32)-3))),"n/a",IF(ISNUMBER(INDIRECT(ADDRESS(ROW(G32),COLUMN(G32)-3))),Calculations!$C$3*AVERAGE(D32:G32),"n/a"))</f>
        <v>11.879999999999999</v>
      </c>
      <c r="H38">
        <f ca="1">IF(ISERROR(INDIRECT(ADDRESS(ROW(H32),COLUMN(H32)-3))),"n/a",IF(ISNUMBER(INDIRECT(ADDRESS(ROW(H32),COLUMN(H32)-3))),Calculations!$C$3*AVERAGE(E32:H32),"n/a"))</f>
        <v>12.352499999999999</v>
      </c>
      <c r="I38">
        <f ca="1">IF(ISERROR(INDIRECT(ADDRESS(ROW(I32),COLUMN(I32)-3))),"n/a",IF(ISNUMBER(INDIRECT(ADDRESS(ROW(I32),COLUMN(I32)-3))),Calculations!$C$3*AVERAGE(F32:I32),"n/a"))</f>
        <v>12.825000000000001</v>
      </c>
      <c r="J38">
        <f ca="1">IF(ISERROR(INDIRECT(ADDRESS(ROW(J32),COLUMN(J32)-3))),"n/a",IF(ISNUMBER(INDIRECT(ADDRESS(ROW(J32),COLUMN(J32)-3))),Calculations!$C$3*AVERAGE(G32:J32),"n/a"))</f>
        <v>13.32</v>
      </c>
      <c r="K38">
        <f ca="1">IF(ISERROR(INDIRECT(ADDRESS(ROW(K32),COLUMN(K32)-3))),"n/a",IF(ISNUMBER(INDIRECT(ADDRESS(ROW(K32),COLUMN(K32)-3))),Calculations!$C$3*AVERAGE(H32:K32),"n/a"))</f>
        <v>13.8375</v>
      </c>
      <c r="L38">
        <f ca="1">IF(ISERROR(INDIRECT(ADDRESS(ROW(L32),COLUMN(L32)-3))),"n/a",IF(ISNUMBER(INDIRECT(ADDRESS(ROW(L32),COLUMN(L32)-3))),Calculations!$C$3*AVERAGE(I32:L32),"n/a"))</f>
        <v>14.310000000000002</v>
      </c>
      <c r="M38">
        <f ca="1">IF(ISERROR(INDIRECT(ADDRESS(ROW(M32),COLUMN(M32)-3))),"n/a",IF(ISNUMBER(INDIRECT(ADDRESS(ROW(M32),COLUMN(M32)-3))),Calculations!$C$3*AVERAGE(J32:M32),"n/a"))</f>
        <v>14.872499999999999</v>
      </c>
      <c r="N38">
        <f ca="1">IF(ISERROR(INDIRECT(ADDRESS(ROW(N32),COLUMN(N32)-3))),"n/a",IF(ISNUMBER(INDIRECT(ADDRESS(ROW(N32),COLUMN(N32)-3))),Calculations!$C$3*AVERAGE(K32:N32),"n/a"))</f>
        <v>15.345000000000001</v>
      </c>
      <c r="O38">
        <f ca="1">IF(ISERROR(INDIRECT(ADDRESS(ROW(O32),COLUMN(O32)-3))),"n/a",IF(ISNUMBER(INDIRECT(ADDRESS(ROW(O32),COLUMN(O32)-3))),Calculations!$C$3*AVERAGE(L32:O32),"n/a"))</f>
        <v>15.840000000000002</v>
      </c>
      <c r="P38">
        <f ca="1">IF(ISERROR(INDIRECT(ADDRESS(ROW(P32),COLUMN(P32)-3))),"n/a",IF(ISNUMBER(INDIRECT(ADDRESS(ROW(P32),COLUMN(P32)-3))),Calculations!$C$3*AVERAGE(M32:P32),"n/a"))</f>
        <v>16.492500000000003</v>
      </c>
      <c r="Q38">
        <f ca="1">IF(ISERROR(INDIRECT(ADDRESS(ROW(Q32),COLUMN(Q32)-3))),"n/a",IF(ISNUMBER(INDIRECT(ADDRESS(ROW(Q32),COLUMN(Q32)-3))),Calculations!$C$3*AVERAGE(N32:Q32),"n/a"))</f>
        <v>17.100000000000001</v>
      </c>
      <c r="R38">
        <f ca="1">IF(ISERROR(INDIRECT(ADDRESS(ROW(R32),COLUMN(R32)-3))),"n/a",IF(ISNUMBER(INDIRECT(ADDRESS(ROW(R32),COLUMN(R32)-3))),Calculations!$C$3*AVERAGE(O32:R32),"n/a"))</f>
        <v>17.865000000000002</v>
      </c>
      <c r="S38">
        <f ca="1">IF(ISERROR(INDIRECT(ADDRESS(ROW(S32),COLUMN(S32)-3))),"n/a",IF(ISNUMBER(INDIRECT(ADDRESS(ROW(S32),COLUMN(S32)-3))),Calculations!$C$3*AVERAGE(P32:S32),"n/a"))</f>
        <v>18.63</v>
      </c>
      <c r="T38">
        <f ca="1">IF(ISERROR(INDIRECT(ADDRESS(ROW(T32),COLUMN(T32)-3))),"n/a",IF(ISNUMBER(INDIRECT(ADDRESS(ROW(T32),COLUMN(T32)-3))),Calculations!$C$3*AVERAGE(Q32:T32),"n/a"))</f>
        <v>19.507499999999997</v>
      </c>
      <c r="U38">
        <f ca="1">IF(ISERROR(INDIRECT(ADDRESS(ROW(U32),COLUMN(U32)-3))),"n/a",IF(ISNUMBER(INDIRECT(ADDRESS(ROW(U32),COLUMN(U32)-3))),Calculations!$C$3*AVERAGE(R32:U32),"n/a"))</f>
        <v>20.475000000000001</v>
      </c>
      <c r="V38">
        <f ca="1">IF(ISERROR(INDIRECT(ADDRESS(ROW(V32),COLUMN(V32)-3))),"n/a",IF(ISNUMBER(INDIRECT(ADDRESS(ROW(V32),COLUMN(V32)-3))),Calculations!$C$3*AVERAGE(S32:V32),"n/a"))</f>
        <v>21.532500000000002</v>
      </c>
      <c r="W38">
        <f ca="1">IF(ISERROR(INDIRECT(ADDRESS(ROW(W32),COLUMN(W32)-3))),"n/a",IF(ISNUMBER(INDIRECT(ADDRESS(ROW(W32),COLUMN(W32)-3))),Calculations!$C$3*AVERAGE(T32:W32),"n/a"))</f>
        <v>22.86</v>
      </c>
      <c r="X38">
        <f ca="1">IF(ISERROR(INDIRECT(ADDRESS(ROW(X32),COLUMN(X32)-3))),"n/a",IF(ISNUMBER(INDIRECT(ADDRESS(ROW(X32),COLUMN(X32)-3))),Calculations!$C$3*AVERAGE(U32:X32),"n/a"))</f>
        <v>24.0975</v>
      </c>
      <c r="Y38">
        <f ca="1">IF(ISERROR(INDIRECT(ADDRESS(ROW(Y32),COLUMN(Y32)-3))),"n/a",IF(ISNUMBER(INDIRECT(ADDRESS(ROW(Y32),COLUMN(Y32)-3))),Calculations!$C$3*AVERAGE(V32:Y32),"n/a"))</f>
        <v>25.29</v>
      </c>
      <c r="Z38">
        <f ca="1">IF(ISERROR(INDIRECT(ADDRESS(ROW(Z32),COLUMN(Z32)-3))),"n/a",IF(ISNUMBER(INDIRECT(ADDRESS(ROW(Z32),COLUMN(Z32)-3))),Calculations!$C$3*AVERAGE(W32:Z32),"n/a"))</f>
        <v>26.55</v>
      </c>
      <c r="AA38">
        <f ca="1">IF(ISERROR(INDIRECT(ADDRESS(ROW(AA32),COLUMN(AA32)-3))),"n/a",IF(ISNUMBER(INDIRECT(ADDRESS(ROW(AA32),COLUMN(AA32)-3))),Calculations!$C$3*AVERAGE(X32:AA32),"n/a"))</f>
        <v>27.674999999999997</v>
      </c>
      <c r="AB38">
        <f ca="1">IF(ISERROR(INDIRECT(ADDRESS(ROW(AB32),COLUMN(AB32)-3))),"n/a",IF(ISNUMBER(INDIRECT(ADDRESS(ROW(AB32),COLUMN(AB32)-3))),Calculations!$C$3*AVERAGE(Y32:AB32),"n/a"))</f>
        <v>28.642499999999998</v>
      </c>
      <c r="AC38">
        <f ca="1">IF(ISERROR(INDIRECT(ADDRESS(ROW(AC32),COLUMN(AC32)-3))),"n/a",IF(ISNUMBER(INDIRECT(ADDRESS(ROW(AC32),COLUMN(AC32)-3))),Calculations!$C$3*AVERAGE(Z32:AC32),"n/a"))</f>
        <v>29.835000000000001</v>
      </c>
      <c r="AD38">
        <f ca="1">IF(ISERROR(INDIRECT(ADDRESS(ROW(AD32),COLUMN(AD32)-3))),"n/a",IF(ISNUMBER(INDIRECT(ADDRESS(ROW(AD32),COLUMN(AD32)-3))),Calculations!$C$3*AVERAGE(AA32:AD32),"n/a"))</f>
        <v>30.8475</v>
      </c>
      <c r="AE38">
        <f ca="1">IF(ISERROR(INDIRECT(ADDRESS(ROW(AE32),COLUMN(AE32)-3))),"n/a",IF(ISNUMBER(INDIRECT(ADDRESS(ROW(AE32),COLUMN(AE32)-3))),Calculations!$C$3*AVERAGE(AB32:AE32),"n/a"))</f>
        <v>31.815000000000001</v>
      </c>
      <c r="AF38">
        <f ca="1">IF(ISERROR(INDIRECT(ADDRESS(ROW(AF32),COLUMN(AF32)-3))),"n/a",IF(ISNUMBER(INDIRECT(ADDRESS(ROW(AF32),COLUMN(AF32)-3))),Calculations!$C$3*AVERAGE(AC32:AF32),"n/a"))</f>
        <v>33.142500000000005</v>
      </c>
      <c r="AG38">
        <f ca="1">IF(ISERROR(INDIRECT(ADDRESS(ROW(AG32),COLUMN(AG32)-3))),"n/a",IF(ISNUMBER(INDIRECT(ADDRESS(ROW(AG32),COLUMN(AG32)-3))),Calculations!$C$3*AVERAGE(AD32:AG32),"n/a"))</f>
        <v>34.065000000000005</v>
      </c>
      <c r="AH38">
        <f ca="1">IF(ISERROR(INDIRECT(ADDRESS(ROW(AH32),COLUMN(AH32)-3))),"n/a",IF(ISNUMBER(INDIRECT(ADDRESS(ROW(AH32),COLUMN(AH32)-3))),Calculations!$C$3*AVERAGE(AE32:AH32),"n/a"))</f>
        <v>34.942500000000003</v>
      </c>
      <c r="AI38">
        <f ca="1">IF(ISERROR(INDIRECT(ADDRESS(ROW(AI32),COLUMN(AI32)-3))),"n/a",IF(ISNUMBER(INDIRECT(ADDRESS(ROW(AI32),COLUMN(AI32)-3))),Calculations!$C$3*AVERAGE(AF32:AI32),"n/a"))</f>
        <v>35.977499999999999</v>
      </c>
      <c r="AJ38">
        <f ca="1">IF(ISERROR(INDIRECT(ADDRESS(ROW(AJ32),COLUMN(AJ32)-3))),"n/a",IF(ISNUMBER(INDIRECT(ADDRESS(ROW(AJ32),COLUMN(AJ32)-3))),Calculations!$C$3*AVERAGE(AG32:AJ32),"n/a"))</f>
        <v>36.967500000000001</v>
      </c>
      <c r="AK38">
        <f ca="1">IF(ISERROR(INDIRECT(ADDRESS(ROW(AK32),COLUMN(AK32)-3))),"n/a",IF(ISNUMBER(INDIRECT(ADDRESS(ROW(AK32),COLUMN(AK32)-3))),Calculations!$C$3*AVERAGE(AH32:AK32),"n/a"))</f>
        <v>38.25</v>
      </c>
      <c r="AL38">
        <f ca="1">IF(ISERROR(INDIRECT(ADDRESS(ROW(AL32),COLUMN(AL32)-3))),"n/a",IF(ISNUMBER(INDIRECT(ADDRESS(ROW(AL32),COLUMN(AL32)-3))),Calculations!$C$3*AVERAGE(AI32:AL32),"n/a"))</f>
        <v>39.757500000000007</v>
      </c>
      <c r="AM38">
        <f ca="1">IF(ISERROR(INDIRECT(ADDRESS(ROW(AM32),COLUMN(AM32)-3))),"n/a",IF(ISNUMBER(INDIRECT(ADDRESS(ROW(AM32),COLUMN(AM32)-3))),Calculations!$C$3*AVERAGE(AJ32:AM32),"n/a"))</f>
        <v>41.175000000000004</v>
      </c>
      <c r="AN38">
        <f ca="1">IF(ISERROR(INDIRECT(ADDRESS(ROW(AN32),COLUMN(AN32)-3))),"n/a",IF(ISNUMBER(INDIRECT(ADDRESS(ROW(AN32),COLUMN(AN32)-3))),Calculations!$C$3*AVERAGE(AK32:AN32),"n/a"))</f>
        <v>42.615000000000002</v>
      </c>
      <c r="AO38">
        <f ca="1">IF(ISERROR(INDIRECT(ADDRESS(ROW(AO32),COLUMN(AO32)-3))),"n/a",IF(ISNUMBER(INDIRECT(ADDRESS(ROW(AO32),COLUMN(AO32)-3))),Calculations!$C$3*AVERAGE(AL32:AO32),"n/a"))</f>
        <v>44.122500000000002</v>
      </c>
      <c r="AP38">
        <f ca="1">IF(ISERROR(INDIRECT(ADDRESS(ROW(AP32),COLUMN(AP32)-3))),"n/a",IF(ISNUMBER(INDIRECT(ADDRESS(ROW(AP32),COLUMN(AP32)-3))),Calculations!$C$3*AVERAGE(AM32:AP32),"n/a"))</f>
        <v>45.9</v>
      </c>
      <c r="AQ38">
        <f ca="1">IF(ISERROR(INDIRECT(ADDRESS(ROW(AQ32),COLUMN(AQ32)-3))),"n/a",IF(ISNUMBER(INDIRECT(ADDRESS(ROW(AQ32),COLUMN(AQ32)-3))),Calculations!$C$3*AVERAGE(AN32:AQ32),"n/a"))</f>
        <v>47.925000000000004</v>
      </c>
      <c r="AR38">
        <f ca="1">IF(ISERROR(INDIRECT(ADDRESS(ROW(AR32),COLUMN(AR32)-3))),"n/a",IF(ISNUMBER(INDIRECT(ADDRESS(ROW(AR32),COLUMN(AR32)-3))),Calculations!$C$3*AVERAGE(AO32:AR32),"n/a"))</f>
        <v>49.612500000000004</v>
      </c>
      <c r="AS38">
        <f ca="1">IF(ISERROR(INDIRECT(ADDRESS(ROW(AS32),COLUMN(AS32)-3))),"n/a",IF(ISNUMBER(INDIRECT(ADDRESS(ROW(AS32),COLUMN(AS32)-3))),Calculations!$C$3*AVERAGE(AP32:AS32),"n/a"))</f>
        <v>51.772500000000008</v>
      </c>
      <c r="AT38">
        <f ca="1">IF(ISERROR(INDIRECT(ADDRESS(ROW(AT32),COLUMN(AT32)-3))),"n/a",IF(ISNUMBER(INDIRECT(ADDRESS(ROW(AT32),COLUMN(AT32)-3))),Calculations!$C$3*AVERAGE(AQ32:AT32),"n/a"))</f>
        <v>54.022500000000001</v>
      </c>
      <c r="AU38">
        <f ca="1">IF(ISERROR(INDIRECT(ADDRESS(ROW(AU32),COLUMN(AU32)-3))),"n/a",IF(ISNUMBER(INDIRECT(ADDRESS(ROW(AU32),COLUMN(AU32)-3))),Calculations!$C$3*AVERAGE(AR32:AU32),"n/a"))</f>
        <v>56.317500000000003</v>
      </c>
      <c r="AV38">
        <f ca="1">IF(ISERROR(INDIRECT(ADDRESS(ROW(AV32),COLUMN(AV32)-3))),"n/a",IF(ISNUMBER(INDIRECT(ADDRESS(ROW(AV32),COLUMN(AV32)-3))),Calculations!$C$3*AVERAGE(AS32:AV32),"n/a"))</f>
        <v>59.287500000000001</v>
      </c>
      <c r="AW38">
        <f ca="1">IF(ISERROR(INDIRECT(ADDRESS(ROW(AW32),COLUMN(AW32)-3))),"n/a",IF(ISNUMBER(INDIRECT(ADDRESS(ROW(AW32),COLUMN(AW32)-3))),Calculations!$C$3*AVERAGE(AT32:AW32),"n/a"))</f>
        <v>61.875</v>
      </c>
      <c r="AX38">
        <f ca="1">IF(ISERROR(INDIRECT(ADDRESS(ROW(AX32),COLUMN(AX32)-3))),"n/a",IF(ISNUMBER(INDIRECT(ADDRESS(ROW(AX32),COLUMN(AX32)-3))),Calculations!$C$3*AVERAGE(AU32:AX32),"n/a"))</f>
        <v>64.102500000000006</v>
      </c>
      <c r="AY38">
        <f ca="1">IF(ISERROR(INDIRECT(ADDRESS(ROW(AY32),COLUMN(AY32)-3))),"n/a",IF(ISNUMBER(INDIRECT(ADDRESS(ROW(AY32),COLUMN(AY32)-3))),Calculations!$C$3*AVERAGE(AV32:AY32),"n/a"))</f>
        <v>66.307500000000005</v>
      </c>
      <c r="AZ38">
        <f ca="1">IF(ISERROR(INDIRECT(ADDRESS(ROW(AZ32),COLUMN(AZ32)-3))),"n/a",IF(ISNUMBER(INDIRECT(ADDRESS(ROW(AZ32),COLUMN(AZ32)-3))),Calculations!$C$3*AVERAGE(AW32:AZ32),"n/a"))</f>
        <v>68.467500000000001</v>
      </c>
      <c r="BA38">
        <f ca="1">IF(ISERROR(INDIRECT(ADDRESS(ROW(BA32),COLUMN(BA32)-3))),"n/a",IF(ISNUMBER(INDIRECT(ADDRESS(ROW(BA32),COLUMN(BA32)-3))),Calculations!$C$3*AVERAGE(AX32:BA32),"n/a"))</f>
        <v>70.695000000000007</v>
      </c>
      <c r="BB38">
        <f ca="1">IF(ISERROR(INDIRECT(ADDRESS(ROW(BB32),COLUMN(BB32)-3))),"n/a",IF(ISNUMBER(INDIRECT(ADDRESS(ROW(BB32),COLUMN(BB32)-3))),Calculations!$C$3*AVERAGE(AY32:BB32),"n/a"))</f>
        <v>72.967500000000001</v>
      </c>
      <c r="BC38">
        <f ca="1">IF(ISERROR(INDIRECT(ADDRESS(ROW(BC32),COLUMN(BC32)-3))),"n/a",IF(ISNUMBER(INDIRECT(ADDRESS(ROW(BC32),COLUMN(BC32)-3))),Calculations!$C$3*AVERAGE(AZ32:BC32),"n/a"))</f>
        <v>75.532499999999999</v>
      </c>
      <c r="BD38">
        <f ca="1">IF(ISERROR(INDIRECT(ADDRESS(ROW(BD32),COLUMN(BD32)-3))),"n/a",IF(ISNUMBER(INDIRECT(ADDRESS(ROW(BD32),COLUMN(BD32)-3))),Calculations!$C$3*AVERAGE(BA32:BD32),"n/a"))</f>
        <v>77.782499999999999</v>
      </c>
      <c r="BE38">
        <f ca="1">IF(ISERROR(INDIRECT(ADDRESS(ROW(BE32),COLUMN(BE32)-3))),"n/a",IF(ISNUMBER(INDIRECT(ADDRESS(ROW(BE32),COLUMN(BE32)-3))),Calculations!$C$3*AVERAGE(BB32:BE32),"n/a"))</f>
        <v>80.055000000000007</v>
      </c>
      <c r="BF38">
        <f ca="1">IF(ISERROR(INDIRECT(ADDRESS(ROW(BF32),COLUMN(BF32)-3))),"n/a",IF(ISNUMBER(INDIRECT(ADDRESS(ROW(BF32),COLUMN(BF32)-3))),Calculations!$C$3*AVERAGE(BC32:BF32),"n/a"))</f>
        <v>82.507499999999993</v>
      </c>
      <c r="BG38">
        <f ca="1">IF(ISERROR(INDIRECT(ADDRESS(ROW(BG32),COLUMN(BG32)-3))),"n/a",IF(ISNUMBER(INDIRECT(ADDRESS(ROW(BG32),COLUMN(BG32)-3))),Calculations!$C$3*AVERAGE(BD32:BG32),"n/a"))</f>
        <v>84.712500000000006</v>
      </c>
      <c r="BH38">
        <f ca="1">IF(ISERROR(INDIRECT(ADDRESS(ROW(BH32),COLUMN(BH32)-3))),"n/a",IF(ISNUMBER(INDIRECT(ADDRESS(ROW(BH32),COLUMN(BH32)-3))),Calculations!$C$3*AVERAGE(BE32:BH32),"n/a"))</f>
        <v>86.962500000000006</v>
      </c>
      <c r="BI38">
        <f ca="1">IF(ISERROR(INDIRECT(ADDRESS(ROW(BI32),COLUMN(BI32)-3))),"n/a",IF(ISNUMBER(INDIRECT(ADDRESS(ROW(BI32),COLUMN(BI32)-3))),Calculations!$C$3*AVERAGE(BF32:BI32),"n/a"))</f>
        <v>89.144999999999996</v>
      </c>
      <c r="BJ38">
        <f ca="1">IF(ISERROR(INDIRECT(ADDRESS(ROW(BJ32),COLUMN(BJ32)-3))),"n/a",IF(ISNUMBER(INDIRECT(ADDRESS(ROW(BJ32),COLUMN(BJ32)-3))),Calculations!$C$3*AVERAGE(BG32:BJ32),"n/a"))</f>
        <v>91.215000000000003</v>
      </c>
      <c r="BK38">
        <f ca="1">IF(ISERROR(INDIRECT(ADDRESS(ROW(BK32),COLUMN(BK32)-3))),"n/a",IF(ISNUMBER(INDIRECT(ADDRESS(ROW(BK32),COLUMN(BK32)-3))),Calculations!$C$3*AVERAGE(BH32:BK32),"n/a"))</f>
        <v>93.037500000000009</v>
      </c>
      <c r="BL38">
        <f ca="1">IF(ISERROR(INDIRECT(ADDRESS(ROW(BL32),COLUMN(BL32)-3))),"n/a",IF(ISNUMBER(INDIRECT(ADDRESS(ROW(BL32),COLUMN(BL32)-3))),Calculations!$C$3*AVERAGE(BI32:BL32),"n/a"))</f>
        <v>94.837500000000006</v>
      </c>
      <c r="BM38">
        <f ca="1">IF(ISERROR(INDIRECT(ADDRESS(ROW(BM32),COLUMN(BM32)-3))),"n/a",IF(ISNUMBER(INDIRECT(ADDRESS(ROW(BM32),COLUMN(BM32)-3))),Calculations!$C$3*AVERAGE(BJ32:BM32),"n/a"))</f>
        <v>96.637500000000003</v>
      </c>
      <c r="BN38">
        <f ca="1">IF(ISERROR(INDIRECT(ADDRESS(ROW(BN32),COLUMN(BN32)-3))),"n/a",IF(ISNUMBER(INDIRECT(ADDRESS(ROW(BN32),COLUMN(BN32)-3))),Calculations!$C$3*AVERAGE(BK32:BN32),"n/a"))</f>
        <v>98.482500000000002</v>
      </c>
      <c r="BO38">
        <f ca="1">IF(ISERROR(INDIRECT(ADDRESS(ROW(BO32),COLUMN(BO32)-3))),"n/a",IF(ISNUMBER(INDIRECT(ADDRESS(ROW(BO32),COLUMN(BO32)-3))),Calculations!$C$3*AVERAGE(BL32:BO32),"n/a"))</f>
        <v>100.46250000000001</v>
      </c>
      <c r="BP38">
        <f ca="1">IF(ISERROR(INDIRECT(ADDRESS(ROW(BP32),COLUMN(BP32)-3))),"n/a",IF(ISNUMBER(INDIRECT(ADDRESS(ROW(BP32),COLUMN(BP32)-3))),Calculations!$C$3*AVERAGE(BM32:BP32),"n/a"))</f>
        <v>102.55499999999999</v>
      </c>
      <c r="BQ38">
        <f ca="1">IF(ISERROR(INDIRECT(ADDRESS(ROW(BQ32),COLUMN(BQ32)-3))),"n/a",IF(ISNUMBER(INDIRECT(ADDRESS(ROW(BQ32),COLUMN(BQ32)-3))),Calculations!$C$3*AVERAGE(BN32:BQ32),"n/a"))</f>
        <v>104.7375</v>
      </c>
      <c r="BR38">
        <f ca="1">IF(ISERROR(INDIRECT(ADDRESS(ROW(BR32),COLUMN(BR32)-3))),"n/a",IF(ISNUMBER(INDIRECT(ADDRESS(ROW(BR32),COLUMN(BR32)-3))),Calculations!$C$3*AVERAGE(BO32:BR32),"n/a"))</f>
        <v>107.00999999999999</v>
      </c>
      <c r="BS38">
        <f ca="1">IF(ISERROR(INDIRECT(ADDRESS(ROW(BS32),COLUMN(BS32)-3))),"n/a",IF(ISNUMBER(INDIRECT(ADDRESS(ROW(BS32),COLUMN(BS32)-3))),Calculations!$C$3*AVERAGE(BP32:BS32),"n/a"))</f>
        <v>109.4175</v>
      </c>
      <c r="BT38">
        <f ca="1">IF(ISERROR(INDIRECT(ADDRESS(ROW(BT32),COLUMN(BT32)-3))),"n/a",IF(ISNUMBER(INDIRECT(ADDRESS(ROW(BT32),COLUMN(BT32)-3))),Calculations!$C$3*AVERAGE(BQ32:BT32),"n/a"))</f>
        <v>111.8475</v>
      </c>
      <c r="BU38">
        <f ca="1">IF(ISERROR(INDIRECT(ADDRESS(ROW(BU32),COLUMN(BU32)-3))),"n/a",IF(ISNUMBER(INDIRECT(ADDRESS(ROW(BU32),COLUMN(BU32)-3))),Calculations!$C$3*AVERAGE(BR32:BU32),"n/a"))</f>
        <v>114.2325</v>
      </c>
      <c r="BV38">
        <f ca="1">IF(ISERROR(INDIRECT(ADDRESS(ROW(BV32),COLUMN(BV32)-3))),"n/a",IF(ISNUMBER(INDIRECT(ADDRESS(ROW(BV32),COLUMN(BV32)-3))),Calculations!$C$3*AVERAGE(BS32:BV32),"n/a"))</f>
        <v>116.45999999999998</v>
      </c>
      <c r="BW38">
        <f ca="1">IF(ISERROR(INDIRECT(ADDRESS(ROW(BW32),COLUMN(BW32)-3))),"n/a",IF(ISNUMBER(INDIRECT(ADDRESS(ROW(BW32),COLUMN(BW32)-3))),Calculations!$C$3*AVERAGE(BT32:BW32),"n/a"))</f>
        <v>118.37249999999999</v>
      </c>
      <c r="BX38">
        <f ca="1">IF(ISERROR(INDIRECT(ADDRESS(ROW(BX32),COLUMN(BX32)-3))),"n/a",IF(ISNUMBER(INDIRECT(ADDRESS(ROW(BX32),COLUMN(BX32)-3))),Calculations!$C$3*AVERAGE(BU32:BX32),"n/a"))</f>
        <v>120.35249999999999</v>
      </c>
      <c r="BY38">
        <f ca="1">IF(ISERROR(INDIRECT(ADDRESS(ROW(BY32),COLUMN(BY32)-3))),"n/a",IF(ISNUMBER(INDIRECT(ADDRESS(ROW(BY32),COLUMN(BY32)-3))),Calculations!$C$3*AVERAGE(BV32:BY32),"n/a"))</f>
        <v>122.60249999999999</v>
      </c>
      <c r="BZ38">
        <f ca="1">IF(ISERROR(INDIRECT(ADDRESS(ROW(BZ32),COLUMN(BZ32)-3))),"n/a",IF(ISNUMBER(INDIRECT(ADDRESS(ROW(BZ32),COLUMN(BZ32)-3))),Calculations!$C$3*AVERAGE(BW32:BZ32),"n/a"))</f>
        <v>125.3925</v>
      </c>
      <c r="CA38">
        <f ca="1">IF(ISERROR(INDIRECT(ADDRESS(ROW(CA32),COLUMN(CA32)-3))),"n/a",IF(ISNUMBER(INDIRECT(ADDRESS(ROW(CA32),COLUMN(CA32)-3))),Calculations!$C$3*AVERAGE(BX32:CA32),"n/a"))</f>
        <v>129.19500000000002</v>
      </c>
      <c r="CB38">
        <f ca="1">IF(ISERROR(INDIRECT(ADDRESS(ROW(CB32),COLUMN(CB32)-3))),"n/a",IF(ISNUMBER(INDIRECT(ADDRESS(ROW(CB32),COLUMN(CB32)-3))),Calculations!$C$3*AVERAGE(BY32:CB32),"n/a"))</f>
        <v>133.53749999999999</v>
      </c>
      <c r="CC38">
        <f ca="1">IF(ISERROR(INDIRECT(ADDRESS(ROW(CC32),COLUMN(CC32)-3))),"n/a",IF(ISNUMBER(INDIRECT(ADDRESS(ROW(CC32),COLUMN(CC32)-3))),Calculations!$C$3*AVERAGE(BZ32:CC32),"n/a"))</f>
        <v>138.24</v>
      </c>
      <c r="CD38">
        <f ca="1">IF(ISERROR(INDIRECT(ADDRESS(ROW(CD32),COLUMN(CD32)-3))),"n/a",IF(ISNUMBER(INDIRECT(ADDRESS(ROW(CD32),COLUMN(CD32)-3))),Calculations!$C$3*AVERAGE(CA32:CD32),"n/a"))</f>
        <v>143.1</v>
      </c>
      <c r="CE38">
        <f ca="1">IF(ISERROR(INDIRECT(ADDRESS(ROW(CE32),COLUMN(CE32)-3))),"n/a",IF(ISNUMBER(INDIRECT(ADDRESS(ROW(CE32),COLUMN(CE32)-3))),Calculations!$C$3*AVERAGE(CB32:CE32),"n/a"))</f>
        <v>147.53250000000003</v>
      </c>
      <c r="CF38">
        <f ca="1">IF(ISERROR(INDIRECT(ADDRESS(ROW(CF32),COLUMN(CF32)-3))),"n/a",IF(ISNUMBER(INDIRECT(ADDRESS(ROW(CF32),COLUMN(CF32)-3))),Calculations!$C$3*AVERAGE(CC32:CF32),"n/a"))</f>
        <v>152.1</v>
      </c>
      <c r="CG38">
        <f ca="1">IF(ISERROR(INDIRECT(ADDRESS(ROW(CG32),COLUMN(CG32)-3))),"n/a",IF(ISNUMBER(INDIRECT(ADDRESS(ROW(CG32),COLUMN(CG32)-3))),Calculations!$C$3*AVERAGE(CD32:CG32),"n/a"))</f>
        <v>157.05000000000001</v>
      </c>
      <c r="CH38">
        <f ca="1">IF(ISERROR(INDIRECT(ADDRESS(ROW(CH32),COLUMN(CH32)-3))),"n/a",IF(ISNUMBER(INDIRECT(ADDRESS(ROW(CH32),COLUMN(CH32)-3))),Calculations!$C$3*AVERAGE(CE32:CH32),"n/a"))</f>
        <v>162.67500000000001</v>
      </c>
      <c r="CI38">
        <f ca="1">IF(ISERROR(INDIRECT(ADDRESS(ROW(CI32),COLUMN(CI32)-3))),"n/a",IF(ISNUMBER(INDIRECT(ADDRESS(ROW(CI32),COLUMN(CI32)-3))),Calculations!$C$3*AVERAGE(CF32:CI32),"n/a"))</f>
        <v>168.45750000000001</v>
      </c>
      <c r="CJ38">
        <f ca="1">IF(ISERROR(INDIRECT(ADDRESS(ROW(CJ32),COLUMN(CJ32)-3))),"n/a",IF(ISNUMBER(INDIRECT(ADDRESS(ROW(CJ32),COLUMN(CJ32)-3))),Calculations!$C$3*AVERAGE(CG32:CJ32),"n/a"))</f>
        <v>175.65750000000003</v>
      </c>
      <c r="CK38">
        <f ca="1">IF(ISERROR(INDIRECT(ADDRESS(ROW(CK32),COLUMN(CK32)-3))),"n/a",IF(ISNUMBER(INDIRECT(ADDRESS(ROW(CK32),COLUMN(CK32)-3))),Calculations!$C$3*AVERAGE(CH32:CK32),"n/a"))</f>
        <v>183.24000000000004</v>
      </c>
      <c r="CL38">
        <f ca="1">IF(ISERROR(INDIRECT(ADDRESS(ROW(CL32),COLUMN(CL32)-3))),"n/a",IF(ISNUMBER(INDIRECT(ADDRESS(ROW(CL32),COLUMN(CL32)-3))),Calculations!$C$3*AVERAGE(CI32:CL32),"n/a"))</f>
        <v>192.98250000000002</v>
      </c>
      <c r="CM38">
        <f ca="1">IF(ISERROR(INDIRECT(ADDRESS(ROW(CM32),COLUMN(CM32)-3))),"n/a",IF(ISNUMBER(INDIRECT(ADDRESS(ROW(CM32),COLUMN(CM32)-3))),Calculations!$C$3*AVERAGE(CJ32:CM32),"n/a"))</f>
        <v>201.73500000000001</v>
      </c>
      <c r="CN38">
        <f ca="1">IF(ISERROR(INDIRECT(ADDRESS(ROW(CN32),COLUMN(CN32)-3))),"n/a",IF(ISNUMBER(INDIRECT(ADDRESS(ROW(CN32),COLUMN(CN32)-3))),Calculations!$C$3*AVERAGE(CK32:CN32),"n/a"))</f>
        <v>210.19499999999999</v>
      </c>
      <c r="CO38">
        <f ca="1">IF(ISERROR(INDIRECT(ADDRESS(ROW(CO32),COLUMN(CO32)-3))),"n/a",IF(ISNUMBER(INDIRECT(ADDRESS(ROW(CO32),COLUMN(CO32)-3))),Calculations!$C$3*AVERAGE(CL32:CO32),"n/a"))</f>
        <v>218.70000000000002</v>
      </c>
      <c r="CP38">
        <f ca="1">IF(ISERROR(INDIRECT(ADDRESS(ROW(CP32),COLUMN(CP32)-3))),"n/a",IF(ISNUMBER(INDIRECT(ADDRESS(ROW(CP32),COLUMN(CP32)-3))),Calculations!$C$3*AVERAGE(CM32:CP32),"n/a"))</f>
        <v>223.98750000000001</v>
      </c>
      <c r="CQ38">
        <f ca="1">IF(ISERROR(INDIRECT(ADDRESS(ROW(CQ32),COLUMN(CQ32)-3))),"n/a",IF(ISNUMBER(INDIRECT(ADDRESS(ROW(CQ32),COLUMN(CQ32)-3))),Calculations!$C$3*AVERAGE(CN32:CQ32),"n/a"))</f>
        <v>231.255</v>
      </c>
      <c r="CR38">
        <f ca="1">IF(ISERROR(INDIRECT(ADDRESS(ROW(CR32),COLUMN(CR32)-3))),"n/a",IF(ISNUMBER(INDIRECT(ADDRESS(ROW(CR32),COLUMN(CR32)-3))),Calculations!$C$3*AVERAGE(CO32:CR32),"n/a"))</f>
        <v>236.45250000000001</v>
      </c>
      <c r="CS38">
        <f ca="1">IF(ISERROR(INDIRECT(ADDRESS(ROW(CS32),COLUMN(CS32)-3))),"n/a",IF(ISNUMBER(INDIRECT(ADDRESS(ROW(CS32),COLUMN(CS32)-3))),Calculations!$C$3*AVERAGE(CP32:CS32),"n/a"))</f>
        <v>242.66249999999999</v>
      </c>
      <c r="CT38">
        <f ca="1">IF(ISERROR(INDIRECT(ADDRESS(ROW(CT32),COLUMN(CT32)-3))),"n/a",IF(ISNUMBER(INDIRECT(ADDRESS(ROW(CT32),COLUMN(CT32)-3))),Calculations!$C$3*AVERAGE(CQ32:CT32),"n/a"))</f>
        <v>249.20999999999998</v>
      </c>
      <c r="CU38">
        <f ca="1">IF(ISERROR(INDIRECT(ADDRESS(ROW(CU32),COLUMN(CU32)-3))),"n/a",IF(ISNUMBER(INDIRECT(ADDRESS(ROW(CU32),COLUMN(CU32)-3))),Calculations!$C$3*AVERAGE(CR32:CU32),"n/a"))</f>
        <v>254.99250000000004</v>
      </c>
      <c r="CV38">
        <f ca="1">IF(ISERROR(INDIRECT(ADDRESS(ROW(CV32),COLUMN(CV32)-3))),"n/a",IF(ISNUMBER(INDIRECT(ADDRESS(ROW(CV32),COLUMN(CV32)-3))),Calculations!$C$3*AVERAGE(CS32:CV32),"n/a"))</f>
        <v>261.69749999999999</v>
      </c>
      <c r="CW38">
        <f ca="1">IF(ISERROR(INDIRECT(ADDRESS(ROW(CW32),COLUMN(CW32)-3))),"n/a",IF(ISNUMBER(INDIRECT(ADDRESS(ROW(CW32),COLUMN(CW32)-3))),Calculations!$C$3*AVERAGE(CT32:CW32),"n/a"))</f>
        <v>266.33249999999998</v>
      </c>
      <c r="CX38">
        <f ca="1">IF(ISERROR(INDIRECT(ADDRESS(ROW(CX32),COLUMN(CX32)-3))),"n/a",IF(ISNUMBER(INDIRECT(ADDRESS(ROW(CX32),COLUMN(CX32)-3))),Calculations!$C$3*AVERAGE(CU32:CX32),"n/a"))</f>
        <v>273.48750000000001</v>
      </c>
      <c r="CY38">
        <f ca="1">IF(ISERROR(INDIRECT(ADDRESS(ROW(CY32),COLUMN(CY32)-3))),"n/a",IF(ISNUMBER(INDIRECT(ADDRESS(ROW(CY32),COLUMN(CY32)-3))),Calculations!$C$3*AVERAGE(CV32:CY32),"n/a"))</f>
        <v>281.29499999999996</v>
      </c>
      <c r="CZ38">
        <f ca="1">IF(ISERROR(INDIRECT(ADDRESS(ROW(CZ32),COLUMN(CZ32)-3))),"n/a",IF(ISNUMBER(INDIRECT(ADDRESS(ROW(CZ32),COLUMN(CZ32)-3))),Calculations!$C$3*AVERAGE(CW32:CZ32),"n/a"))</f>
        <v>288.67500000000001</v>
      </c>
      <c r="DA38">
        <f ca="1">IF(ISERROR(INDIRECT(ADDRESS(ROW(DA32),COLUMN(DA32)-3))),"n/a",IF(ISNUMBER(INDIRECT(ADDRESS(ROW(DA32),COLUMN(DA32)-3))),Calculations!$C$3*AVERAGE(CX32:DA32),"n/a"))</f>
        <v>296.01</v>
      </c>
      <c r="DB38">
        <f ca="1">IF(ISERROR(INDIRECT(ADDRESS(ROW(DB32),COLUMN(DB32)-3))),"n/a",IF(ISNUMBER(INDIRECT(ADDRESS(ROW(DB32),COLUMN(DB32)-3))),Calculations!$C$3*AVERAGE(CY32:DB32),"n/a"))</f>
        <v>297.76499999999999</v>
      </c>
      <c r="DC38">
        <f ca="1">IF(ISERROR(INDIRECT(ADDRESS(ROW(DC32),COLUMN(DC32)-3))),"n/a",IF(ISNUMBER(INDIRECT(ADDRESS(ROW(DC32),COLUMN(DC32)-3))),Calculations!$C$3*AVERAGE(CZ32:DC32),"n/a"))</f>
        <v>300.6225</v>
      </c>
      <c r="DD38">
        <f ca="1">IF(ISERROR(INDIRECT(ADDRESS(ROW(DD32),COLUMN(DD32)-3))),"n/a",IF(ISNUMBER(INDIRECT(ADDRESS(ROW(DD32),COLUMN(DD32)-3))),Calculations!$C$3*AVERAGE(DA32:DD32),"n/a"))</f>
        <v>306.60749999999996</v>
      </c>
      <c r="DE38">
        <f ca="1">IF(ISERROR(INDIRECT(ADDRESS(ROW(DE32),COLUMN(DE32)-3))),"n/a",IF(ISNUMBER(INDIRECT(ADDRESS(ROW(DE32),COLUMN(DE32)-3))),Calculations!$C$3*AVERAGE(DB32:DE32),"n/a"))</f>
        <v>310.97249999999997</v>
      </c>
      <c r="DF38">
        <f ca="1">IF(ISERROR(INDIRECT(ADDRESS(ROW(DF32),COLUMN(DF32)-3))),"n/a",IF(ISNUMBER(INDIRECT(ADDRESS(ROW(DF32),COLUMN(DF32)-3))),Calculations!$C$3*AVERAGE(DC32:DF32),"n/a"))</f>
        <v>317.745</v>
      </c>
      <c r="DG38">
        <f ca="1">IF(ISERROR(INDIRECT(ADDRESS(ROW(DG32),COLUMN(DG32)-3))),"n/a",IF(ISNUMBER(INDIRECT(ADDRESS(ROW(DG32),COLUMN(DG32)-3))),Calculations!$C$3*AVERAGE(DD32:DG32),"n/a"))</f>
        <v>323.34749999999997</v>
      </c>
      <c r="DH38">
        <f ca="1">IF(ISERROR(INDIRECT(ADDRESS(ROW(DH32),COLUMN(DH32)-3))),"n/a",IF(ISNUMBER(INDIRECT(ADDRESS(ROW(DH32),COLUMN(DH32)-3))),Calculations!$C$3*AVERAGE(DE32:DH32),"n/a"))</f>
        <v>325.10250000000002</v>
      </c>
      <c r="DI38">
        <f ca="1">IF(ISERROR(INDIRECT(ADDRESS(ROW(DI32),COLUMN(DI32)-3))),"n/a",IF(ISNUMBER(INDIRECT(ADDRESS(ROW(DI32),COLUMN(DI32)-3))),Calculations!$C$3*AVERAGE(DF32:DI32),"n/a"))</f>
        <v>328.86</v>
      </c>
      <c r="DJ38">
        <f ca="1">IF(ISERROR(INDIRECT(ADDRESS(ROW(DJ32),COLUMN(DJ32)-3))),"n/a",IF(ISNUMBER(INDIRECT(ADDRESS(ROW(DJ32),COLUMN(DJ32)-3))),Calculations!$C$3*AVERAGE(DG32:DJ32),"n/a"))</f>
        <v>333.04499999999996</v>
      </c>
      <c r="DK38">
        <f ca="1">IF(ISERROR(INDIRECT(ADDRESS(ROW(DK32),COLUMN(DK32)-3))),"n/a",IF(ISNUMBER(INDIRECT(ADDRESS(ROW(DK32),COLUMN(DK32)-3))),Calculations!$C$3*AVERAGE(DH32:DK32),"n/a"))</f>
        <v>334.8</v>
      </c>
      <c r="DL38">
        <f ca="1">IF(ISERROR(INDIRECT(ADDRESS(ROW(DL32),COLUMN(DL32)-3))),"n/a",IF(ISNUMBER(INDIRECT(ADDRESS(ROW(DL32),COLUMN(DL32)-3))),Calculations!$C$3*AVERAGE(DI32:DL32),"n/a"))</f>
        <v>336.78</v>
      </c>
      <c r="DM38">
        <f ca="1">IF(ISERROR(INDIRECT(ADDRESS(ROW(DM32),COLUMN(DM32)-3))),"n/a",IF(ISNUMBER(INDIRECT(ADDRESS(ROW(DM32),COLUMN(DM32)-3))),Calculations!$C$3*AVERAGE(DJ32:DM32),"n/a"))</f>
        <v>337.02750000000003</v>
      </c>
      <c r="DN38">
        <f ca="1">IF(ISERROR(INDIRECT(ADDRESS(ROW(DN32),COLUMN(DN32)-3))),"n/a",IF(ISNUMBER(INDIRECT(ADDRESS(ROW(DN32),COLUMN(DN32)-3))),Calculations!$C$3*AVERAGE(DK32:DN32),"n/a"))</f>
        <v>338.15250000000003</v>
      </c>
      <c r="DO38">
        <f ca="1">IF(ISERROR(INDIRECT(ADDRESS(ROW(DO32),COLUMN(DO32)-3))),"n/a",IF(ISNUMBER(INDIRECT(ADDRESS(ROW(DO32),COLUMN(DO32)-3))),Calculations!$C$3*AVERAGE(DL32:DO32),"n/a"))</f>
        <v>341.32500000000005</v>
      </c>
      <c r="DP38">
        <f ca="1">IF(ISERROR(INDIRECT(ADDRESS(ROW(DP32),COLUMN(DP32)-3))),"n/a",IF(ISNUMBER(INDIRECT(ADDRESS(ROW(DP32),COLUMN(DP32)-3))),Calculations!$C$3*AVERAGE(DM32:DP32),"n/a"))</f>
        <v>343.95750000000004</v>
      </c>
      <c r="DQ38">
        <f ca="1">IF(ISERROR(INDIRECT(ADDRESS(ROW(DQ32),COLUMN(DQ32)-3))),"n/a",IF(ISNUMBER(INDIRECT(ADDRESS(ROW(DQ32),COLUMN(DQ32)-3))),Calculations!$C$3*AVERAGE(DN32:DQ32),"n/a"))</f>
        <v>349.13249999999999</v>
      </c>
      <c r="DR38">
        <f ca="1">IF(ISERROR(INDIRECT(ADDRESS(ROW(DR32),COLUMN(DR32)-3))),"n/a",IF(ISNUMBER(INDIRECT(ADDRESS(ROW(DR32),COLUMN(DR32)-3))),Calculations!$C$3*AVERAGE(DO32:DR32),"n/a"))</f>
        <v>353.94750000000005</v>
      </c>
      <c r="DS38">
        <f ca="1">IF(ISERROR(INDIRECT(ADDRESS(ROW(DS32),COLUMN(DS32)-3))),"n/a",IF(ISNUMBER(INDIRECT(ADDRESS(ROW(DS32),COLUMN(DS32)-3))),Calculations!$C$3*AVERAGE(DP32:DS32),"n/a"))</f>
        <v>357.43500000000006</v>
      </c>
      <c r="DT38">
        <f ca="1">IF(ISERROR(INDIRECT(ADDRESS(ROW(DT32),COLUMN(DT32)-3))),"n/a",IF(ISNUMBER(INDIRECT(ADDRESS(ROW(DT32),COLUMN(DT32)-3))),Calculations!$C$3*AVERAGE(DQ32:DT32),"n/a"))</f>
        <v>363.6</v>
      </c>
      <c r="DU38">
        <f ca="1">IF(ISERROR(INDIRECT(ADDRESS(ROW(DU32),COLUMN(DU32)-3))),"n/a",IF(ISNUMBER(INDIRECT(ADDRESS(ROW(DU32),COLUMN(DU32)-3))),Calculations!$C$3*AVERAGE(DR32:DU32),"n/a"))</f>
        <v>370.21500000000003</v>
      </c>
      <c r="DV38">
        <f ca="1">IF(ISERROR(INDIRECT(ADDRESS(ROW(DV32),COLUMN(DV32)-3))),"n/a",IF(ISNUMBER(INDIRECT(ADDRESS(ROW(DV32),COLUMN(DV32)-3))),Calculations!$C$3*AVERAGE(DS32:DV32),"n/a"))</f>
        <v>376.78499999999997</v>
      </c>
      <c r="DW38">
        <f ca="1">IF(ISERROR(INDIRECT(ADDRESS(ROW(DW32),COLUMN(DW32)-3))),"n/a",IF(ISNUMBER(INDIRECT(ADDRESS(ROW(DW32),COLUMN(DW32)-3))),Calculations!$C$3*AVERAGE(DT32:DW32),"n/a"))</f>
        <v>387.04500000000002</v>
      </c>
      <c r="DX38">
        <f ca="1">IF(ISERROR(INDIRECT(ADDRESS(ROW(DX32),COLUMN(DX32)-3))),"n/a",IF(ISNUMBER(INDIRECT(ADDRESS(ROW(DX32),COLUMN(DX32)-3))),Calculations!$C$3*AVERAGE(DU32:DX32),"n/a"))</f>
        <v>399.66750000000002</v>
      </c>
      <c r="DY38">
        <f ca="1">IF(ISERROR(INDIRECT(ADDRESS(ROW(DY32),COLUMN(DY32)-3))),"n/a",IF(ISNUMBER(INDIRECT(ADDRESS(ROW(DY32),COLUMN(DY32)-3))),Calculations!$C$3*AVERAGE(DV32:DY32),"n/a"))</f>
        <v>408.15000000000003</v>
      </c>
      <c r="DZ38">
        <f ca="1">IF(ISERROR(INDIRECT(ADDRESS(ROW(DZ32),COLUMN(DZ32)-3))),"n/a",IF(ISNUMBER(INDIRECT(ADDRESS(ROW(DZ32),COLUMN(DZ32)-3))),Calculations!$C$3*AVERAGE(DW32:DZ32),"n/a"))</f>
        <v>422.84249999999997</v>
      </c>
      <c r="EA38">
        <f ca="1">IF(ISERROR(INDIRECT(ADDRESS(ROW(EA32),COLUMN(EA32)-3))),"n/a",IF(ISNUMBER(INDIRECT(ADDRESS(ROW(EA32),COLUMN(EA32)-3))),Calculations!$C$3*AVERAGE(DX32:EA32),"n/a"))</f>
        <v>434.13749999999999</v>
      </c>
      <c r="EB38">
        <f ca="1">IF(ISERROR(INDIRECT(ADDRESS(ROW(EB32),COLUMN(EB32)-3))),"n/a",IF(ISNUMBER(INDIRECT(ADDRESS(ROW(EB32),COLUMN(EB32)-3))),Calculations!$C$3*AVERAGE(DY32:EB32),"n/a"))</f>
        <v>441.15750000000003</v>
      </c>
      <c r="EC38">
        <f ca="1">IF(ISERROR(INDIRECT(ADDRESS(ROW(EC32),COLUMN(EC32)-3))),"n/a",IF(ISNUMBER(INDIRECT(ADDRESS(ROW(EC32),COLUMN(EC32)-3))),Calculations!$C$3*AVERAGE(DZ32:EC32),"n/a"))</f>
        <v>452.29500000000002</v>
      </c>
      <c r="ED38">
        <f ca="1">IF(ISERROR(INDIRECT(ADDRESS(ROW(ED32),COLUMN(ED32)-3))),"n/a",IF(ISNUMBER(INDIRECT(ADDRESS(ROW(ED32),COLUMN(ED32)-3))),Calculations!$C$3*AVERAGE(EA32:ED32),"n/a"))</f>
        <v>458.75250000000005</v>
      </c>
      <c r="EE38">
        <f ca="1">IF(ISERROR(INDIRECT(ADDRESS(ROW(EE32),COLUMN(EE32)-3))),"n/a",IF(ISNUMBER(INDIRECT(ADDRESS(ROW(EE32),COLUMN(EE32)-3))),Calculations!$C$3*AVERAGE(EB32:EE32),"n/a"))</f>
        <v>465.63749999999999</v>
      </c>
      <c r="EF38">
        <f ca="1">IF(ISERROR(INDIRECT(ADDRESS(ROW(EF32),COLUMN(EF32)-3))),"n/a",IF(ISNUMBER(INDIRECT(ADDRESS(ROW(EF32),COLUMN(EF32)-3))),Calculations!$C$3*AVERAGE(EC32:EF32),"n/a"))</f>
        <v>472.79250000000008</v>
      </c>
      <c r="EG38">
        <f ca="1">IF(ISERROR(INDIRECT(ADDRESS(ROW(EG32),COLUMN(EG32)-3))),"n/a",IF(ISNUMBER(INDIRECT(ADDRESS(ROW(EG32),COLUMN(EG32)-3))),Calculations!$C$3*AVERAGE(ED32:EG32),"n/a"))</f>
        <v>481.34250000000003</v>
      </c>
      <c r="EH38">
        <f ca="1">IF(ISERROR(INDIRECT(ADDRESS(ROW(EH32),COLUMN(EH32)-3))),"n/a",IF(ISNUMBER(INDIRECT(ADDRESS(ROW(EH32),COLUMN(EH32)-3))),Calculations!$C$3*AVERAGE(EE32:EH32),"n/a"))</f>
        <v>487.125</v>
      </c>
      <c r="EI38">
        <f ca="1">IF(ISERROR(INDIRECT(ADDRESS(ROW(EI32),COLUMN(EI32)-3))),"n/a",IF(ISNUMBER(INDIRECT(ADDRESS(ROW(EI32),COLUMN(EI32)-3))),Calculations!$C$3*AVERAGE(EF32:EI32),"n/a"))</f>
        <v>497.65500000000003</v>
      </c>
      <c r="EJ38">
        <f ca="1">IF(ISERROR(INDIRECT(ADDRESS(ROW(EJ32),COLUMN(EJ32)-3))),"n/a",IF(ISNUMBER(INDIRECT(ADDRESS(ROW(EJ32),COLUMN(EJ32)-3))),Calculations!$C$3*AVERAGE(EG32:EJ32),"n/a"))</f>
        <v>511.13250000000005</v>
      </c>
      <c r="EK38">
        <f ca="1">IF(ISERROR(INDIRECT(ADDRESS(ROW(EK32),COLUMN(EK32)-3))),"n/a",IF(ISNUMBER(INDIRECT(ADDRESS(ROW(EK32),COLUMN(EK32)-3))),Calculations!$C$3*AVERAGE(EH32:EK32),"n/a"))</f>
        <v>521.52750000000003</v>
      </c>
      <c r="EL38">
        <f ca="1">IF(ISERROR(INDIRECT(ADDRESS(ROW(EL32),COLUMN(EL32)-3))),"n/a",IF(ISNUMBER(INDIRECT(ADDRESS(ROW(EL32),COLUMN(EL32)-3))),Calculations!$C$3*AVERAGE(EI32:EL32),"n/a"))</f>
        <v>534.73500000000001</v>
      </c>
      <c r="EM38">
        <f ca="1">IF(ISERROR(INDIRECT(ADDRESS(ROW(EM32),COLUMN(EM32)-3))),"n/a",IF(ISNUMBER(INDIRECT(ADDRESS(ROW(EM32),COLUMN(EM32)-3))),Calculations!$C$3*AVERAGE(EJ32:EM32),"n/a"))</f>
        <v>545.55750000000012</v>
      </c>
      <c r="EN38">
        <f ca="1">IF(ISERROR(INDIRECT(ADDRESS(ROW(EN32),COLUMN(EN32)-3))),"n/a",IF(ISNUMBER(INDIRECT(ADDRESS(ROW(EN32),COLUMN(EN32)-3))),Calculations!$C$3*AVERAGE(EK32:EN32),"n/a"))</f>
        <v>556.04250000000002</v>
      </c>
      <c r="EO38">
        <f ca="1">IF(ISERROR(INDIRECT(ADDRESS(ROW(EO32),COLUMN(EO32)-3))),"n/a",IF(ISNUMBER(INDIRECT(ADDRESS(ROW(EO32),COLUMN(EO32)-3))),Calculations!$C$3*AVERAGE(EL32:EO32),"n/a"))</f>
        <v>564.66000000000008</v>
      </c>
      <c r="EP38">
        <f ca="1">IF(ISERROR(INDIRECT(ADDRESS(ROW(EP32),COLUMN(EP32)-3))),"n/a",IF(ISNUMBER(INDIRECT(ADDRESS(ROW(EP32),COLUMN(EP32)-3))),Calculations!$C$3*AVERAGE(EM32:EP32),"n/a"))</f>
        <v>572.87249999999995</v>
      </c>
      <c r="EQ38">
        <f ca="1">IF(ISERROR(INDIRECT(ADDRESS(ROW(EQ32),COLUMN(EQ32)-3))),"n/a",IF(ISNUMBER(INDIRECT(ADDRESS(ROW(EQ32),COLUMN(EQ32)-3))),Calculations!$C$3*AVERAGE(EN32:EQ32),"n/a"))</f>
        <v>585.5625</v>
      </c>
      <c r="ER38">
        <f ca="1">IF(ISERROR(INDIRECT(ADDRESS(ROW(ER32),COLUMN(ER32)-3))),"n/a",IF(ISNUMBER(INDIRECT(ADDRESS(ROW(ER32),COLUMN(ER32)-3))),Calculations!$C$3*AVERAGE(EO32:ER32),"n/a"))</f>
        <v>596.92500000000007</v>
      </c>
      <c r="ES38">
        <f ca="1">IF(ISERROR(INDIRECT(ADDRESS(ROW(ES32),COLUMN(ES32)-3))),"n/a",IF(ISNUMBER(INDIRECT(ADDRESS(ROW(ES32),COLUMN(ES32)-3))),Calculations!$C$3*AVERAGE(EP32:ES32),"n/a"))</f>
        <v>613.93500000000006</v>
      </c>
      <c r="ET38">
        <f ca="1">IF(ISERROR(INDIRECT(ADDRESS(ROW(ET32),COLUMN(ET32)-3))),"n/a",IF(ISNUMBER(INDIRECT(ADDRESS(ROW(ET32),COLUMN(ET32)-3))),Calculations!$C$3*AVERAGE(EQ32:ET32),"n/a"))</f>
        <v>628.35749999999996</v>
      </c>
      <c r="EU38">
        <f ca="1">IF(ISERROR(INDIRECT(ADDRESS(ROW(EU32),COLUMN(EU32)-3))),"n/a",IF(ISNUMBER(INDIRECT(ADDRESS(ROW(EU32),COLUMN(EU32)-3))),Calculations!$C$3*AVERAGE(ER32:EU32),"n/a"))</f>
        <v>643.65750000000003</v>
      </c>
      <c r="EV38">
        <f ca="1">IF(ISERROR(INDIRECT(ADDRESS(ROW(EV32),COLUMN(EV32)-3))),"n/a",IF(ISNUMBER(INDIRECT(ADDRESS(ROW(EV32),COLUMN(EV32)-3))),Calculations!$C$3*AVERAGE(ES32:EV32),"n/a"))</f>
        <v>654.52499999999998</v>
      </c>
      <c r="EW38">
        <f ca="1">IF(ISERROR(INDIRECT(ADDRESS(ROW(EW32),COLUMN(EW32)-3))),"n/a",IF(ISNUMBER(INDIRECT(ADDRESS(ROW(EW32),COLUMN(EW32)-3))),Calculations!$C$3*AVERAGE(ET32:EW32),"n/a"))</f>
        <v>663.70499999999993</v>
      </c>
      <c r="EX38">
        <f ca="1">IF(ISERROR(INDIRECT(ADDRESS(ROW(EX32),COLUMN(EX32)-3))),"n/a",IF(ISNUMBER(INDIRECT(ADDRESS(ROW(EX32),COLUMN(EX32)-3))),Calculations!$C$3*AVERAGE(EU32:EX32),"n/a"))</f>
        <v>677.13750000000005</v>
      </c>
      <c r="EY38">
        <f ca="1">IF(ISERROR(INDIRECT(ADDRESS(ROW(EY32),COLUMN(EY32)-3))),"n/a",IF(ISNUMBER(INDIRECT(ADDRESS(ROW(EY32),COLUMN(EY32)-3))),Calculations!$C$3*AVERAGE(EV32:EY32),"n/a"))</f>
        <v>684.22500000000014</v>
      </c>
      <c r="EZ38">
        <f ca="1">IF(ISERROR(INDIRECT(ADDRESS(ROW(EZ32),COLUMN(EZ32)-3))),"n/a",IF(ISNUMBER(INDIRECT(ADDRESS(ROW(EZ32),COLUMN(EZ32)-3))),Calculations!$C$3*AVERAGE(EW32:EZ32),"n/a"))</f>
        <v>697.2075000000001</v>
      </c>
      <c r="FA38">
        <f ca="1">IF(ISERROR(INDIRECT(ADDRESS(ROW(FA32),COLUMN(FA32)-3))),"n/a",IF(ISNUMBER(INDIRECT(ADDRESS(ROW(FA32),COLUMN(FA32)-3))),Calculations!$C$3*AVERAGE(EX32:FA32),"n/a"))</f>
        <v>709.60500000000002</v>
      </c>
      <c r="FB38">
        <f ca="1">IF(ISERROR(INDIRECT(ADDRESS(ROW(FB32),COLUMN(FB32)-3))),"n/a",IF(ISNUMBER(INDIRECT(ADDRESS(ROW(FB32),COLUMN(FB32)-3))),Calculations!$C$3*AVERAGE(EY32:FB32),"n/a"))</f>
        <v>719.97750000000019</v>
      </c>
      <c r="FC38">
        <f ca="1">IF(ISERROR(INDIRECT(ADDRESS(ROW(FC32),COLUMN(FC32)-3))),"n/a",IF(ISNUMBER(INDIRECT(ADDRESS(ROW(FC32),COLUMN(FC32)-3))),Calculations!$C$3*AVERAGE(EZ32:FC32),"n/a"))</f>
        <v>733.68000000000006</v>
      </c>
      <c r="FD38">
        <f ca="1">IF(ISERROR(INDIRECT(ADDRESS(ROW(FD32),COLUMN(FD32)-3))),"n/a",IF(ISNUMBER(INDIRECT(ADDRESS(ROW(FD32),COLUMN(FD32)-3))),Calculations!$C$3*AVERAGE(FA32:FD32),"n/a"))</f>
        <v>747.81000000000006</v>
      </c>
      <c r="FE38">
        <f ca="1">IF(ISERROR(INDIRECT(ADDRESS(ROW(FE32),COLUMN(FE32)-3))),"n/a",IF(ISNUMBER(INDIRECT(ADDRESS(ROW(FE32),COLUMN(FE32)-3))),Calculations!$C$3*AVERAGE(FB32:FE32),"n/a"))</f>
        <v>763.15499999999997</v>
      </c>
      <c r="FF38">
        <f ca="1">IF(ISERROR(INDIRECT(ADDRESS(ROW(FF32),COLUMN(FF32)-3))),"n/a",IF(ISNUMBER(INDIRECT(ADDRESS(ROW(FF32),COLUMN(FF32)-3))),Calculations!$C$3*AVERAGE(FC32:FF32),"n/a"))</f>
        <v>776.27250000000004</v>
      </c>
      <c r="FG38">
        <f ca="1">IF(ISERROR(INDIRECT(ADDRESS(ROW(FG32),COLUMN(FG32)-3))),"n/a",IF(ISNUMBER(INDIRECT(ADDRESS(ROW(FG32),COLUMN(FG32)-3))),Calculations!$C$3*AVERAGE(FD32:FG32),"n/a"))</f>
        <v>786.8024999999999</v>
      </c>
      <c r="FH38">
        <f ca="1">IF(ISERROR(INDIRECT(ADDRESS(ROW(FH32),COLUMN(FH32)-3))),"n/a",IF(ISNUMBER(INDIRECT(ADDRESS(ROW(FH32),COLUMN(FH32)-3))),Calculations!$C$3*AVERAGE(FE32:FH32),"n/a"))</f>
        <v>795.10500000000002</v>
      </c>
      <c r="FI38">
        <f ca="1">IF(ISERROR(INDIRECT(ADDRESS(ROW(FI32),COLUMN(FI32)-3))),"n/a",IF(ISNUMBER(INDIRECT(ADDRESS(ROW(FI32),COLUMN(FI32)-3))),Calculations!$C$3*AVERAGE(FF32:FI32),"n/a"))</f>
        <v>805.54500000000007</v>
      </c>
      <c r="FJ38">
        <f ca="1">IF(ISERROR(INDIRECT(ADDRESS(ROW(FJ32),COLUMN(FJ32)-3))),"n/a",IF(ISNUMBER(INDIRECT(ADDRESS(ROW(FJ32),COLUMN(FJ32)-3))),Calculations!$C$3*AVERAGE(FG32:FJ32),"n/a"))</f>
        <v>819.24750000000006</v>
      </c>
      <c r="FK38">
        <f ca="1">IF(ISERROR(INDIRECT(ADDRESS(ROW(FK32),COLUMN(FK32)-3))),"n/a",IF(ISNUMBER(INDIRECT(ADDRESS(ROW(FK32),COLUMN(FK32)-3))),Calculations!$C$3*AVERAGE(FH32:FK32),"n/a"))</f>
        <v>832.36500000000001</v>
      </c>
      <c r="FL38">
        <f ca="1">IF(ISERROR(INDIRECT(ADDRESS(ROW(FL32),COLUMN(FL32)-3))),"n/a",IF(ISNUMBER(INDIRECT(ADDRESS(ROW(FL32),COLUMN(FL32)-3))),Calculations!$C$3*AVERAGE(FI32:FL32),"n/a"))</f>
        <v>842.91750000000002</v>
      </c>
      <c r="FM38">
        <f ca="1">IF(ISERROR(INDIRECT(ADDRESS(ROW(FM32),COLUMN(FM32)-3))),"n/a",IF(ISNUMBER(INDIRECT(ADDRESS(ROW(FM32),COLUMN(FM32)-3))),Calculations!$C$3*AVERAGE(FJ32:FM32),"n/a"))</f>
        <v>845.97750000000008</v>
      </c>
      <c r="FN38">
        <f ca="1">IF(ISERROR(INDIRECT(ADDRESS(ROW(FN32),COLUMN(FN32)-3))),"n/a",IF(ISNUMBER(INDIRECT(ADDRESS(ROW(FN32),COLUMN(FN32)-3))),Calculations!$C$3*AVERAGE(FK32:FN32),"n/a"))</f>
        <v>847.48500000000013</v>
      </c>
      <c r="FO38">
        <f ca="1">IF(ISERROR(INDIRECT(ADDRESS(ROW(FO32),COLUMN(FO32)-3))),"n/a",IF(ISNUMBER(INDIRECT(ADDRESS(ROW(FO32),COLUMN(FO32)-3))),Calculations!$C$3*AVERAGE(FL32:FO32),"n/a"))</f>
        <v>847.755</v>
      </c>
      <c r="FP38">
        <f ca="1">IF(ISERROR(INDIRECT(ADDRESS(ROW(FP32),COLUMN(FP32)-3))),"n/a",IF(ISNUMBER(INDIRECT(ADDRESS(ROW(FP32),COLUMN(FP32)-3))),Calculations!$C$3*AVERAGE(FM32:FP32),"n/a"))</f>
        <v>854.55000000000007</v>
      </c>
      <c r="FQ38">
        <f ca="1">IF(ISERROR(INDIRECT(ADDRESS(ROW(FQ32),COLUMN(FQ32)-3))),"n/a",IF(ISNUMBER(INDIRECT(ADDRESS(ROW(FQ32),COLUMN(FQ32)-3))),Calculations!$C$3*AVERAGE(FN32:FQ32),"n/a"))</f>
        <v>863.82</v>
      </c>
      <c r="FR38">
        <f ca="1">IF(ISERROR(INDIRECT(ADDRESS(ROW(FR32),COLUMN(FR32)-3))),"n/a",IF(ISNUMBER(INDIRECT(ADDRESS(ROW(FR32),COLUMN(FR32)-3))),Calculations!$C$3*AVERAGE(FO32:FR32),"n/a"))</f>
        <v>875.09250000000009</v>
      </c>
      <c r="FS38">
        <f ca="1">IF(ISERROR(INDIRECT(ADDRESS(ROW(FS32),COLUMN(FS32)-3))),"n/a",IF(ISNUMBER(INDIRECT(ADDRESS(ROW(FS32),COLUMN(FS32)-3))),Calculations!$C$3*AVERAGE(FP32:FS32),"n/a"))</f>
        <v>885.78</v>
      </c>
      <c r="FT38">
        <f ca="1">IF(ISERROR(INDIRECT(ADDRESS(ROW(FT32),COLUMN(FT32)-3))),"n/a",IF(ISNUMBER(INDIRECT(ADDRESS(ROW(FT32),COLUMN(FT32)-3))),Calculations!$C$3*AVERAGE(FQ32:FT32),"n/a"))</f>
        <v>893.02499999999998</v>
      </c>
      <c r="FU38">
        <f ca="1">IF(ISERROR(INDIRECT(ADDRESS(ROW(FU32),COLUMN(FU32)-3))),"n/a",IF(ISNUMBER(INDIRECT(ADDRESS(ROW(FU32),COLUMN(FU32)-3))),Calculations!$C$3*AVERAGE(FR32:FU32),"n/a"))</f>
        <v>903.32999999999993</v>
      </c>
      <c r="FV38">
        <f ca="1">IF(ISERROR(INDIRECT(ADDRESS(ROW(FV32),COLUMN(FV32)-3))),"n/a",IF(ISNUMBER(INDIRECT(ADDRESS(ROW(FV32),COLUMN(FV32)-3))),Calculations!$C$3*AVERAGE(FS32:FV32),"n/a"))</f>
        <v>911.54250000000002</v>
      </c>
      <c r="FW38">
        <f ca="1">IF(ISERROR(INDIRECT(ADDRESS(ROW(FW32),COLUMN(FW32)-3))),"n/a",IF(ISNUMBER(INDIRECT(ADDRESS(ROW(FW32),COLUMN(FW32)-3))),Calculations!$C$3*AVERAGE(FT32:FW32),"n/a"))</f>
        <v>923.01750000000004</v>
      </c>
      <c r="FX38">
        <f ca="1">IF(ISERROR(INDIRECT(ADDRESS(ROW(FX32),COLUMN(FX32)-3))),"n/a",IF(ISNUMBER(INDIRECT(ADDRESS(ROW(FX32),COLUMN(FX32)-3))),Calculations!$C$3*AVERAGE(FU32:FX32),"n/a"))</f>
        <v>938.76750000000004</v>
      </c>
      <c r="FY38">
        <f ca="1">IF(ISERROR(INDIRECT(ADDRESS(ROW(FY32),COLUMN(FY32)-3))),"n/a",IF(ISNUMBER(INDIRECT(ADDRESS(ROW(FY32),COLUMN(FY32)-3))),Calculations!$C$3*AVERAGE(FV32:FY32),"n/a"))</f>
        <v>958.5</v>
      </c>
      <c r="FZ38">
        <f ca="1">IF(ISERROR(INDIRECT(ADDRESS(ROW(FZ32),COLUMN(FZ32)-3))),"n/a",IF(ISNUMBER(INDIRECT(ADDRESS(ROW(FZ32),COLUMN(FZ32)-3))),Calculations!$C$3*AVERAGE(FW32:FZ32),"n/a"))</f>
        <v>980.59500000000003</v>
      </c>
      <c r="GA38">
        <f ca="1">IF(ISERROR(INDIRECT(ADDRESS(ROW(GA32),COLUMN(GA32)-3))),"n/a",IF(ISNUMBER(INDIRECT(ADDRESS(ROW(GA32),COLUMN(GA32)-3))),Calculations!$C$3*AVERAGE(FX32:GA32),"n/a"))</f>
        <v>1002.8925</v>
      </c>
      <c r="GB38">
        <f ca="1">IF(ISERROR(INDIRECT(ADDRESS(ROW(GB32),COLUMN(GB32)-3))),"n/a",IF(ISNUMBER(INDIRECT(ADDRESS(ROW(GB32),COLUMN(GB32)-3))),Calculations!$C$3*AVERAGE(FY32:GB32),"n/a"))</f>
        <v>1023.8399999999999</v>
      </c>
      <c r="GC38">
        <f ca="1">IF(ISERROR(INDIRECT(ADDRESS(ROW(GC32),COLUMN(GC32)-3))),"n/a",IF(ISNUMBER(INDIRECT(ADDRESS(ROW(GC32),COLUMN(GC32)-3))),Calculations!$C$3*AVERAGE(FZ32:GC32),"n/a"))</f>
        <v>1039.4549999999999</v>
      </c>
      <c r="GD38">
        <f ca="1">IF(ISERROR(INDIRECT(ADDRESS(ROW(GD32),COLUMN(GD32)-3))),"n/a",IF(ISNUMBER(INDIRECT(ADDRESS(ROW(GD32),COLUMN(GD32)-3))),Calculations!$C$3*AVERAGE(GA32:GD32),"n/a"))</f>
        <v>1052.9550000000002</v>
      </c>
      <c r="GE38">
        <f ca="1">IF(ISERROR(INDIRECT(ADDRESS(ROW(GE32),COLUMN(GE32)-3))),"n/a",IF(ISNUMBER(INDIRECT(ADDRESS(ROW(GE32),COLUMN(GE32)-3))),Calculations!$C$3*AVERAGE(GB32:GE32),"n/a"))</f>
        <v>1065.6225000000002</v>
      </c>
      <c r="GF38">
        <f ca="1">IF(ISERROR(INDIRECT(ADDRESS(ROW(GF32),COLUMN(GF32)-3))),"n/a",IF(ISNUMBER(INDIRECT(ADDRESS(ROW(GF32),COLUMN(GF32)-3))),Calculations!$C$3*AVERAGE(GC32:GF32),"n/a"))</f>
        <v>1076.4000000000001</v>
      </c>
      <c r="GG38">
        <f ca="1">IF(ISERROR(INDIRECT(ADDRESS(ROW(GG32),COLUMN(GG32)-3))),"n/a",IF(ISNUMBER(INDIRECT(ADDRESS(ROW(GG32),COLUMN(GG32)-3))),Calculations!$C$3*AVERAGE(GD32:GG32),"n/a"))</f>
        <v>1088.325</v>
      </c>
      <c r="GH38">
        <f ca="1">IF(ISERROR(INDIRECT(ADDRESS(ROW(GH32),COLUMN(GH32)-3))),"n/a",IF(ISNUMBER(INDIRECT(ADDRESS(ROW(GH32),COLUMN(GH32)-3))),Calculations!$C$3*AVERAGE(GE32:GH32),"n/a"))</f>
        <v>1102.4324999999999</v>
      </c>
      <c r="GI38">
        <f ca="1">IF(ISERROR(INDIRECT(ADDRESS(ROW(GI32),COLUMN(GI32)-3))),"n/a",IF(ISNUMBER(INDIRECT(ADDRESS(ROW(GI32),COLUMN(GI32)-3))),Calculations!$C$3*AVERAGE(GF32:GI32),"n/a"))</f>
        <v>1114.8525</v>
      </c>
      <c r="GJ38">
        <f ca="1">IF(ISERROR(INDIRECT(ADDRESS(ROW(GJ32),COLUMN(GJ32)-3))),"n/a",IF(ISNUMBER(INDIRECT(ADDRESS(ROW(GJ32),COLUMN(GJ32)-3))),Calculations!$C$3*AVERAGE(GG32:GJ32),"n/a"))</f>
        <v>1124.865</v>
      </c>
      <c r="GK38">
        <f ca="1">IF(ISERROR(INDIRECT(ADDRESS(ROW(GK32),COLUMN(GK32)-3))),"n/a",IF(ISNUMBER(INDIRECT(ADDRESS(ROW(GK32),COLUMN(GK32)-3))),Calculations!$C$3*AVERAGE(GH32:GK32),"n/a"))</f>
        <v>1136.385</v>
      </c>
      <c r="GL38">
        <f ca="1">IF(ISERROR(INDIRECT(ADDRESS(ROW(GL32),COLUMN(GL32)-3))),"n/a",IF(ISNUMBER(INDIRECT(ADDRESS(ROW(GL32),COLUMN(GL32)-3))),Calculations!$C$3*AVERAGE(GI32:GL32),"n/a"))</f>
        <v>1145.4075</v>
      </c>
      <c r="GM38">
        <f ca="1">IF(ISERROR(INDIRECT(ADDRESS(ROW(GM32),COLUMN(GM32)-3))),"n/a",IF(ISNUMBER(INDIRECT(ADDRESS(ROW(GM32),COLUMN(GM32)-3))),Calculations!$C$3*AVERAGE(GJ32:GM32),"n/a"))</f>
        <v>1156.05</v>
      </c>
      <c r="GN38">
        <f ca="1">IF(ISERROR(INDIRECT(ADDRESS(ROW(GN32),COLUMN(GN32)-3))),"n/a",IF(ISNUMBER(INDIRECT(ADDRESS(ROW(GN32),COLUMN(GN32)-3))),Calculations!$C$3*AVERAGE(GK32:GN32),"n/a"))</f>
        <v>1170.9225000000001</v>
      </c>
      <c r="GO38" t="e">
        <f ca="1">IF(ISERROR(INDIRECT(ADDRESS(ROW(GO32),COLUMN(GO32)-3))),"n/a",IF(ISNUMBER(INDIRECT(ADDRESS(ROW(GO32),COLUMN(GO32)-3))),Calculations!$C$3*AVERAGE(GL32:GO32),"n/a"))</f>
        <v>#N/A</v>
      </c>
      <c r="GP38" t="e">
        <f ca="1">IF(ISERROR(INDIRECT(ADDRESS(ROW(GP32),COLUMN(GP32)-3))),"n/a",IF(ISNUMBER(INDIRECT(ADDRESS(ROW(GP32),COLUMN(GP32)-3))),Calculations!$C$3*AVERAGE(GM32:GP32),"n/a"))</f>
        <v>#N/A</v>
      </c>
      <c r="GQ38" t="e">
        <f ca="1">IF(ISERROR(INDIRECT(ADDRESS(ROW(GQ32),COLUMN(GQ32)-3))),"n/a",IF(ISNUMBER(INDIRECT(ADDRESS(ROW(GQ32),COLUMN(GQ32)-3))),Calculations!$C$3*AVERAGE(GN32:GQ32),"n/a"))</f>
        <v>#N/A</v>
      </c>
      <c r="GR38" t="str">
        <f ca="1">IF(ISERROR(INDIRECT(ADDRESS(ROW(GR32),COLUMN(GR32)-3))),"n/a",IF(ISNUMBER(INDIRECT(ADDRESS(ROW(GR32),COLUMN(GR32)-3))),Calculations!$C$3*AVERAGE(GO32:GR32),"n/a"))</f>
        <v>n/a</v>
      </c>
      <c r="GS38" t="str">
        <f ca="1">IF(ISERROR(INDIRECT(ADDRESS(ROW(GS32),COLUMN(GS32)-3))),"n/a",IF(ISNUMBER(INDIRECT(ADDRESS(ROW(GS32),COLUMN(GS32)-3))),Calculations!$C$3*AVERAGE(GP32:GS32),"n/a"))</f>
        <v>n/a</v>
      </c>
      <c r="GT38" t="str">
        <f ca="1">IF(ISERROR(INDIRECT(ADDRESS(ROW(GT32),COLUMN(GT32)-3))),"n/a",IF(ISNUMBER(INDIRECT(ADDRESS(ROW(GT32),COLUMN(GT32)-3))),Calculations!$C$3*AVERAGE(GQ32:GT32),"n/a"))</f>
        <v>n/a</v>
      </c>
      <c r="GU38" t="str">
        <f ca="1">IF(ISERROR(INDIRECT(ADDRESS(ROW(GU32),COLUMN(GU32)-3))),"n/a",IF(ISNUMBER(INDIRECT(ADDRESS(ROW(GU32),COLUMN(GU32)-3))),Calculations!$C$3*AVERAGE(GR32:GU32),"n/a"))</f>
        <v>n/a</v>
      </c>
      <c r="GV38" t="str">
        <f ca="1">IF(ISERROR(INDIRECT(ADDRESS(ROW(GV32),COLUMN(GV32)-3))),"n/a",IF(ISNUMBER(INDIRECT(ADDRESS(ROW(GV32),COLUMN(GV32)-3))),Calculations!$C$3*AVERAGE(GS32:GV32),"n/a"))</f>
        <v>n/a</v>
      </c>
    </row>
    <row r="39" spans="1:204" x14ac:dyDescent="0.25">
      <c r="A39" s="8" t="s">
        <v>171</v>
      </c>
      <c r="B39" t="s">
        <v>169</v>
      </c>
      <c r="C39" t="str">
        <f ca="1">IF(ISERROR(INDIRECT(ADDRESS(ROW(C33),COLUMN(C33)-3))),"n/a",IF(ISNUMBER(INDIRECT(ADDRESS(ROW(C33),COLUMN(C33)-3))),Calculations!$C$4*AVERAGE(A33:C33),"n/a"))</f>
        <v>n/a</v>
      </c>
      <c r="D39" t="str">
        <f ca="1">IF(ISERROR(INDIRECT(ADDRESS(ROW(D33),COLUMN(D33)-3))),"n/a",IF(ISNUMBER(INDIRECT(ADDRESS(ROW(D33),COLUMN(D33)-3))),Calculations!$C$4*AVERAGE(A33:D33),"n/a"))</f>
        <v>n/a</v>
      </c>
      <c r="E39" t="str">
        <f ca="1">IF(ISERROR(INDIRECT(ADDRESS(ROW(E33),COLUMN(E33)-3))),"n/a",IF(ISNUMBER(INDIRECT(ADDRESS(ROW(E33),COLUMN(E33)-3))),Calculations!$C$4*AVERAGE(B33:E33),"n/a"))</f>
        <v>n/a</v>
      </c>
      <c r="F39">
        <f ca="1">IF(ISERROR(INDIRECT(ADDRESS(ROW(F33),COLUMN(F33)-3))),"n/a",IF(ISNUMBER(INDIRECT(ADDRESS(ROW(F33),COLUMN(F33)-3))),Calculations!$C$4*AVERAGE(C33:F33),"n/a"))</f>
        <v>53.144999999999996</v>
      </c>
      <c r="G39">
        <f ca="1">IF(ISERROR(INDIRECT(ADDRESS(ROW(G33),COLUMN(G33)-3))),"n/a",IF(ISNUMBER(INDIRECT(ADDRESS(ROW(G33),COLUMN(G33)-3))),Calculations!$C$4*AVERAGE(D33:G33),"n/a"))</f>
        <v>56.362500000000004</v>
      </c>
      <c r="H39">
        <f ca="1">IF(ISERROR(INDIRECT(ADDRESS(ROW(H33),COLUMN(H33)-3))),"n/a",IF(ISNUMBER(INDIRECT(ADDRESS(ROW(H33),COLUMN(H33)-3))),Calculations!$C$4*AVERAGE(E33:H33),"n/a"))</f>
        <v>58.994999999999997</v>
      </c>
      <c r="I39">
        <f ca="1">IF(ISERROR(INDIRECT(ADDRESS(ROW(I33),COLUMN(I33)-3))),"n/a",IF(ISNUMBER(INDIRECT(ADDRESS(ROW(I33),COLUMN(I33)-3))),Calculations!$C$4*AVERAGE(F33:I33),"n/a"))</f>
        <v>61.537500000000001</v>
      </c>
      <c r="J39">
        <f ca="1">IF(ISERROR(INDIRECT(ADDRESS(ROW(J33),COLUMN(J33)-3))),"n/a",IF(ISNUMBER(INDIRECT(ADDRESS(ROW(J33),COLUMN(J33)-3))),Calculations!$C$4*AVERAGE(G33:J33),"n/a"))</f>
        <v>63.540000000000006</v>
      </c>
      <c r="K39">
        <f ca="1">IF(ISERROR(INDIRECT(ADDRESS(ROW(K33),COLUMN(K33)-3))),"n/a",IF(ISNUMBER(INDIRECT(ADDRESS(ROW(K33),COLUMN(K33)-3))),Calculations!$C$4*AVERAGE(H33:K33),"n/a"))</f>
        <v>65.745000000000019</v>
      </c>
      <c r="L39">
        <f ca="1">IF(ISERROR(INDIRECT(ADDRESS(ROW(L33),COLUMN(L33)-3))),"n/a",IF(ISNUMBER(INDIRECT(ADDRESS(ROW(L33),COLUMN(L33)-3))),Calculations!$C$4*AVERAGE(I33:L33),"n/a"))</f>
        <v>66.397500000000008</v>
      </c>
      <c r="M39">
        <f ca="1">IF(ISERROR(INDIRECT(ADDRESS(ROW(M33),COLUMN(M33)-3))),"n/a",IF(ISNUMBER(INDIRECT(ADDRESS(ROW(M33),COLUMN(M33)-3))),Calculations!$C$4*AVERAGE(J33:M33),"n/a"))</f>
        <v>67.185000000000002</v>
      </c>
      <c r="N39">
        <f ca="1">IF(ISERROR(INDIRECT(ADDRESS(ROW(N33),COLUMN(N33)-3))),"n/a",IF(ISNUMBER(INDIRECT(ADDRESS(ROW(N33),COLUMN(N33)-3))),Calculations!$C$4*AVERAGE(K33:N33),"n/a"))</f>
        <v>69.997500000000002</v>
      </c>
      <c r="O39">
        <f ca="1">IF(ISERROR(INDIRECT(ADDRESS(ROW(O33),COLUMN(O33)-3))),"n/a",IF(ISNUMBER(INDIRECT(ADDRESS(ROW(O33),COLUMN(O33)-3))),Calculations!$C$4*AVERAGE(L33:O33),"n/a"))</f>
        <v>72.652500000000003</v>
      </c>
      <c r="P39">
        <f ca="1">IF(ISERROR(INDIRECT(ADDRESS(ROW(P33),COLUMN(P33)-3))),"n/a",IF(ISNUMBER(INDIRECT(ADDRESS(ROW(P33),COLUMN(P33)-3))),Calculations!$C$4*AVERAGE(M33:P33),"n/a"))</f>
        <v>75.532500000000013</v>
      </c>
      <c r="Q39">
        <f ca="1">IF(ISERROR(INDIRECT(ADDRESS(ROW(Q33),COLUMN(Q33)-3))),"n/a",IF(ISNUMBER(INDIRECT(ADDRESS(ROW(Q33),COLUMN(Q33)-3))),Calculations!$C$4*AVERAGE(N33:Q33),"n/a"))</f>
        <v>78.592500000000001</v>
      </c>
      <c r="R39">
        <f ca="1">IF(ISERROR(INDIRECT(ADDRESS(ROW(R33),COLUMN(R33)-3))),"n/a",IF(ISNUMBER(INDIRECT(ADDRESS(ROW(R33),COLUMN(R33)-3))),Calculations!$C$4*AVERAGE(O33:R33),"n/a"))</f>
        <v>79.897499999999994</v>
      </c>
      <c r="S39">
        <f ca="1">IF(ISERROR(INDIRECT(ADDRESS(ROW(S33),COLUMN(S33)-3))),"n/a",IF(ISNUMBER(INDIRECT(ADDRESS(ROW(S33),COLUMN(S33)-3))),Calculations!$C$4*AVERAGE(P33:S33),"n/a"))</f>
        <v>81.85499999999999</v>
      </c>
      <c r="T39">
        <f ca="1">IF(ISERROR(INDIRECT(ADDRESS(ROW(T33),COLUMN(T33)-3))),"n/a",IF(ISNUMBER(INDIRECT(ADDRESS(ROW(T33),COLUMN(T33)-3))),Calculations!$C$4*AVERAGE(Q33:T33),"n/a"))</f>
        <v>84.982499999999987</v>
      </c>
      <c r="U39">
        <f ca="1">IF(ISERROR(INDIRECT(ADDRESS(ROW(U33),COLUMN(U33)-3))),"n/a",IF(ISNUMBER(INDIRECT(ADDRESS(ROW(U33),COLUMN(U33)-3))),Calculations!$C$4*AVERAGE(R33:U33),"n/a"))</f>
        <v>89.19</v>
      </c>
      <c r="V39">
        <f ca="1">IF(ISERROR(INDIRECT(ADDRESS(ROW(V33),COLUMN(V33)-3))),"n/a",IF(ISNUMBER(INDIRECT(ADDRESS(ROW(V33),COLUMN(V33)-3))),Calculations!$C$4*AVERAGE(S33:V33),"n/a"))</f>
        <v>94.162500000000009</v>
      </c>
      <c r="W39">
        <f ca="1">IF(ISERROR(INDIRECT(ADDRESS(ROW(W33),COLUMN(W33)-3))),"n/a",IF(ISNUMBER(INDIRECT(ADDRESS(ROW(W33),COLUMN(W33)-3))),Calculations!$C$4*AVERAGE(T33:W33),"n/a"))</f>
        <v>100.10249999999999</v>
      </c>
      <c r="X39">
        <f ca="1">IF(ISERROR(INDIRECT(ADDRESS(ROW(X33),COLUMN(X33)-3))),"n/a",IF(ISNUMBER(INDIRECT(ADDRESS(ROW(X33),COLUMN(X33)-3))),Calculations!$C$4*AVERAGE(U33:X33),"n/a"))</f>
        <v>107.685</v>
      </c>
      <c r="Y39">
        <f ca="1">IF(ISERROR(INDIRECT(ADDRESS(ROW(Y33),COLUMN(Y33)-3))),"n/a",IF(ISNUMBER(INDIRECT(ADDRESS(ROW(Y33),COLUMN(Y33)-3))),Calculations!$C$4*AVERAGE(V33:Y33),"n/a"))</f>
        <v>114.47999999999999</v>
      </c>
      <c r="Z39">
        <f ca="1">IF(ISERROR(INDIRECT(ADDRESS(ROW(Z33),COLUMN(Z33)-3))),"n/a",IF(ISNUMBER(INDIRECT(ADDRESS(ROW(Z33),COLUMN(Z33)-3))),Calculations!$C$4*AVERAGE(W33:Z33),"n/a"))</f>
        <v>120.2625</v>
      </c>
      <c r="AA39">
        <f ca="1">IF(ISERROR(INDIRECT(ADDRESS(ROW(AA33),COLUMN(AA33)-3))),"n/a",IF(ISNUMBER(INDIRECT(ADDRESS(ROW(AA33),COLUMN(AA33)-3))),Calculations!$C$4*AVERAGE(X33:AA33),"n/a"))</f>
        <v>124.74</v>
      </c>
      <c r="AB39">
        <f ca="1">IF(ISERROR(INDIRECT(ADDRESS(ROW(AB33),COLUMN(AB33)-3))),"n/a",IF(ISNUMBER(INDIRECT(ADDRESS(ROW(AB33),COLUMN(AB33)-3))),Calculations!$C$4*AVERAGE(Y33:AB33),"n/a"))</f>
        <v>125.68499999999999</v>
      </c>
      <c r="AC39">
        <f ca="1">IF(ISERROR(INDIRECT(ADDRESS(ROW(AC33),COLUMN(AC33)-3))),"n/a",IF(ISNUMBER(INDIRECT(ADDRESS(ROW(AC33),COLUMN(AC33)-3))),Calculations!$C$4*AVERAGE(Z33:AC33),"n/a"))</f>
        <v>127.28250000000001</v>
      </c>
      <c r="AD39">
        <f ca="1">IF(ISERROR(INDIRECT(ADDRESS(ROW(AD33),COLUMN(AD33)-3))),"n/a",IF(ISNUMBER(INDIRECT(ADDRESS(ROW(AD33),COLUMN(AD33)-3))),Calculations!$C$4*AVERAGE(AA33:AD33),"n/a"))</f>
        <v>129.03749999999999</v>
      </c>
      <c r="AE39">
        <f ca="1">IF(ISERROR(INDIRECT(ADDRESS(ROW(AE33),COLUMN(AE33)-3))),"n/a",IF(ISNUMBER(INDIRECT(ADDRESS(ROW(AE33),COLUMN(AE33)-3))),Calculations!$C$4*AVERAGE(AB33:AE33),"n/a"))</f>
        <v>130.5</v>
      </c>
      <c r="AF39">
        <f ca="1">IF(ISERROR(INDIRECT(ADDRESS(ROW(AF33),COLUMN(AF33)-3))),"n/a",IF(ISNUMBER(INDIRECT(ADDRESS(ROW(AF33),COLUMN(AF33)-3))),Calculations!$C$4*AVERAGE(AC33:AF33),"n/a"))</f>
        <v>132.16499999999996</v>
      </c>
      <c r="AG39">
        <f ca="1">IF(ISERROR(INDIRECT(ADDRESS(ROW(AG33),COLUMN(AG33)-3))),"n/a",IF(ISNUMBER(INDIRECT(ADDRESS(ROW(AG33),COLUMN(AG33)-3))),Calculations!$C$4*AVERAGE(AD33:AG33),"n/a"))</f>
        <v>133.85249999999999</v>
      </c>
      <c r="AH39">
        <f ca="1">IF(ISERROR(INDIRECT(ADDRESS(ROW(AH33),COLUMN(AH33)-3))),"n/a",IF(ISNUMBER(INDIRECT(ADDRESS(ROW(AH33),COLUMN(AH33)-3))),Calculations!$C$4*AVERAGE(AE33:AH33),"n/a"))</f>
        <v>135.58500000000001</v>
      </c>
      <c r="AI39">
        <f ca="1">IF(ISERROR(INDIRECT(ADDRESS(ROW(AI33),COLUMN(AI33)-3))),"n/a",IF(ISNUMBER(INDIRECT(ADDRESS(ROW(AI33),COLUMN(AI33)-3))),Calculations!$C$4*AVERAGE(AF33:AI33),"n/a"))</f>
        <v>137.29500000000002</v>
      </c>
      <c r="AJ39">
        <f ca="1">IF(ISERROR(INDIRECT(ADDRESS(ROW(AJ33),COLUMN(AJ33)-3))),"n/a",IF(ISNUMBER(INDIRECT(ADDRESS(ROW(AJ33),COLUMN(AJ33)-3))),Calculations!$C$4*AVERAGE(AG33:AJ33),"n/a"))</f>
        <v>139.13999999999999</v>
      </c>
      <c r="AK39">
        <f ca="1">IF(ISERROR(INDIRECT(ADDRESS(ROW(AK33),COLUMN(AK33)-3))),"n/a",IF(ISNUMBER(INDIRECT(ADDRESS(ROW(AK33),COLUMN(AK33)-3))),Calculations!$C$4*AVERAGE(AH33:AK33),"n/a"))</f>
        <v>141.32249999999999</v>
      </c>
      <c r="AL39">
        <f ca="1">IF(ISERROR(INDIRECT(ADDRESS(ROW(AL33),COLUMN(AL33)-3))),"n/a",IF(ISNUMBER(INDIRECT(ADDRESS(ROW(AL33),COLUMN(AL33)-3))),Calculations!$C$4*AVERAGE(AI33:AL33),"n/a"))</f>
        <v>143.32500000000002</v>
      </c>
      <c r="AM39">
        <f ca="1">IF(ISERROR(INDIRECT(ADDRESS(ROW(AM33),COLUMN(AM33)-3))),"n/a",IF(ISNUMBER(INDIRECT(ADDRESS(ROW(AM33),COLUMN(AM33)-3))),Calculations!$C$4*AVERAGE(AJ33:AM33),"n/a"))</f>
        <v>145.7775</v>
      </c>
      <c r="AN39">
        <f ca="1">IF(ISERROR(INDIRECT(ADDRESS(ROW(AN33),COLUMN(AN33)-3))),"n/a",IF(ISNUMBER(INDIRECT(ADDRESS(ROW(AN33),COLUMN(AN33)-3))),Calculations!$C$4*AVERAGE(AK33:AN33),"n/a"))</f>
        <v>148.88250000000002</v>
      </c>
      <c r="AO39">
        <f ca="1">IF(ISERROR(INDIRECT(ADDRESS(ROW(AO33),COLUMN(AO33)-3))),"n/a",IF(ISNUMBER(INDIRECT(ADDRESS(ROW(AO33),COLUMN(AO33)-3))),Calculations!$C$4*AVERAGE(AL33:AO33),"n/a"))</f>
        <v>153.5625</v>
      </c>
      <c r="AP39">
        <f ca="1">IF(ISERROR(INDIRECT(ADDRESS(ROW(AP33),COLUMN(AP33)-3))),"n/a",IF(ISNUMBER(INDIRECT(ADDRESS(ROW(AP33),COLUMN(AP33)-3))),Calculations!$C$4*AVERAGE(AM33:AP33),"n/a"))</f>
        <v>158.715</v>
      </c>
      <c r="AQ39">
        <f ca="1">IF(ISERROR(INDIRECT(ADDRESS(ROW(AQ33),COLUMN(AQ33)-3))),"n/a",IF(ISNUMBER(INDIRECT(ADDRESS(ROW(AQ33),COLUMN(AQ33)-3))),Calculations!$C$4*AVERAGE(AN33:AQ33),"n/a"))</f>
        <v>164.85750000000002</v>
      </c>
      <c r="AR39">
        <f ca="1">IF(ISERROR(INDIRECT(ADDRESS(ROW(AR33),COLUMN(AR33)-3))),"n/a",IF(ISNUMBER(INDIRECT(ADDRESS(ROW(AR33),COLUMN(AR33)-3))),Calculations!$C$4*AVERAGE(AO33:AR33),"n/a"))</f>
        <v>171.495</v>
      </c>
      <c r="AS39">
        <f ca="1">IF(ISERROR(INDIRECT(ADDRESS(ROW(AS33),COLUMN(AS33)-3))),"n/a",IF(ISNUMBER(INDIRECT(ADDRESS(ROW(AS33),COLUMN(AS33)-3))),Calculations!$C$4*AVERAGE(AP33:AS33),"n/a"))</f>
        <v>181.32750000000001</v>
      </c>
      <c r="AT39">
        <f ca="1">IF(ISERROR(INDIRECT(ADDRESS(ROW(AT33),COLUMN(AT33)-3))),"n/a",IF(ISNUMBER(INDIRECT(ADDRESS(ROW(AT33),COLUMN(AT33)-3))),Calculations!$C$4*AVERAGE(AQ33:AT33),"n/a"))</f>
        <v>190.32749999999999</v>
      </c>
      <c r="AU39">
        <f ca="1">IF(ISERROR(INDIRECT(ADDRESS(ROW(AU33),COLUMN(AU33)-3))),"n/a",IF(ISNUMBER(INDIRECT(ADDRESS(ROW(AU33),COLUMN(AU33)-3))),Calculations!$C$4*AVERAGE(AR33:AU33),"n/a"))</f>
        <v>198.13499999999999</v>
      </c>
      <c r="AV39">
        <f ca="1">IF(ISERROR(INDIRECT(ADDRESS(ROW(AV33),COLUMN(AV33)-3))),"n/a",IF(ISNUMBER(INDIRECT(ADDRESS(ROW(AV33),COLUMN(AV33)-3))),Calculations!$C$4*AVERAGE(AS33:AV33),"n/a"))</f>
        <v>204.79500000000002</v>
      </c>
      <c r="AW39">
        <f ca="1">IF(ISERROR(INDIRECT(ADDRESS(ROW(AW33),COLUMN(AW33)-3))),"n/a",IF(ISNUMBER(INDIRECT(ADDRESS(ROW(AW33),COLUMN(AW33)-3))),Calculations!$C$4*AVERAGE(AT33:AW33),"n/a"))</f>
        <v>208.755</v>
      </c>
      <c r="AX39">
        <f ca="1">IF(ISERROR(INDIRECT(ADDRESS(ROW(AX33),COLUMN(AX33)-3))),"n/a",IF(ISNUMBER(INDIRECT(ADDRESS(ROW(AX33),COLUMN(AX33)-3))),Calculations!$C$4*AVERAGE(AU33:AX33),"n/a"))</f>
        <v>212.94</v>
      </c>
      <c r="AY39">
        <f ca="1">IF(ISERROR(INDIRECT(ADDRESS(ROW(AY33),COLUMN(AY33)-3))),"n/a",IF(ISNUMBER(INDIRECT(ADDRESS(ROW(AY33),COLUMN(AY33)-3))),Calculations!$C$4*AVERAGE(AV33:AY33),"n/a"))</f>
        <v>217.07999999999998</v>
      </c>
      <c r="AZ39">
        <f ca="1">IF(ISERROR(INDIRECT(ADDRESS(ROW(AZ33),COLUMN(AZ33)-3))),"n/a",IF(ISNUMBER(INDIRECT(ADDRESS(ROW(AZ33),COLUMN(AZ33)-3))),Calculations!$C$4*AVERAGE(AW33:AZ33),"n/a"))</f>
        <v>222.61500000000001</v>
      </c>
      <c r="BA39">
        <f ca="1">IF(ISERROR(INDIRECT(ADDRESS(ROW(BA33),COLUMN(BA33)-3))),"n/a",IF(ISNUMBER(INDIRECT(ADDRESS(ROW(BA33),COLUMN(BA33)-3))),Calculations!$C$4*AVERAGE(AX33:BA33),"n/a"))</f>
        <v>227.74499999999998</v>
      </c>
      <c r="BB39">
        <f ca="1">IF(ISERROR(INDIRECT(ADDRESS(ROW(BB33),COLUMN(BB33)-3))),"n/a",IF(ISNUMBER(INDIRECT(ADDRESS(ROW(BB33),COLUMN(BB33)-3))),Calculations!$C$4*AVERAGE(AY33:BB33),"n/a"))</f>
        <v>235.82249999999999</v>
      </c>
      <c r="BC39">
        <f ca="1">IF(ISERROR(INDIRECT(ADDRESS(ROW(BC33),COLUMN(BC33)-3))),"n/a",IF(ISNUMBER(INDIRECT(ADDRESS(ROW(BC33),COLUMN(BC33)-3))),Calculations!$C$4*AVERAGE(AZ33:BC33),"n/a"))</f>
        <v>243.09000000000003</v>
      </c>
      <c r="BD39">
        <f ca="1">IF(ISERROR(INDIRECT(ADDRESS(ROW(BD33),COLUMN(BD33)-3))),"n/a",IF(ISNUMBER(INDIRECT(ADDRESS(ROW(BD33),COLUMN(BD33)-3))),Calculations!$C$4*AVERAGE(BA33:BD33),"n/a"))</f>
        <v>249.95250000000001</v>
      </c>
      <c r="BE39">
        <f ca="1">IF(ISERROR(INDIRECT(ADDRESS(ROW(BE33),COLUMN(BE33)-3))),"n/a",IF(ISNUMBER(INDIRECT(ADDRESS(ROW(BE33),COLUMN(BE33)-3))),Calculations!$C$4*AVERAGE(BB33:BE33),"n/a"))</f>
        <v>251.91</v>
      </c>
      <c r="BF39">
        <f ca="1">IF(ISERROR(INDIRECT(ADDRESS(ROW(BF33),COLUMN(BF33)-3))),"n/a",IF(ISNUMBER(INDIRECT(ADDRESS(ROW(BF33),COLUMN(BF33)-3))),Calculations!$C$4*AVERAGE(BC33:BF33),"n/a"))</f>
        <v>250.9425</v>
      </c>
      <c r="BG39">
        <f ca="1">IF(ISERROR(INDIRECT(ADDRESS(ROW(BG33),COLUMN(BG33)-3))),"n/a",IF(ISNUMBER(INDIRECT(ADDRESS(ROW(BG33),COLUMN(BG33)-3))),Calculations!$C$4*AVERAGE(BD33:BG33),"n/a"))</f>
        <v>250.60500000000005</v>
      </c>
      <c r="BH39">
        <f ca="1">IF(ISERROR(INDIRECT(ADDRESS(ROW(BH33),COLUMN(BH33)-3))),"n/a",IF(ISNUMBER(INDIRECT(ADDRESS(ROW(BH33),COLUMN(BH33)-3))),Calculations!$C$4*AVERAGE(BE33:BH33),"n/a"))</f>
        <v>249.54749999999999</v>
      </c>
      <c r="BI39">
        <f ca="1">IF(ISERROR(INDIRECT(ADDRESS(ROW(BI33),COLUMN(BI33)-3))),"n/a",IF(ISNUMBER(INDIRECT(ADDRESS(ROW(BI33),COLUMN(BI33)-3))),Calculations!$C$4*AVERAGE(BF33:BI33),"n/a"))</f>
        <v>250.04249999999999</v>
      </c>
      <c r="BJ39">
        <f ca="1">IF(ISERROR(INDIRECT(ADDRESS(ROW(BJ33),COLUMN(BJ33)-3))),"n/a",IF(ISNUMBER(INDIRECT(ADDRESS(ROW(BJ33),COLUMN(BJ33)-3))),Calculations!$C$4*AVERAGE(BG33:BJ33),"n/a"))</f>
        <v>251.59499999999997</v>
      </c>
      <c r="BK39">
        <f ca="1">IF(ISERROR(INDIRECT(ADDRESS(ROW(BK33),COLUMN(BK33)-3))),"n/a",IF(ISNUMBER(INDIRECT(ADDRESS(ROW(BK33),COLUMN(BK33)-3))),Calculations!$C$4*AVERAGE(BH33:BK33),"n/a"))</f>
        <v>254.67750000000004</v>
      </c>
      <c r="BL39">
        <f ca="1">IF(ISERROR(INDIRECT(ADDRESS(ROW(BL33),COLUMN(BL33)-3))),"n/a",IF(ISNUMBER(INDIRECT(ADDRESS(ROW(BL33),COLUMN(BL33)-3))),Calculations!$C$4*AVERAGE(BI33:BL33),"n/a"))</f>
        <v>257.71500000000003</v>
      </c>
      <c r="BM39">
        <f ca="1">IF(ISERROR(INDIRECT(ADDRESS(ROW(BM33),COLUMN(BM33)-3))),"n/a",IF(ISNUMBER(INDIRECT(ADDRESS(ROW(BM33),COLUMN(BM33)-3))),Calculations!$C$4*AVERAGE(BJ33:BM33),"n/a"))</f>
        <v>261.58500000000004</v>
      </c>
      <c r="BN39">
        <f ca="1">IF(ISERROR(INDIRECT(ADDRESS(ROW(BN33),COLUMN(BN33)-3))),"n/a",IF(ISNUMBER(INDIRECT(ADDRESS(ROW(BN33),COLUMN(BN33)-3))),Calculations!$C$4*AVERAGE(BK33:BN33),"n/a"))</f>
        <v>264.33000000000004</v>
      </c>
      <c r="BO39">
        <f ca="1">IF(ISERROR(INDIRECT(ADDRESS(ROW(BO33),COLUMN(BO33)-3))),"n/a",IF(ISNUMBER(INDIRECT(ADDRESS(ROW(BO33),COLUMN(BO33)-3))),Calculations!$C$4*AVERAGE(BL33:BO33),"n/a"))</f>
        <v>267.25500000000005</v>
      </c>
      <c r="BP39">
        <f ca="1">IF(ISERROR(INDIRECT(ADDRESS(ROW(BP33),COLUMN(BP33)-3))),"n/a",IF(ISNUMBER(INDIRECT(ADDRESS(ROW(BP33),COLUMN(BP33)-3))),Calculations!$C$4*AVERAGE(BM33:BP33),"n/a"))</f>
        <v>270.81</v>
      </c>
      <c r="BQ39">
        <f ca="1">IF(ISERROR(INDIRECT(ADDRESS(ROW(BQ33),COLUMN(BQ33)-3))),"n/a",IF(ISNUMBER(INDIRECT(ADDRESS(ROW(BQ33),COLUMN(BQ33)-3))),Calculations!$C$4*AVERAGE(BN33:BQ33),"n/a"))</f>
        <v>274.81500000000005</v>
      </c>
      <c r="BR39">
        <f ca="1">IF(ISERROR(INDIRECT(ADDRESS(ROW(BR33),COLUMN(BR33)-3))),"n/a",IF(ISNUMBER(INDIRECT(ADDRESS(ROW(BR33),COLUMN(BR33)-3))),Calculations!$C$4*AVERAGE(BO33:BR33),"n/a"))</f>
        <v>278.73</v>
      </c>
      <c r="BS39">
        <f ca="1">IF(ISERROR(INDIRECT(ADDRESS(ROW(BS33),COLUMN(BS33)-3))),"n/a",IF(ISNUMBER(INDIRECT(ADDRESS(ROW(BS33),COLUMN(BS33)-3))),Calculations!$C$4*AVERAGE(BP33:BS33),"n/a"))</f>
        <v>281.27249999999998</v>
      </c>
      <c r="BT39">
        <f ca="1">IF(ISERROR(INDIRECT(ADDRESS(ROW(BT33),COLUMN(BT33)-3))),"n/a",IF(ISNUMBER(INDIRECT(ADDRESS(ROW(BT33),COLUMN(BT33)-3))),Calculations!$C$4*AVERAGE(BQ33:BT33),"n/a"))</f>
        <v>283.77</v>
      </c>
      <c r="BU39">
        <f ca="1">IF(ISERROR(INDIRECT(ADDRESS(ROW(BU33),COLUMN(BU33)-3))),"n/a",IF(ISNUMBER(INDIRECT(ADDRESS(ROW(BU33),COLUMN(BU33)-3))),Calculations!$C$4*AVERAGE(BR33:BU33),"n/a"))</f>
        <v>285.05249999999995</v>
      </c>
      <c r="BV39">
        <f ca="1">IF(ISERROR(INDIRECT(ADDRESS(ROW(BV33),COLUMN(BV33)-3))),"n/a",IF(ISNUMBER(INDIRECT(ADDRESS(ROW(BV33),COLUMN(BV33)-3))),Calculations!$C$4*AVERAGE(BS33:BV33),"n/a"))</f>
        <v>286.65000000000003</v>
      </c>
      <c r="BW39">
        <f ca="1">IF(ISERROR(INDIRECT(ADDRESS(ROW(BW33),COLUMN(BW33)-3))),"n/a",IF(ISNUMBER(INDIRECT(ADDRESS(ROW(BW33),COLUMN(BW33)-3))),Calculations!$C$4*AVERAGE(BT33:BW33),"n/a"))</f>
        <v>291.12750000000005</v>
      </c>
      <c r="BX39">
        <f ca="1">IF(ISERROR(INDIRECT(ADDRESS(ROW(BX33),COLUMN(BX33)-3))),"n/a",IF(ISNUMBER(INDIRECT(ADDRESS(ROW(BX33),COLUMN(BX33)-3))),Calculations!$C$4*AVERAGE(BU33:BX33),"n/a"))</f>
        <v>294.97500000000002</v>
      </c>
      <c r="BY39">
        <f ca="1">IF(ISERROR(INDIRECT(ADDRESS(ROW(BY33),COLUMN(BY33)-3))),"n/a",IF(ISNUMBER(INDIRECT(ADDRESS(ROW(BY33),COLUMN(BY33)-3))),Calculations!$C$4*AVERAGE(BV33:BY33),"n/a"))</f>
        <v>299.34000000000003</v>
      </c>
      <c r="BZ39">
        <f ca="1">IF(ISERROR(INDIRECT(ADDRESS(ROW(BZ33),COLUMN(BZ33)-3))),"n/a",IF(ISNUMBER(INDIRECT(ADDRESS(ROW(BZ33),COLUMN(BZ33)-3))),Calculations!$C$4*AVERAGE(BW33:BZ33),"n/a"))</f>
        <v>303.77249999999998</v>
      </c>
      <c r="CA39">
        <f ca="1">IF(ISERROR(INDIRECT(ADDRESS(ROW(CA33),COLUMN(CA33)-3))),"n/a",IF(ISNUMBER(INDIRECT(ADDRESS(ROW(CA33),COLUMN(CA33)-3))),Calculations!$C$4*AVERAGE(BX33:CA33),"n/a"))</f>
        <v>308.4975</v>
      </c>
      <c r="CB39">
        <f ca="1">IF(ISERROR(INDIRECT(ADDRESS(ROW(CB33),COLUMN(CB33)-3))),"n/a",IF(ISNUMBER(INDIRECT(ADDRESS(ROW(CB33),COLUMN(CB33)-3))),Calculations!$C$4*AVERAGE(BY33:CB33),"n/a"))</f>
        <v>313.67250000000001</v>
      </c>
      <c r="CC39">
        <f ca="1">IF(ISERROR(INDIRECT(ADDRESS(ROW(CC33),COLUMN(CC33)-3))),"n/a",IF(ISNUMBER(INDIRECT(ADDRESS(ROW(CC33),COLUMN(CC33)-3))),Calculations!$C$4*AVERAGE(BZ33:CC33),"n/a"))</f>
        <v>319.29750000000001</v>
      </c>
      <c r="CD39">
        <f ca="1">IF(ISERROR(INDIRECT(ADDRESS(ROW(CD33),COLUMN(CD33)-3))),"n/a",IF(ISNUMBER(INDIRECT(ADDRESS(ROW(CD33),COLUMN(CD33)-3))),Calculations!$C$4*AVERAGE(CA33:CD33),"n/a"))</f>
        <v>325.89000000000004</v>
      </c>
      <c r="CE39">
        <f ca="1">IF(ISERROR(INDIRECT(ADDRESS(ROW(CE33),COLUMN(CE33)-3))),"n/a",IF(ISNUMBER(INDIRECT(ADDRESS(ROW(CE33),COLUMN(CE33)-3))),Calculations!$C$4*AVERAGE(CB33:CE33),"n/a"))</f>
        <v>332.25750000000005</v>
      </c>
      <c r="CF39">
        <f ca="1">IF(ISERROR(INDIRECT(ADDRESS(ROW(CF33),COLUMN(CF33)-3))),"n/a",IF(ISNUMBER(INDIRECT(ADDRESS(ROW(CF33),COLUMN(CF33)-3))),Calculations!$C$4*AVERAGE(CC33:CF33),"n/a"))</f>
        <v>339.34500000000003</v>
      </c>
      <c r="CG39">
        <f ca="1">IF(ISERROR(INDIRECT(ADDRESS(ROW(CG33),COLUMN(CG33)-3))),"n/a",IF(ISNUMBER(INDIRECT(ADDRESS(ROW(CG33),COLUMN(CG33)-3))),Calculations!$C$4*AVERAGE(CD33:CG33),"n/a"))</f>
        <v>346.41</v>
      </c>
      <c r="CH39">
        <f ca="1">IF(ISERROR(INDIRECT(ADDRESS(ROW(CH33),COLUMN(CH33)-3))),"n/a",IF(ISNUMBER(INDIRECT(ADDRESS(ROW(CH33),COLUMN(CH33)-3))),Calculations!$C$4*AVERAGE(CE33:CH33),"n/a"))</f>
        <v>354.51</v>
      </c>
      <c r="CI39">
        <f ca="1">IF(ISERROR(INDIRECT(ADDRESS(ROW(CI33),COLUMN(CI33)-3))),"n/a",IF(ISNUMBER(INDIRECT(ADDRESS(ROW(CI33),COLUMN(CI33)-3))),Calculations!$C$4*AVERAGE(CF33:CI33),"n/a"))</f>
        <v>363.64499999999998</v>
      </c>
      <c r="CJ39">
        <f ca="1">IF(ISERROR(INDIRECT(ADDRESS(ROW(CJ33),COLUMN(CJ33)-3))),"n/a",IF(ISNUMBER(INDIRECT(ADDRESS(ROW(CJ33),COLUMN(CJ33)-3))),Calculations!$C$4*AVERAGE(CG33:CJ33),"n/a"))</f>
        <v>373.54500000000002</v>
      </c>
      <c r="CK39">
        <f ca="1">IF(ISERROR(INDIRECT(ADDRESS(ROW(CK33),COLUMN(CK33)-3))),"n/a",IF(ISNUMBER(INDIRECT(ADDRESS(ROW(CK33),COLUMN(CK33)-3))),Calculations!$C$4*AVERAGE(CH33:CK33),"n/a"))</f>
        <v>382.995</v>
      </c>
      <c r="CL39">
        <f ca="1">IF(ISERROR(INDIRECT(ADDRESS(ROW(CL33),COLUMN(CL33)-3))),"n/a",IF(ISNUMBER(INDIRECT(ADDRESS(ROW(CL33),COLUMN(CL33)-3))),Calculations!$C$4*AVERAGE(CI33:CL33),"n/a"))</f>
        <v>392.48999999999995</v>
      </c>
      <c r="CM39">
        <f ca="1">IF(ISERROR(INDIRECT(ADDRESS(ROW(CM33),COLUMN(CM33)-3))),"n/a",IF(ISNUMBER(INDIRECT(ADDRESS(ROW(CM33),COLUMN(CM33)-3))),Calculations!$C$4*AVERAGE(CJ33:CM33),"n/a"))</f>
        <v>403.53750000000002</v>
      </c>
      <c r="CN39">
        <f ca="1">IF(ISERROR(INDIRECT(ADDRESS(ROW(CN33),COLUMN(CN33)-3))),"n/a",IF(ISNUMBER(INDIRECT(ADDRESS(ROW(CN33),COLUMN(CN33)-3))),Calculations!$C$4*AVERAGE(CK33:CN33),"n/a"))</f>
        <v>414.33750000000003</v>
      </c>
      <c r="CO39">
        <f ca="1">IF(ISERROR(INDIRECT(ADDRESS(ROW(CO33),COLUMN(CO33)-3))),"n/a",IF(ISNUMBER(INDIRECT(ADDRESS(ROW(CO33),COLUMN(CO33)-3))),Calculations!$C$4*AVERAGE(CL33:CO33),"n/a"))</f>
        <v>425.52</v>
      </c>
      <c r="CP39">
        <f ca="1">IF(ISERROR(INDIRECT(ADDRESS(ROW(CP33),COLUMN(CP33)-3))),"n/a",IF(ISNUMBER(INDIRECT(ADDRESS(ROW(CP33),COLUMN(CP33)-3))),Calculations!$C$4*AVERAGE(CM33:CP33),"n/a"))</f>
        <v>434.56500000000005</v>
      </c>
      <c r="CQ39">
        <f ca="1">IF(ISERROR(INDIRECT(ADDRESS(ROW(CQ33),COLUMN(CQ33)-3))),"n/a",IF(ISNUMBER(INDIRECT(ADDRESS(ROW(CQ33),COLUMN(CQ33)-3))),Calculations!$C$4*AVERAGE(CN33:CQ33),"n/a"))</f>
        <v>439.89750000000004</v>
      </c>
      <c r="CR39">
        <f ca="1">IF(ISERROR(INDIRECT(ADDRESS(ROW(CR33),COLUMN(CR33)-3))),"n/a",IF(ISNUMBER(INDIRECT(ADDRESS(ROW(CR33),COLUMN(CR33)-3))),Calculations!$C$4*AVERAGE(CO33:CR33),"n/a"))</f>
        <v>444.28499999999997</v>
      </c>
      <c r="CS39">
        <f ca="1">IF(ISERROR(INDIRECT(ADDRESS(ROW(CS33),COLUMN(CS33)-3))),"n/a",IF(ISNUMBER(INDIRECT(ADDRESS(ROW(CS33),COLUMN(CS33)-3))),Calculations!$C$4*AVERAGE(CP33:CS33),"n/a"))</f>
        <v>448.2</v>
      </c>
      <c r="CT39">
        <f ca="1">IF(ISERROR(INDIRECT(ADDRESS(ROW(CT33),COLUMN(CT33)-3))),"n/a",IF(ISNUMBER(INDIRECT(ADDRESS(ROW(CT33),COLUMN(CT33)-3))),Calculations!$C$4*AVERAGE(CQ33:CT33),"n/a"))</f>
        <v>451.84499999999997</v>
      </c>
      <c r="CU39">
        <f ca="1">IF(ISERROR(INDIRECT(ADDRESS(ROW(CU33),COLUMN(CU33)-3))),"n/a",IF(ISNUMBER(INDIRECT(ADDRESS(ROW(CU33),COLUMN(CU33)-3))),Calculations!$C$4*AVERAGE(CR33:CU33),"n/a"))</f>
        <v>454.79250000000002</v>
      </c>
      <c r="CV39">
        <f ca="1">IF(ISERROR(INDIRECT(ADDRESS(ROW(CV33),COLUMN(CV33)-3))),"n/a",IF(ISNUMBER(INDIRECT(ADDRESS(ROW(CV33),COLUMN(CV33)-3))),Calculations!$C$4*AVERAGE(CS33:CV33),"n/a"))</f>
        <v>456.72750000000002</v>
      </c>
      <c r="CW39">
        <f ca="1">IF(ISERROR(INDIRECT(ADDRESS(ROW(CW33),COLUMN(CW33)-3))),"n/a",IF(ISNUMBER(INDIRECT(ADDRESS(ROW(CW33),COLUMN(CW33)-3))),Calculations!$C$4*AVERAGE(CT33:CW33),"n/a"))</f>
        <v>458.23500000000001</v>
      </c>
      <c r="CX39">
        <f ca="1">IF(ISERROR(INDIRECT(ADDRESS(ROW(CX33),COLUMN(CX33)-3))),"n/a",IF(ISNUMBER(INDIRECT(ADDRESS(ROW(CX33),COLUMN(CX33)-3))),Calculations!$C$4*AVERAGE(CU33:CX33),"n/a"))</f>
        <v>460.64250000000004</v>
      </c>
      <c r="CY39">
        <f ca="1">IF(ISERROR(INDIRECT(ADDRESS(ROW(CY33),COLUMN(CY33)-3))),"n/a",IF(ISNUMBER(INDIRECT(ADDRESS(ROW(CY33),COLUMN(CY33)-3))),Calculations!$C$4*AVERAGE(CV33:CY33),"n/a"))</f>
        <v>464.66999999999996</v>
      </c>
      <c r="CZ39">
        <f ca="1">IF(ISERROR(INDIRECT(ADDRESS(ROW(CZ33),COLUMN(CZ33)-3))),"n/a",IF(ISNUMBER(INDIRECT(ADDRESS(ROW(CZ33),COLUMN(CZ33)-3))),Calculations!$C$4*AVERAGE(CW33:CZ33),"n/a"))</f>
        <v>469.77750000000003</v>
      </c>
      <c r="DA39">
        <f ca="1">IF(ISERROR(INDIRECT(ADDRESS(ROW(DA33),COLUMN(DA33)-3))),"n/a",IF(ISNUMBER(INDIRECT(ADDRESS(ROW(DA33),COLUMN(DA33)-3))),Calculations!$C$4*AVERAGE(CX33:DA33),"n/a"))</f>
        <v>475.29</v>
      </c>
      <c r="DB39">
        <f ca="1">IF(ISERROR(INDIRECT(ADDRESS(ROW(DB33),COLUMN(DB33)-3))),"n/a",IF(ISNUMBER(INDIRECT(ADDRESS(ROW(DB33),COLUMN(DB33)-3))),Calculations!$C$4*AVERAGE(CY33:DB33),"n/a"))</f>
        <v>480.46500000000003</v>
      </c>
      <c r="DC39">
        <f ca="1">IF(ISERROR(INDIRECT(ADDRESS(ROW(DC33),COLUMN(DC33)-3))),"n/a",IF(ISNUMBER(INDIRECT(ADDRESS(ROW(DC33),COLUMN(DC33)-3))),Calculations!$C$4*AVERAGE(CZ33:DC33),"n/a"))</f>
        <v>485.55000000000013</v>
      </c>
      <c r="DD39">
        <f ca="1">IF(ISERROR(INDIRECT(ADDRESS(ROW(DD33),COLUMN(DD33)-3))),"n/a",IF(ISNUMBER(INDIRECT(ADDRESS(ROW(DD33),COLUMN(DD33)-3))),Calculations!$C$4*AVERAGE(DA33:DD33),"n/a"))</f>
        <v>490.2075000000001</v>
      </c>
      <c r="DE39">
        <f ca="1">IF(ISERROR(INDIRECT(ADDRESS(ROW(DE33),COLUMN(DE33)-3))),"n/a",IF(ISNUMBER(INDIRECT(ADDRESS(ROW(DE33),COLUMN(DE33)-3))),Calculations!$C$4*AVERAGE(DB33:DE33),"n/a"))</f>
        <v>494.34750000000008</v>
      </c>
      <c r="DF39">
        <f ca="1">IF(ISERROR(INDIRECT(ADDRESS(ROW(DF33),COLUMN(DF33)-3))),"n/a",IF(ISNUMBER(INDIRECT(ADDRESS(ROW(DF33),COLUMN(DF33)-3))),Calculations!$C$4*AVERAGE(DC33:DF33),"n/a"))</f>
        <v>497.9475000000001</v>
      </c>
      <c r="DG39">
        <f ca="1">IF(ISERROR(INDIRECT(ADDRESS(ROW(DG33),COLUMN(DG33)-3))),"n/a",IF(ISNUMBER(INDIRECT(ADDRESS(ROW(DG33),COLUMN(DG33)-3))),Calculations!$C$4*AVERAGE(DD33:DG33),"n/a"))</f>
        <v>500.73750000000001</v>
      </c>
      <c r="DH39">
        <f ca="1">IF(ISERROR(INDIRECT(ADDRESS(ROW(DH33),COLUMN(DH33)-3))),"n/a",IF(ISNUMBER(INDIRECT(ADDRESS(ROW(DH33),COLUMN(DH33)-3))),Calculations!$C$4*AVERAGE(DE33:DH33),"n/a"))</f>
        <v>503.12250000000012</v>
      </c>
      <c r="DI39">
        <f ca="1">IF(ISERROR(INDIRECT(ADDRESS(ROW(DI33),COLUMN(DI33)-3))),"n/a",IF(ISNUMBER(INDIRECT(ADDRESS(ROW(DI33),COLUMN(DI33)-3))),Calculations!$C$4*AVERAGE(DF33:DI33),"n/a"))</f>
        <v>505.8225000000001</v>
      </c>
      <c r="DJ39">
        <f ca="1">IF(ISERROR(INDIRECT(ADDRESS(ROW(DJ33),COLUMN(DJ33)-3))),"n/a",IF(ISNUMBER(INDIRECT(ADDRESS(ROW(DJ33),COLUMN(DJ33)-3))),Calculations!$C$4*AVERAGE(DG33:DJ33),"n/a"))</f>
        <v>508.83750000000003</v>
      </c>
      <c r="DK39">
        <f ca="1">IF(ISERROR(INDIRECT(ADDRESS(ROW(DK33),COLUMN(DK33)-3))),"n/a",IF(ISNUMBER(INDIRECT(ADDRESS(ROW(DK33),COLUMN(DK33)-3))),Calculations!$C$4*AVERAGE(DH33:DK33),"n/a"))</f>
        <v>511.875</v>
      </c>
      <c r="DL39">
        <f ca="1">IF(ISERROR(INDIRECT(ADDRESS(ROW(DL33),COLUMN(DL33)-3))),"n/a",IF(ISNUMBER(INDIRECT(ADDRESS(ROW(DL33),COLUMN(DL33)-3))),Calculations!$C$4*AVERAGE(DI33:DL33),"n/a"))</f>
        <v>515.45249999999999</v>
      </c>
      <c r="DM39">
        <f ca="1">IF(ISERROR(INDIRECT(ADDRESS(ROW(DM33),COLUMN(DM33)-3))),"n/a",IF(ISNUMBER(INDIRECT(ADDRESS(ROW(DM33),COLUMN(DM33)-3))),Calculations!$C$4*AVERAGE(DJ33:DM33),"n/a"))</f>
        <v>519.75</v>
      </c>
      <c r="DN39">
        <f ca="1">IF(ISERROR(INDIRECT(ADDRESS(ROW(DN33),COLUMN(DN33)-3))),"n/a",IF(ISNUMBER(INDIRECT(ADDRESS(ROW(DN33),COLUMN(DN33)-3))),Calculations!$C$4*AVERAGE(DK33:DN33),"n/a"))</f>
        <v>523.95749999999998</v>
      </c>
      <c r="DO39">
        <f ca="1">IF(ISERROR(INDIRECT(ADDRESS(ROW(DO33),COLUMN(DO33)-3))),"n/a",IF(ISNUMBER(INDIRECT(ADDRESS(ROW(DO33),COLUMN(DO33)-3))),Calculations!$C$4*AVERAGE(DL33:DO33),"n/a"))</f>
        <v>527.89499999999998</v>
      </c>
      <c r="DP39">
        <f ca="1">IF(ISERROR(INDIRECT(ADDRESS(ROW(DP33),COLUMN(DP33)-3))),"n/a",IF(ISNUMBER(INDIRECT(ADDRESS(ROW(DP33),COLUMN(DP33)-3))),Calculations!$C$4*AVERAGE(DM33:DP33),"n/a"))</f>
        <v>531.78750000000002</v>
      </c>
      <c r="DQ39">
        <f ca="1">IF(ISERROR(INDIRECT(ADDRESS(ROW(DQ33),COLUMN(DQ33)-3))),"n/a",IF(ISNUMBER(INDIRECT(ADDRESS(ROW(DQ33),COLUMN(DQ33)-3))),Calculations!$C$4*AVERAGE(DN33:DQ33),"n/a"))</f>
        <v>535.31999999999994</v>
      </c>
      <c r="DR39">
        <f ca="1">IF(ISERROR(INDIRECT(ADDRESS(ROW(DR33),COLUMN(DR33)-3))),"n/a",IF(ISNUMBER(INDIRECT(ADDRESS(ROW(DR33),COLUMN(DR33)-3))),Calculations!$C$4*AVERAGE(DO33:DR33),"n/a"))</f>
        <v>539.03250000000003</v>
      </c>
      <c r="DS39">
        <f ca="1">IF(ISERROR(INDIRECT(ADDRESS(ROW(DS33),COLUMN(DS33)-3))),"n/a",IF(ISNUMBER(INDIRECT(ADDRESS(ROW(DS33),COLUMN(DS33)-3))),Calculations!$C$4*AVERAGE(DP33:DS33),"n/a"))</f>
        <v>543.08249999999998</v>
      </c>
      <c r="DT39">
        <f ca="1">IF(ISERROR(INDIRECT(ADDRESS(ROW(DT33),COLUMN(DT33)-3))),"n/a",IF(ISNUMBER(INDIRECT(ADDRESS(ROW(DT33),COLUMN(DT33)-3))),Calculations!$C$4*AVERAGE(DQ33:DT33),"n/a"))</f>
        <v>549.80999999999995</v>
      </c>
      <c r="DU39">
        <f ca="1">IF(ISERROR(INDIRECT(ADDRESS(ROW(DU33),COLUMN(DU33)-3))),"n/a",IF(ISNUMBER(INDIRECT(ADDRESS(ROW(DU33),COLUMN(DU33)-3))),Calculations!$C$4*AVERAGE(DR33:DU33),"n/a"))</f>
        <v>556.38000000000011</v>
      </c>
      <c r="DV39">
        <f ca="1">IF(ISERROR(INDIRECT(ADDRESS(ROW(DV33),COLUMN(DV33)-3))),"n/a",IF(ISNUMBER(INDIRECT(ADDRESS(ROW(DV33),COLUMN(DV33)-3))),Calculations!$C$4*AVERAGE(DS33:DV33),"n/a"))</f>
        <v>563.60249999999996</v>
      </c>
      <c r="DW39">
        <f ca="1">IF(ISERROR(INDIRECT(ADDRESS(ROW(DW33),COLUMN(DW33)-3))),"n/a",IF(ISNUMBER(INDIRECT(ADDRESS(ROW(DW33),COLUMN(DW33)-3))),Calculations!$C$4*AVERAGE(DT33:DW33),"n/a"))</f>
        <v>573.79499999999996</v>
      </c>
      <c r="DX39">
        <f ca="1">IF(ISERROR(INDIRECT(ADDRESS(ROW(DX33),COLUMN(DX33)-3))),"n/a",IF(ISNUMBER(INDIRECT(ADDRESS(ROW(DX33),COLUMN(DX33)-3))),Calculations!$C$4*AVERAGE(DU33:DX33),"n/a"))</f>
        <v>582.95249999999999</v>
      </c>
      <c r="DY39">
        <f ca="1">IF(ISERROR(INDIRECT(ADDRESS(ROW(DY33),COLUMN(DY33)-3))),"n/a",IF(ISNUMBER(INDIRECT(ADDRESS(ROW(DY33),COLUMN(DY33)-3))),Calculations!$C$4*AVERAGE(DV33:DY33),"n/a"))</f>
        <v>594.83249999999998</v>
      </c>
      <c r="DZ39">
        <f ca="1">IF(ISERROR(INDIRECT(ADDRESS(ROW(DZ33),COLUMN(DZ33)-3))),"n/a",IF(ISNUMBER(INDIRECT(ADDRESS(ROW(DZ33),COLUMN(DZ33)-3))),Calculations!$C$4*AVERAGE(DW33:DZ33),"n/a"))</f>
        <v>608.4</v>
      </c>
      <c r="EA39">
        <f ca="1">IF(ISERROR(INDIRECT(ADDRESS(ROW(EA33),COLUMN(EA33)-3))),"n/a",IF(ISNUMBER(INDIRECT(ADDRESS(ROW(EA33),COLUMN(EA33)-3))),Calculations!$C$4*AVERAGE(DX33:EA33),"n/a"))</f>
        <v>622.57500000000005</v>
      </c>
      <c r="EB39">
        <f ca="1">IF(ISERROR(INDIRECT(ADDRESS(ROW(EB33),COLUMN(EB33)-3))),"n/a",IF(ISNUMBER(INDIRECT(ADDRESS(ROW(EB33),COLUMN(EB33)-3))),Calculations!$C$4*AVERAGE(DY33:EB33),"n/a"))</f>
        <v>639.85500000000002</v>
      </c>
      <c r="EC39">
        <f ca="1">IF(ISERROR(INDIRECT(ADDRESS(ROW(EC33),COLUMN(EC33)-3))),"n/a",IF(ISNUMBER(INDIRECT(ADDRESS(ROW(EC33),COLUMN(EC33)-3))),Calculations!$C$4*AVERAGE(DZ33:EC33),"n/a"))</f>
        <v>654.52499999999998</v>
      </c>
      <c r="ED39">
        <f ca="1">IF(ISERROR(INDIRECT(ADDRESS(ROW(ED33),COLUMN(ED33)-3))),"n/a",IF(ISNUMBER(INDIRECT(ADDRESS(ROW(ED33),COLUMN(ED33)-3))),Calculations!$C$4*AVERAGE(EA33:ED33),"n/a"))</f>
        <v>667.19250000000011</v>
      </c>
      <c r="EE39">
        <f ca="1">IF(ISERROR(INDIRECT(ADDRESS(ROW(EE33),COLUMN(EE33)-3))),"n/a",IF(ISNUMBER(INDIRECT(ADDRESS(ROW(EE33),COLUMN(EE33)-3))),Calculations!$C$4*AVERAGE(EB33:EE33),"n/a"))</f>
        <v>676.86750000000006</v>
      </c>
      <c r="EF39">
        <f ca="1">IF(ISERROR(INDIRECT(ADDRESS(ROW(EF33),COLUMN(EF33)-3))),"n/a",IF(ISNUMBER(INDIRECT(ADDRESS(ROW(EF33),COLUMN(EF33)-3))),Calculations!$C$4*AVERAGE(EC33:EF33),"n/a"))</f>
        <v>684.45</v>
      </c>
      <c r="EG39">
        <f ca="1">IF(ISERROR(INDIRECT(ADDRESS(ROW(EG33),COLUMN(EG33)-3))),"n/a",IF(ISNUMBER(INDIRECT(ADDRESS(ROW(EG33),COLUMN(EG33)-3))),Calculations!$C$4*AVERAGE(ED33:EG33),"n/a"))</f>
        <v>692.91000000000008</v>
      </c>
      <c r="EH39">
        <f ca="1">IF(ISERROR(INDIRECT(ADDRESS(ROW(EH33),COLUMN(EH33)-3))),"n/a",IF(ISNUMBER(INDIRECT(ADDRESS(ROW(EH33),COLUMN(EH33)-3))),Calculations!$C$4*AVERAGE(EE33:EH33),"n/a"))</f>
        <v>701.75249999999994</v>
      </c>
      <c r="EI39">
        <f ca="1">IF(ISERROR(INDIRECT(ADDRESS(ROW(EI33),COLUMN(EI33)-3))),"n/a",IF(ISNUMBER(INDIRECT(ADDRESS(ROW(EI33),COLUMN(EI33)-3))),Calculations!$C$4*AVERAGE(EF33:EI33),"n/a"))</f>
        <v>710.34749999999985</v>
      </c>
      <c r="EJ39">
        <f ca="1">IF(ISERROR(INDIRECT(ADDRESS(ROW(EJ33),COLUMN(EJ33)-3))),"n/a",IF(ISNUMBER(INDIRECT(ADDRESS(ROW(EJ33),COLUMN(EJ33)-3))),Calculations!$C$4*AVERAGE(EG33:EJ33),"n/a"))</f>
        <v>716.67</v>
      </c>
      <c r="EK39">
        <f ca="1">IF(ISERROR(INDIRECT(ADDRESS(ROW(EK33),COLUMN(EK33)-3))),"n/a",IF(ISNUMBER(INDIRECT(ADDRESS(ROW(EK33),COLUMN(EK33)-3))),Calculations!$C$4*AVERAGE(EH33:EK33),"n/a"))</f>
        <v>722.99249999999984</v>
      </c>
      <c r="EL39">
        <f ca="1">IF(ISERROR(INDIRECT(ADDRESS(ROW(EL33),COLUMN(EL33)-3))),"n/a",IF(ISNUMBER(INDIRECT(ADDRESS(ROW(EL33),COLUMN(EL33)-3))),Calculations!$C$4*AVERAGE(EI33:EL33),"n/a"))</f>
        <v>729.2924999999999</v>
      </c>
      <c r="EM39">
        <f ca="1">IF(ISERROR(INDIRECT(ADDRESS(ROW(EM33),COLUMN(EM33)-3))),"n/a",IF(ISNUMBER(INDIRECT(ADDRESS(ROW(EM33),COLUMN(EM33)-3))),Calculations!$C$4*AVERAGE(EJ33:EM33),"n/a"))</f>
        <v>737.55000000000007</v>
      </c>
      <c r="EN39">
        <f ca="1">IF(ISERROR(INDIRECT(ADDRESS(ROW(EN33),COLUMN(EN33)-3))),"n/a",IF(ISNUMBER(INDIRECT(ADDRESS(ROW(EN33),COLUMN(EN33)-3))),Calculations!$C$4*AVERAGE(EK33:EN33),"n/a"))</f>
        <v>746.28000000000009</v>
      </c>
      <c r="EO39">
        <f ca="1">IF(ISERROR(INDIRECT(ADDRESS(ROW(EO33),COLUMN(EO33)-3))),"n/a",IF(ISNUMBER(INDIRECT(ADDRESS(ROW(EO33),COLUMN(EO33)-3))),Calculations!$C$4*AVERAGE(EL33:EO33),"n/a"))</f>
        <v>758.1825</v>
      </c>
      <c r="EP39">
        <f ca="1">IF(ISERROR(INDIRECT(ADDRESS(ROW(EP33),COLUMN(EP33)-3))),"n/a",IF(ISNUMBER(INDIRECT(ADDRESS(ROW(EP33),COLUMN(EP33)-3))),Calculations!$C$4*AVERAGE(EM33:EP33),"n/a"))</f>
        <v>768.96</v>
      </c>
      <c r="EQ39">
        <f ca="1">IF(ISERROR(INDIRECT(ADDRESS(ROW(EQ33),COLUMN(EQ33)-3))),"n/a",IF(ISNUMBER(INDIRECT(ADDRESS(ROW(EQ33),COLUMN(EQ33)-3))),Calculations!$C$4*AVERAGE(EN33:EQ33),"n/a"))</f>
        <v>779.28750000000002</v>
      </c>
      <c r="ER39">
        <f ca="1">IF(ISERROR(INDIRECT(ADDRESS(ROW(ER33),COLUMN(ER33)-3))),"n/a",IF(ISNUMBER(INDIRECT(ADDRESS(ROW(ER33),COLUMN(ER33)-3))),Calculations!$C$4*AVERAGE(EO33:ER33),"n/a"))</f>
        <v>789.79499999999996</v>
      </c>
      <c r="ES39">
        <f ca="1">IF(ISERROR(INDIRECT(ADDRESS(ROW(ES33),COLUMN(ES33)-3))),"n/a",IF(ISNUMBER(INDIRECT(ADDRESS(ROW(ES33),COLUMN(ES33)-3))),Calculations!$C$4*AVERAGE(EP33:ES33),"n/a"))</f>
        <v>796.97249999999985</v>
      </c>
      <c r="ET39">
        <f ca="1">IF(ISERROR(INDIRECT(ADDRESS(ROW(ET33),COLUMN(ET33)-3))),"n/a",IF(ISNUMBER(INDIRECT(ADDRESS(ROW(ET33),COLUMN(ET33)-3))),Calculations!$C$4*AVERAGE(EQ33:ET33),"n/a"))</f>
        <v>805.38750000000005</v>
      </c>
      <c r="EU39">
        <f ca="1">IF(ISERROR(INDIRECT(ADDRESS(ROW(EU33),COLUMN(EU33)-3))),"n/a",IF(ISNUMBER(INDIRECT(ADDRESS(ROW(EU33),COLUMN(EU33)-3))),Calculations!$C$4*AVERAGE(ER33:EU33),"n/a"))</f>
        <v>815.625</v>
      </c>
      <c r="EV39">
        <f ca="1">IF(ISERROR(INDIRECT(ADDRESS(ROW(EV33),COLUMN(EV33)-3))),"n/a",IF(ISNUMBER(INDIRECT(ADDRESS(ROW(EV33),COLUMN(EV33)-3))),Calculations!$C$4*AVERAGE(ES33:EV33),"n/a"))</f>
        <v>826.62750000000017</v>
      </c>
      <c r="EW39">
        <f ca="1">IF(ISERROR(INDIRECT(ADDRESS(ROW(EW33),COLUMN(EW33)-3))),"n/a",IF(ISNUMBER(INDIRECT(ADDRESS(ROW(EW33),COLUMN(EW33)-3))),Calculations!$C$4*AVERAGE(ET33:EW33),"n/a"))</f>
        <v>838.07999999999993</v>
      </c>
      <c r="EX39">
        <f ca="1">IF(ISERROR(INDIRECT(ADDRESS(ROW(EX33),COLUMN(EX33)-3))),"n/a",IF(ISNUMBER(INDIRECT(ADDRESS(ROW(EX33),COLUMN(EX33)-3))),Calculations!$C$4*AVERAGE(EU33:EX33),"n/a"))</f>
        <v>850.47749999999996</v>
      </c>
      <c r="EY39">
        <f ca="1">IF(ISERROR(INDIRECT(ADDRESS(ROW(EY33),COLUMN(EY33)-3))),"n/a",IF(ISNUMBER(INDIRECT(ADDRESS(ROW(EY33),COLUMN(EY33)-3))),Calculations!$C$4*AVERAGE(EV33:EY33),"n/a"))</f>
        <v>863.19000000000017</v>
      </c>
      <c r="EZ39">
        <f ca="1">IF(ISERROR(INDIRECT(ADDRESS(ROW(EZ33),COLUMN(EZ33)-3))),"n/a",IF(ISNUMBER(INDIRECT(ADDRESS(ROW(EZ33),COLUMN(EZ33)-3))),Calculations!$C$4*AVERAGE(EW33:EZ33),"n/a"))</f>
        <v>947.54250000000002</v>
      </c>
      <c r="FA39">
        <f ca="1">IF(ISERROR(INDIRECT(ADDRESS(ROW(FA33),COLUMN(FA33)-3))),"n/a",IF(ISNUMBER(INDIRECT(ADDRESS(ROW(FA33),COLUMN(FA33)-3))),Calculations!$C$4*AVERAGE(EX33:FA33),"n/a"))</f>
        <v>981.2924999999999</v>
      </c>
      <c r="FB39">
        <f ca="1">IF(ISERROR(INDIRECT(ADDRESS(ROW(FB33),COLUMN(FB33)-3))),"n/a",IF(ISNUMBER(INDIRECT(ADDRESS(ROW(FB33),COLUMN(FB33)-3))),Calculations!$C$4*AVERAGE(EY33:FB33),"n/a"))</f>
        <v>1007.415</v>
      </c>
      <c r="FC39">
        <f ca="1">IF(ISERROR(INDIRECT(ADDRESS(ROW(FC33),COLUMN(FC33)-3))),"n/a",IF(ISNUMBER(INDIRECT(ADDRESS(ROW(FC33),COLUMN(FC33)-3))),Calculations!$C$4*AVERAGE(EZ33:FC33),"n/a"))</f>
        <v>1046.2950000000001</v>
      </c>
      <c r="FD39">
        <f ca="1">IF(ISERROR(INDIRECT(ADDRESS(ROW(FD33),COLUMN(FD33)-3))),"n/a",IF(ISNUMBER(INDIRECT(ADDRESS(ROW(FD33),COLUMN(FD33)-3))),Calculations!$C$4*AVERAGE(FA33:FD33),"n/a"))</f>
        <v>1038.24</v>
      </c>
      <c r="FE39">
        <f ca="1">IF(ISERROR(INDIRECT(ADDRESS(ROW(FE33),COLUMN(FE33)-3))),"n/a",IF(ISNUMBER(INDIRECT(ADDRESS(ROW(FE33),COLUMN(FE33)-3))),Calculations!$C$4*AVERAGE(FB33:FE33),"n/a"))</f>
        <v>1075.0050000000001</v>
      </c>
      <c r="FF39">
        <f ca="1">IF(ISERROR(INDIRECT(ADDRESS(ROW(FF33),COLUMN(FF33)-3))),"n/a",IF(ISNUMBER(INDIRECT(ADDRESS(ROW(FF33),COLUMN(FF33)-3))),Calculations!$C$4*AVERAGE(FC33:FF33),"n/a"))</f>
        <v>1120.68</v>
      </c>
      <c r="FG39">
        <f ca="1">IF(ISERROR(INDIRECT(ADDRESS(ROW(FG33),COLUMN(FG33)-3))),"n/a",IF(ISNUMBER(INDIRECT(ADDRESS(ROW(FG33),COLUMN(FG33)-3))),Calculations!$C$4*AVERAGE(FD33:FG33),"n/a"))</f>
        <v>1168.7175</v>
      </c>
      <c r="FH39">
        <f ca="1">IF(ISERROR(INDIRECT(ADDRESS(ROW(FH33),COLUMN(FH33)-3))),"n/a",IF(ISNUMBER(INDIRECT(ADDRESS(ROW(FH33),COLUMN(FH33)-3))),Calculations!$C$4*AVERAGE(FE33:FH33),"n/a"))</f>
        <v>1189.3724999999999</v>
      </c>
      <c r="FI39">
        <f ca="1">IF(ISERROR(INDIRECT(ADDRESS(ROW(FI33),COLUMN(FI33)-3))),"n/a",IF(ISNUMBER(INDIRECT(ADDRESS(ROW(FI33),COLUMN(FI33)-3))),Calculations!$C$4*AVERAGE(FF33:FI33),"n/a"))</f>
        <v>1213.83</v>
      </c>
      <c r="FJ39">
        <f ca="1">IF(ISERROR(INDIRECT(ADDRESS(ROW(FJ33),COLUMN(FJ33)-3))),"n/a",IF(ISNUMBER(INDIRECT(ADDRESS(ROW(FJ33),COLUMN(FJ33)-3))),Calculations!$C$4*AVERAGE(FG33:FJ33),"n/a"))</f>
        <v>1234.0124999999998</v>
      </c>
      <c r="FK39">
        <f ca="1">IF(ISERROR(INDIRECT(ADDRESS(ROW(FK33),COLUMN(FK33)-3))),"n/a",IF(ISNUMBER(INDIRECT(ADDRESS(ROW(FK33),COLUMN(FK33)-3))),Calculations!$C$4*AVERAGE(FH33:FK33),"n/a"))</f>
        <v>1232.325</v>
      </c>
      <c r="FL39">
        <f ca="1">IF(ISERROR(INDIRECT(ADDRESS(ROW(FL33),COLUMN(FL33)-3))),"n/a",IF(ISNUMBER(INDIRECT(ADDRESS(ROW(FL33),COLUMN(FL33)-3))),Calculations!$C$4*AVERAGE(FI33:FL33),"n/a"))</f>
        <v>1231.5375000000001</v>
      </c>
      <c r="FM39">
        <f ca="1">IF(ISERROR(INDIRECT(ADDRESS(ROW(FM33),COLUMN(FM33)-3))),"n/a",IF(ISNUMBER(INDIRECT(ADDRESS(ROW(FM33),COLUMN(FM33)-3))),Calculations!$C$4*AVERAGE(FJ33:FM33),"n/a"))</f>
        <v>1230.9974999999997</v>
      </c>
      <c r="FN39">
        <f ca="1">IF(ISERROR(INDIRECT(ADDRESS(ROW(FN33),COLUMN(FN33)-3))),"n/a",IF(ISNUMBER(INDIRECT(ADDRESS(ROW(FN33),COLUMN(FN33)-3))),Calculations!$C$4*AVERAGE(FK33:FN33),"n/a"))</f>
        <v>1231.6275000000001</v>
      </c>
      <c r="FO39">
        <f ca="1">IF(ISERROR(INDIRECT(ADDRESS(ROW(FO33),COLUMN(FO33)-3))),"n/a",IF(ISNUMBER(INDIRECT(ADDRESS(ROW(FO33),COLUMN(FO33)-3))),Calculations!$C$4*AVERAGE(FL33:FO33),"n/a"))</f>
        <v>1227.7125000000001</v>
      </c>
      <c r="FP39">
        <f ca="1">IF(ISERROR(INDIRECT(ADDRESS(ROW(FP33),COLUMN(FP33)-3))),"n/a",IF(ISNUMBER(INDIRECT(ADDRESS(ROW(FP33),COLUMN(FP33)-3))),Calculations!$C$4*AVERAGE(FM33:FP33),"n/a"))</f>
        <v>1223.1000000000001</v>
      </c>
      <c r="FQ39">
        <f ca="1">IF(ISERROR(INDIRECT(ADDRESS(ROW(FQ33),COLUMN(FQ33)-3))),"n/a",IF(ISNUMBER(INDIRECT(ADDRESS(ROW(FQ33),COLUMN(FQ33)-3))),Calculations!$C$4*AVERAGE(FN33:FQ33),"n/a"))</f>
        <v>1218.8699999999999</v>
      </c>
      <c r="FR39">
        <f ca="1">IF(ISERROR(INDIRECT(ADDRESS(ROW(FR33),COLUMN(FR33)-3))),"n/a",IF(ISNUMBER(INDIRECT(ADDRESS(ROW(FR33),COLUMN(FR33)-3))),Calculations!$C$4*AVERAGE(FO33:FR33),"n/a"))</f>
        <v>1215.2250000000001</v>
      </c>
      <c r="FS39">
        <f ca="1">IF(ISERROR(INDIRECT(ADDRESS(ROW(FS33),COLUMN(FS33)-3))),"n/a",IF(ISNUMBER(INDIRECT(ADDRESS(ROW(FS33),COLUMN(FS33)-3))),Calculations!$C$4*AVERAGE(FP33:FS33),"n/a"))</f>
        <v>1220.04</v>
      </c>
      <c r="FT39">
        <f ca="1">IF(ISERROR(INDIRECT(ADDRESS(ROW(FT33),COLUMN(FT33)-3))),"n/a",IF(ISNUMBER(INDIRECT(ADDRESS(ROW(FT33),COLUMN(FT33)-3))),Calculations!$C$4*AVERAGE(FQ33:FT33),"n/a"))</f>
        <v>1225.5075000000002</v>
      </c>
      <c r="FU39">
        <f ca="1">IF(ISERROR(INDIRECT(ADDRESS(ROW(FU33),COLUMN(FU33)-3))),"n/a",IF(ISNUMBER(INDIRECT(ADDRESS(ROW(FU33),COLUMN(FU33)-3))),Calculations!$C$4*AVERAGE(FR33:FU33),"n/a"))</f>
        <v>1231.0424999999998</v>
      </c>
      <c r="FV39">
        <f ca="1">IF(ISERROR(INDIRECT(ADDRESS(ROW(FV33),COLUMN(FV33)-3))),"n/a",IF(ISNUMBER(INDIRECT(ADDRESS(ROW(FV33),COLUMN(FV33)-3))),Calculations!$C$4*AVERAGE(FS33:FV33),"n/a"))</f>
        <v>1235.79</v>
      </c>
      <c r="FW39">
        <f ca="1">IF(ISERROR(INDIRECT(ADDRESS(ROW(FW33),COLUMN(FW33)-3))),"n/a",IF(ISNUMBER(INDIRECT(ADDRESS(ROW(FW33),COLUMN(FW33)-3))),Calculations!$C$4*AVERAGE(FT33:FW33),"n/a"))</f>
        <v>1239.4799999999998</v>
      </c>
      <c r="FX39">
        <f ca="1">IF(ISERROR(INDIRECT(ADDRESS(ROW(FX33),COLUMN(FX33)-3))),"n/a",IF(ISNUMBER(INDIRECT(ADDRESS(ROW(FX33),COLUMN(FX33)-3))),Calculations!$C$4*AVERAGE(FU33:FX33),"n/a"))</f>
        <v>1247.5350000000001</v>
      </c>
      <c r="FY39">
        <f ca="1">IF(ISERROR(INDIRECT(ADDRESS(ROW(FY33),COLUMN(FY33)-3))),"n/a",IF(ISNUMBER(INDIRECT(ADDRESS(ROW(FY33),COLUMN(FY33)-3))),Calculations!$C$4*AVERAGE(FV33:FY33),"n/a"))</f>
        <v>1256.5125</v>
      </c>
      <c r="FZ39">
        <f ca="1">IF(ISERROR(INDIRECT(ADDRESS(ROW(FZ33),COLUMN(FZ33)-3))),"n/a",IF(ISNUMBER(INDIRECT(ADDRESS(ROW(FZ33),COLUMN(FZ33)-3))),Calculations!$C$4*AVERAGE(FW33:FZ33),"n/a"))</f>
        <v>1266.8850000000002</v>
      </c>
      <c r="GA39">
        <f ca="1">IF(ISERROR(INDIRECT(ADDRESS(ROW(GA33),COLUMN(GA33)-3))),"n/a",IF(ISNUMBER(INDIRECT(ADDRESS(ROW(GA33),COLUMN(GA33)-3))),Calculations!$C$4*AVERAGE(FX33:GA33),"n/a"))</f>
        <v>1281.3300000000002</v>
      </c>
      <c r="GB39">
        <f ca="1">IF(ISERROR(INDIRECT(ADDRESS(ROW(GB33),COLUMN(GB33)-3))),"n/a",IF(ISNUMBER(INDIRECT(ADDRESS(ROW(GB33),COLUMN(GB33)-3))),Calculations!$C$4*AVERAGE(FY33:GB33),"n/a"))</f>
        <v>1293.5925</v>
      </c>
      <c r="GC39">
        <f ca="1">IF(ISERROR(INDIRECT(ADDRESS(ROW(GC33),COLUMN(GC33)-3))),"n/a",IF(ISNUMBER(INDIRECT(ADDRESS(ROW(GC33),COLUMN(GC33)-3))),Calculations!$C$4*AVERAGE(FZ33:GC33),"n/a"))</f>
        <v>1305.2474999999999</v>
      </c>
      <c r="GD39">
        <f ca="1">IF(ISERROR(INDIRECT(ADDRESS(ROW(GD33),COLUMN(GD33)-3))),"n/a",IF(ISNUMBER(INDIRECT(ADDRESS(ROW(GD33),COLUMN(GD33)-3))),Calculations!$C$4*AVERAGE(GA33:GD33),"n/a"))</f>
        <v>1316.25</v>
      </c>
      <c r="GE39">
        <f ca="1">IF(ISERROR(INDIRECT(ADDRESS(ROW(GE33),COLUMN(GE33)-3))),"n/a",IF(ISNUMBER(INDIRECT(ADDRESS(ROW(GE33),COLUMN(GE33)-3))),Calculations!$C$4*AVERAGE(GB33:GE33),"n/a"))</f>
        <v>1324.0575000000001</v>
      </c>
      <c r="GF39">
        <f ca="1">IF(ISERROR(INDIRECT(ADDRESS(ROW(GF33),COLUMN(GF33)-3))),"n/a",IF(ISNUMBER(INDIRECT(ADDRESS(ROW(GF33),COLUMN(GF33)-3))),Calculations!$C$4*AVERAGE(GC33:GF33),"n/a"))</f>
        <v>1330.5150000000001</v>
      </c>
      <c r="GG39">
        <f ca="1">IF(ISERROR(INDIRECT(ADDRESS(ROW(GG33),COLUMN(GG33)-3))),"n/a",IF(ISNUMBER(INDIRECT(ADDRESS(ROW(GG33),COLUMN(GG33)-3))),Calculations!$C$4*AVERAGE(GD33:GG33),"n/a"))</f>
        <v>1337.0400000000002</v>
      </c>
      <c r="GH39">
        <f ca="1">IF(ISERROR(INDIRECT(ADDRESS(ROW(GH33),COLUMN(GH33)-3))),"n/a",IF(ISNUMBER(INDIRECT(ADDRESS(ROW(GH33),COLUMN(GH33)-3))),Calculations!$C$4*AVERAGE(GE33:GH33),"n/a"))</f>
        <v>1343.2275</v>
      </c>
      <c r="GI39">
        <f ca="1">IF(ISERROR(INDIRECT(ADDRESS(ROW(GI33),COLUMN(GI33)-3))),"n/a",IF(ISNUMBER(INDIRECT(ADDRESS(ROW(GI33),COLUMN(GI33)-3))),Calculations!$C$4*AVERAGE(GF33:GI33),"n/a"))</f>
        <v>1351.0574999999999</v>
      </c>
      <c r="GJ39">
        <f ca="1">IF(ISERROR(INDIRECT(ADDRESS(ROW(GJ33),COLUMN(GJ33)-3))),"n/a",IF(ISNUMBER(INDIRECT(ADDRESS(ROW(GJ33),COLUMN(GJ33)-3))),Calculations!$C$4*AVERAGE(GG33:GJ33),"n/a"))</f>
        <v>1358.6625000000001</v>
      </c>
      <c r="GK39">
        <f ca="1">IF(ISERROR(INDIRECT(ADDRESS(ROW(GK33),COLUMN(GK33)-3))),"n/a",IF(ISNUMBER(INDIRECT(ADDRESS(ROW(GK33),COLUMN(GK33)-3))),Calculations!$C$4*AVERAGE(GH33:GK33),"n/a"))</f>
        <v>1368.2250000000001</v>
      </c>
      <c r="GL39">
        <f ca="1">IF(ISERROR(INDIRECT(ADDRESS(ROW(GL33),COLUMN(GL33)-3))),"n/a",IF(ISNUMBER(INDIRECT(ADDRESS(ROW(GL33),COLUMN(GL33)-3))),Calculations!$C$4*AVERAGE(GI33:GL33),"n/a"))</f>
        <v>1378.1925000000001</v>
      </c>
      <c r="GM39">
        <f ca="1">IF(ISERROR(INDIRECT(ADDRESS(ROW(GM33),COLUMN(GM33)-3))),"n/a",IF(ISNUMBER(INDIRECT(ADDRESS(ROW(GM33),COLUMN(GM33)-3))),Calculations!$C$4*AVERAGE(GJ33:GM33),"n/a"))</f>
        <v>1389.6674999999998</v>
      </c>
      <c r="GN39">
        <f ca="1">IF(ISERROR(INDIRECT(ADDRESS(ROW(GN33),COLUMN(GN33)-3))),"n/a",IF(ISNUMBER(INDIRECT(ADDRESS(ROW(GN33),COLUMN(GN33)-3))),Calculations!$C$4*AVERAGE(GK33:GN33),"n/a"))</f>
        <v>1401.5250000000001</v>
      </c>
      <c r="GO39" t="e">
        <f ca="1">IF(ISERROR(INDIRECT(ADDRESS(ROW(GO33),COLUMN(GO33)-3))),"n/a",IF(ISNUMBER(INDIRECT(ADDRESS(ROW(GO33),COLUMN(GO33)-3))),Calculations!$C$4*AVERAGE(GL33:GO33),"n/a"))</f>
        <v>#N/A</v>
      </c>
      <c r="GP39" t="e">
        <f ca="1">IF(ISERROR(INDIRECT(ADDRESS(ROW(GP33),COLUMN(GP33)-3))),"n/a",IF(ISNUMBER(INDIRECT(ADDRESS(ROW(GP33),COLUMN(GP33)-3))),Calculations!$C$4*AVERAGE(GM33:GP33),"n/a"))</f>
        <v>#N/A</v>
      </c>
      <c r="GQ39" t="e">
        <f ca="1">IF(ISERROR(INDIRECT(ADDRESS(ROW(GQ33),COLUMN(GQ33)-3))),"n/a",IF(ISNUMBER(INDIRECT(ADDRESS(ROW(GQ33),COLUMN(GQ33)-3))),Calculations!$C$4*AVERAGE(GN33:GQ33),"n/a"))</f>
        <v>#N/A</v>
      </c>
      <c r="GR39" t="str">
        <f ca="1">IF(ISERROR(INDIRECT(ADDRESS(ROW(GR33),COLUMN(GR33)-3))),"n/a",IF(ISNUMBER(INDIRECT(ADDRESS(ROW(GR33),COLUMN(GR33)-3))),Calculations!$C$4*AVERAGE(GO33:GR33),"n/a"))</f>
        <v>n/a</v>
      </c>
      <c r="GS39" t="str">
        <f ca="1">IF(ISERROR(INDIRECT(ADDRESS(ROW(GS33),COLUMN(GS33)-3))),"n/a",IF(ISNUMBER(INDIRECT(ADDRESS(ROW(GS33),COLUMN(GS33)-3))),Calculations!$C$4*AVERAGE(GP33:GS33),"n/a"))</f>
        <v>n/a</v>
      </c>
      <c r="GT39" t="str">
        <f ca="1">IF(ISERROR(INDIRECT(ADDRESS(ROW(GT33),COLUMN(GT33)-3))),"n/a",IF(ISNUMBER(INDIRECT(ADDRESS(ROW(GT33),COLUMN(GT33)-3))),Calculations!$C$4*AVERAGE(GQ33:GT33),"n/a"))</f>
        <v>n/a</v>
      </c>
      <c r="GU39" t="str">
        <f ca="1">IF(ISERROR(INDIRECT(ADDRESS(ROW(GU33),COLUMN(GU33)-3))),"n/a",IF(ISNUMBER(INDIRECT(ADDRESS(ROW(GU33),COLUMN(GU33)-3))),Calculations!$C$4*AVERAGE(GR33:GU33),"n/a"))</f>
        <v>n/a</v>
      </c>
      <c r="GV39" t="str">
        <f ca="1">IF(ISERROR(INDIRECT(ADDRESS(ROW(GV33),COLUMN(GV33)-3))),"n/a",IF(ISNUMBER(INDIRECT(ADDRESS(ROW(GV33),COLUMN(GV33)-3))),Calculations!$C$4*AVERAGE(GS33:GV33),"n/a"))</f>
        <v>n/a</v>
      </c>
    </row>
    <row r="40" spans="1:204" x14ac:dyDescent="0.25">
      <c r="A40" s="8" t="s">
        <v>233</v>
      </c>
      <c r="B40" t="s">
        <v>170</v>
      </c>
      <c r="C40" t="str">
        <f ca="1">IF(ISERROR(INDIRECT(ADDRESS(ROW(C34),COLUMN(C34)-7))),"n/a",IF(ISNUMBER(INDIRECT(ADDRESS(ROW(C34),COLUMN(C34)-7))),$C$5*($D$5*C34+$E$5*B34+$F$5*AVERAGE(#REF!)),"n/a"))</f>
        <v>n/a</v>
      </c>
      <c r="D40" t="str">
        <f ca="1">IF(ISERROR(INDIRECT(ADDRESS(ROW(D34),COLUMN(D34)-7))),"n/a",IF(ISNUMBER(INDIRECT(ADDRESS(ROW(D34),COLUMN(D34)-7))),$C$5*($D$5*D34+$E$5*C34+$F$5*AVERAGE(#REF!)),"n/a"))</f>
        <v>n/a</v>
      </c>
      <c r="E40" t="str">
        <f ca="1">IF(ISERROR(INDIRECT(ADDRESS(ROW(E34),COLUMN(E34)-7))),"n/a",IF(ISNUMBER(INDIRECT(ADDRESS(ROW(E34),COLUMN(E34)-7))),$C$5*($D$5*E34+$E$5*D34+$F$5*AVERAGE(#REF!)),"n/a"))</f>
        <v>n/a</v>
      </c>
      <c r="F40" t="str">
        <f ca="1">IF(ISERROR(INDIRECT(ADDRESS(ROW(F34),COLUMN(F34)-7))),"n/a",IF(ISNUMBER(INDIRECT(ADDRESS(ROW(F34),COLUMN(F34)-7))),$C$5*($D$5*F34+$E$5*E34+$F$5*AVERAGE(#REF!)),"n/a"))</f>
        <v>n/a</v>
      </c>
      <c r="G40" t="str">
        <f ca="1">IF(ISERROR(INDIRECT(ADDRESS(ROW(G34),COLUMN(G34)-7))),"n/a",IF(ISNUMBER(INDIRECT(ADDRESS(ROW(G34),COLUMN(G34)-7))),$C$5*($D$5*G34+$E$5*F34+$F$5*AVERAGE(#REF!)),"n/a"))</f>
        <v>n/a</v>
      </c>
      <c r="H40" t="str">
        <f t="shared" ref="H40:AM40" ca="1" si="24">IF(ISERROR(INDIRECT(ADDRESS(ROW(H34),COLUMN(H34)-7))),"n/a",IF(ISNUMBER(INDIRECT(ADDRESS(ROW(H34),COLUMN(H34)-7))),$C$5*($D$5*H34+$E$5*G34+$F$5*AVERAGE(A34:F34)),"n/a"))</f>
        <v>n/a</v>
      </c>
      <c r="I40" t="str">
        <f t="shared" ca="1" si="24"/>
        <v>n/a</v>
      </c>
      <c r="J40">
        <f t="shared" ca="1" si="24"/>
        <v>-149.76</v>
      </c>
      <c r="K40">
        <f t="shared" ca="1" si="24"/>
        <v>-154.01399999999998</v>
      </c>
      <c r="L40">
        <f t="shared" ca="1" si="24"/>
        <v>-158.50800000000004</v>
      </c>
      <c r="M40">
        <f t="shared" ca="1" si="24"/>
        <v>-162.29999999999998</v>
      </c>
      <c r="N40">
        <f t="shared" ca="1" si="24"/>
        <v>-166.32600000000002</v>
      </c>
      <c r="O40">
        <f t="shared" ca="1" si="24"/>
        <v>-171.744</v>
      </c>
      <c r="P40">
        <f t="shared" ca="1" si="24"/>
        <v>-177.20400000000001</v>
      </c>
      <c r="Q40">
        <f t="shared" ca="1" si="24"/>
        <v>-182.45400000000001</v>
      </c>
      <c r="R40">
        <f t="shared" ca="1" si="24"/>
        <v>-188.06399999999999</v>
      </c>
      <c r="S40">
        <f t="shared" ca="1" si="24"/>
        <v>-193.02</v>
      </c>
      <c r="T40">
        <f t="shared" ca="1" si="24"/>
        <v>-198.38399999999999</v>
      </c>
      <c r="U40">
        <f t="shared" ca="1" si="24"/>
        <v>-204.22799999999998</v>
      </c>
      <c r="V40">
        <f t="shared" ca="1" si="24"/>
        <v>-209.45399999999998</v>
      </c>
      <c r="W40">
        <f t="shared" ca="1" si="24"/>
        <v>-213.41400000000002</v>
      </c>
      <c r="X40">
        <f t="shared" ca="1" si="24"/>
        <v>-212.952</v>
      </c>
      <c r="Y40">
        <f t="shared" ca="1" si="24"/>
        <v>-216.46200000000002</v>
      </c>
      <c r="Z40">
        <f t="shared" ca="1" si="24"/>
        <v>-222.672</v>
      </c>
      <c r="AA40">
        <f t="shared" ca="1" si="24"/>
        <v>-227.41199999999998</v>
      </c>
      <c r="AB40">
        <f t="shared" ca="1" si="24"/>
        <v>-232.22999999999996</v>
      </c>
      <c r="AC40">
        <f t="shared" ca="1" si="24"/>
        <v>-237.05999999999997</v>
      </c>
      <c r="AD40">
        <f t="shared" ca="1" si="24"/>
        <v>-242.40599999999998</v>
      </c>
      <c r="AE40">
        <f t="shared" ca="1" si="24"/>
        <v>-248.74199999999999</v>
      </c>
      <c r="AF40">
        <f t="shared" ca="1" si="24"/>
        <v>-257.85599999999999</v>
      </c>
      <c r="AG40">
        <f t="shared" ca="1" si="24"/>
        <v>-264.786</v>
      </c>
      <c r="AH40">
        <f t="shared" ca="1" si="24"/>
        <v>-272.11199999999997</v>
      </c>
      <c r="AI40">
        <f t="shared" ca="1" si="24"/>
        <v>-279.80400000000003</v>
      </c>
      <c r="AJ40">
        <f t="shared" ca="1" si="24"/>
        <v>-288.59999999999997</v>
      </c>
      <c r="AK40">
        <f t="shared" ca="1" si="24"/>
        <v>-297.61200000000002</v>
      </c>
      <c r="AL40">
        <f t="shared" ca="1" si="24"/>
        <v>-307.02599999999995</v>
      </c>
      <c r="AM40">
        <f t="shared" ca="1" si="24"/>
        <v>-316.62599999999992</v>
      </c>
      <c r="AN40">
        <f t="shared" ref="AN40:BS40" ca="1" si="25">IF(ISERROR(INDIRECT(ADDRESS(ROW(AN34),COLUMN(AN34)-7))),"n/a",IF(ISNUMBER(INDIRECT(ADDRESS(ROW(AN34),COLUMN(AN34)-7))),$C$5*($D$5*AN34+$E$5*AM34+$F$5*AVERAGE(AG34:AL34)),"n/a"))</f>
        <v>-325.99799999999993</v>
      </c>
      <c r="AO40">
        <f t="shared" ca="1" si="25"/>
        <v>-336.31199999999995</v>
      </c>
      <c r="AP40">
        <f t="shared" ca="1" si="25"/>
        <v>-347.00400000000002</v>
      </c>
      <c r="AQ40">
        <f t="shared" ca="1" si="25"/>
        <v>-356.53199999999998</v>
      </c>
      <c r="AR40">
        <f t="shared" ca="1" si="25"/>
        <v>-365.52000000000004</v>
      </c>
      <c r="AS40">
        <f t="shared" ca="1" si="25"/>
        <v>-375.81599999999997</v>
      </c>
      <c r="AT40">
        <f t="shared" ca="1" si="25"/>
        <v>-387.41400000000004</v>
      </c>
      <c r="AU40">
        <f t="shared" ca="1" si="25"/>
        <v>-402.654</v>
      </c>
      <c r="AV40">
        <f t="shared" ca="1" si="25"/>
        <v>-417.70200000000006</v>
      </c>
      <c r="AW40">
        <f t="shared" ca="1" si="25"/>
        <v>-431.08800000000002</v>
      </c>
      <c r="AX40">
        <f t="shared" ca="1" si="25"/>
        <v>-442.1459999999999</v>
      </c>
      <c r="AY40">
        <f t="shared" ca="1" si="25"/>
        <v>-451.93200000000002</v>
      </c>
      <c r="AZ40">
        <f t="shared" ca="1" si="25"/>
        <v>-461.99399999999997</v>
      </c>
      <c r="BA40">
        <f t="shared" ca="1" si="25"/>
        <v>-470.10600000000005</v>
      </c>
      <c r="BB40">
        <f t="shared" ca="1" si="25"/>
        <v>-477.29999999999995</v>
      </c>
      <c r="BC40">
        <f t="shared" ca="1" si="25"/>
        <v>-482.54999999999995</v>
      </c>
      <c r="BD40">
        <f t="shared" ca="1" si="25"/>
        <v>-488.65199999999987</v>
      </c>
      <c r="BE40">
        <f t="shared" ca="1" si="25"/>
        <v>-492.726</v>
      </c>
      <c r="BF40">
        <f t="shared" ca="1" si="25"/>
        <v>-498.19200000000001</v>
      </c>
      <c r="BG40">
        <f t="shared" ca="1" si="25"/>
        <v>-507.09</v>
      </c>
      <c r="BH40">
        <f t="shared" ca="1" si="25"/>
        <v>-516.55200000000002</v>
      </c>
      <c r="BI40">
        <f t="shared" ca="1" si="25"/>
        <v>-527.30399999999997</v>
      </c>
      <c r="BJ40">
        <f t="shared" ca="1" si="25"/>
        <v>-538.596</v>
      </c>
      <c r="BK40">
        <f t="shared" ca="1" si="25"/>
        <v>-554.08199999999999</v>
      </c>
      <c r="BL40">
        <f t="shared" ca="1" si="25"/>
        <v>-562.71</v>
      </c>
      <c r="BM40">
        <f t="shared" ca="1" si="25"/>
        <v>-573.82199999999989</v>
      </c>
      <c r="BN40">
        <f t="shared" ca="1" si="25"/>
        <v>-587.55599999999993</v>
      </c>
      <c r="BO40">
        <f t="shared" ca="1" si="25"/>
        <v>-597.90000000000009</v>
      </c>
      <c r="BP40">
        <f t="shared" ca="1" si="25"/>
        <v>-607.06799999999998</v>
      </c>
      <c r="BQ40">
        <f t="shared" ca="1" si="25"/>
        <v>-616.97399999999993</v>
      </c>
      <c r="BR40">
        <f t="shared" ca="1" si="25"/>
        <v>-628.25399999999991</v>
      </c>
      <c r="BS40">
        <f t="shared" ca="1" si="25"/>
        <v>-635.85</v>
      </c>
      <c r="BT40">
        <f t="shared" ref="BT40:CY40" ca="1" si="26">IF(ISERROR(INDIRECT(ADDRESS(ROW(BT34),COLUMN(BT34)-7))),"n/a",IF(ISNUMBER(INDIRECT(ADDRESS(ROW(BT34),COLUMN(BT34)-7))),$C$5*($D$5*BT34+$E$5*BS34+$F$5*AVERAGE(BM34:BR34)),"n/a"))</f>
        <v>-652.78199999999981</v>
      </c>
      <c r="BU40">
        <f t="shared" ca="1" si="26"/>
        <v>-665.57999999999981</v>
      </c>
      <c r="BV40">
        <f t="shared" ca="1" si="26"/>
        <v>-676.61400000000003</v>
      </c>
      <c r="BW40">
        <f t="shared" ca="1" si="26"/>
        <v>-690.4319999999999</v>
      </c>
      <c r="BX40">
        <f t="shared" ca="1" si="26"/>
        <v>-703.1579999999999</v>
      </c>
      <c r="BY40">
        <f t="shared" ca="1" si="26"/>
        <v>-715.65</v>
      </c>
      <c r="BZ40">
        <f t="shared" ca="1" si="26"/>
        <v>-728.71199999999999</v>
      </c>
      <c r="CA40">
        <f t="shared" ca="1" si="26"/>
        <v>-746.274</v>
      </c>
      <c r="CB40">
        <f t="shared" ca="1" si="26"/>
        <v>-761.02799999999991</v>
      </c>
      <c r="CC40">
        <f t="shared" ca="1" si="26"/>
        <v>-775.27800000000002</v>
      </c>
      <c r="CD40">
        <f t="shared" ca="1" si="26"/>
        <v>-787.83</v>
      </c>
      <c r="CE40">
        <f t="shared" ca="1" si="26"/>
        <v>-801.42599999999982</v>
      </c>
      <c r="CF40">
        <f t="shared" ca="1" si="26"/>
        <v>-815.69399999999996</v>
      </c>
      <c r="CG40">
        <f t="shared" ca="1" si="26"/>
        <v>-829.63199999999995</v>
      </c>
      <c r="CH40">
        <f t="shared" ca="1" si="26"/>
        <v>-842.37599999999998</v>
      </c>
      <c r="CI40">
        <f t="shared" ca="1" si="26"/>
        <v>-850.05</v>
      </c>
      <c r="CJ40">
        <f t="shared" ca="1" si="26"/>
        <v>-857.94</v>
      </c>
      <c r="CK40">
        <f t="shared" ca="1" si="26"/>
        <v>-867.66</v>
      </c>
      <c r="CL40">
        <f t="shared" ca="1" si="26"/>
        <v>-878.26199999999994</v>
      </c>
      <c r="CM40">
        <f t="shared" ca="1" si="26"/>
        <v>-886.8420000000001</v>
      </c>
      <c r="CN40">
        <f t="shared" ca="1" si="26"/>
        <v>-896.40000000000009</v>
      </c>
      <c r="CO40">
        <f t="shared" ca="1" si="26"/>
        <v>-906.2940000000001</v>
      </c>
      <c r="CP40">
        <f t="shared" ca="1" si="26"/>
        <v>-916.476</v>
      </c>
      <c r="CQ40">
        <f t="shared" ca="1" si="26"/>
        <v>-925.71600000000001</v>
      </c>
      <c r="CR40">
        <f t="shared" ca="1" si="26"/>
        <v>-936.66600000000005</v>
      </c>
      <c r="CS40">
        <f t="shared" ca="1" si="26"/>
        <v>-949.89599999999984</v>
      </c>
      <c r="CT40">
        <f t="shared" ca="1" si="26"/>
        <v>-963.89400000000012</v>
      </c>
      <c r="CU40">
        <f t="shared" ca="1" si="26"/>
        <v>-978.79200000000003</v>
      </c>
      <c r="CV40">
        <f t="shared" ca="1" si="26"/>
        <v>-995.12999999999977</v>
      </c>
      <c r="CW40">
        <f t="shared" ca="1" si="26"/>
        <v>-1010.1299999999999</v>
      </c>
      <c r="CX40">
        <f t="shared" ca="1" si="26"/>
        <v>-1023.7560000000001</v>
      </c>
      <c r="CY40">
        <f t="shared" ca="1" si="26"/>
        <v>-1040.202</v>
      </c>
      <c r="CZ40">
        <f t="shared" ref="CZ40:EE40" ca="1" si="27">IF(ISERROR(INDIRECT(ADDRESS(ROW(CZ34),COLUMN(CZ34)-7))),"n/a",IF(ISNUMBER(INDIRECT(ADDRESS(ROW(CZ34),COLUMN(CZ34)-7))),$C$5*($D$5*CZ34+$E$5*CY34+$F$5*AVERAGE(CS34:CX34)),"n/a"))</f>
        <v>-1056.2579999999998</v>
      </c>
      <c r="DA40">
        <f t="shared" ca="1" si="27"/>
        <v>-1070.97</v>
      </c>
      <c r="DB40">
        <f t="shared" ca="1" si="27"/>
        <v>-1085.364</v>
      </c>
      <c r="DC40">
        <f t="shared" ca="1" si="27"/>
        <v>-1102.2360000000001</v>
      </c>
      <c r="DD40">
        <f t="shared" ca="1" si="27"/>
        <v>-1121.2380000000001</v>
      </c>
      <c r="DE40">
        <f t="shared" ca="1" si="27"/>
        <v>-1139.04</v>
      </c>
      <c r="DF40">
        <f t="shared" ca="1" si="27"/>
        <v>-1157.0040000000001</v>
      </c>
      <c r="DG40">
        <f t="shared" ca="1" si="27"/>
        <v>-1178.3040000000001</v>
      </c>
      <c r="DH40">
        <f t="shared" ca="1" si="27"/>
        <v>-1200.1320000000001</v>
      </c>
      <c r="DI40">
        <f t="shared" ca="1" si="27"/>
        <v>-1222.8300000000002</v>
      </c>
      <c r="DJ40">
        <f t="shared" ca="1" si="27"/>
        <v>-1247.154</v>
      </c>
      <c r="DK40">
        <f t="shared" ca="1" si="27"/>
        <v>-1271.6159999999998</v>
      </c>
      <c r="DL40">
        <f t="shared" ca="1" si="27"/>
        <v>-1295.184</v>
      </c>
      <c r="DM40">
        <f t="shared" ca="1" si="27"/>
        <v>-1319.904</v>
      </c>
      <c r="DN40">
        <f t="shared" ca="1" si="27"/>
        <v>-1344.78</v>
      </c>
      <c r="DO40">
        <f t="shared" ca="1" si="27"/>
        <v>-1367.79</v>
      </c>
      <c r="DP40">
        <f t="shared" ca="1" si="27"/>
        <v>-1390.0140000000004</v>
      </c>
      <c r="DQ40">
        <f t="shared" ca="1" si="27"/>
        <v>-1413.5339999999999</v>
      </c>
      <c r="DR40">
        <f t="shared" ca="1" si="27"/>
        <v>-1439.3580000000002</v>
      </c>
      <c r="DS40">
        <f t="shared" ca="1" si="27"/>
        <v>-1469.9159999999999</v>
      </c>
      <c r="DT40">
        <f t="shared" ca="1" si="27"/>
        <v>-1498.3439999999998</v>
      </c>
      <c r="DU40">
        <f t="shared" ca="1" si="27"/>
        <v>-1523.7060000000001</v>
      </c>
      <c r="DV40">
        <f t="shared" ca="1" si="27"/>
        <v>-1547.3159999999998</v>
      </c>
      <c r="DW40">
        <f t="shared" ca="1" si="27"/>
        <v>-1575.0059999999999</v>
      </c>
      <c r="DX40">
        <f t="shared" ca="1" si="27"/>
        <v>-1600.3079999999998</v>
      </c>
      <c r="DY40">
        <f t="shared" ca="1" si="27"/>
        <v>-1595.6159999999998</v>
      </c>
      <c r="DZ40">
        <f t="shared" ca="1" si="27"/>
        <v>-1602.876</v>
      </c>
      <c r="EA40">
        <f t="shared" ca="1" si="27"/>
        <v>-1599.8819999999998</v>
      </c>
      <c r="EB40">
        <f t="shared" ca="1" si="27"/>
        <v>-1585.9739999999999</v>
      </c>
      <c r="EC40">
        <f t="shared" ca="1" si="27"/>
        <v>-1580.0459999999998</v>
      </c>
      <c r="ED40">
        <f t="shared" ca="1" si="27"/>
        <v>-1573.8420000000001</v>
      </c>
      <c r="EE40">
        <f t="shared" ca="1" si="27"/>
        <v>-1563.1080000000002</v>
      </c>
      <c r="EF40">
        <f t="shared" ref="EF40:FK40" ca="1" si="28">IF(ISERROR(INDIRECT(ADDRESS(ROW(EF34),COLUMN(EF34)-7))),"n/a",IF(ISNUMBER(INDIRECT(ADDRESS(ROW(EF34),COLUMN(EF34)-7))),$C$5*($D$5*EF34+$E$5*EE34+$F$5*AVERAGE(DY34:ED34)),"n/a"))</f>
        <v>-1554.2160000000001</v>
      </c>
      <c r="EG40">
        <f t="shared" ca="1" si="28"/>
        <v>-1551.252</v>
      </c>
      <c r="EH40">
        <f t="shared" ca="1" si="28"/>
        <v>-1549.9559999999999</v>
      </c>
      <c r="EI40">
        <f t="shared" ca="1" si="28"/>
        <v>-1563.6659999999997</v>
      </c>
      <c r="EJ40">
        <f t="shared" ca="1" si="28"/>
        <v>-1577.424</v>
      </c>
      <c r="EK40">
        <f t="shared" ca="1" si="28"/>
        <v>-1596.3239999999998</v>
      </c>
      <c r="EL40">
        <f t="shared" ca="1" si="28"/>
        <v>-1619.0940000000001</v>
      </c>
      <c r="EM40">
        <f t="shared" ca="1" si="28"/>
        <v>-1651.7160000000001</v>
      </c>
      <c r="EN40">
        <f t="shared" ca="1" si="28"/>
        <v>-1686.2640000000004</v>
      </c>
      <c r="EO40">
        <f t="shared" ca="1" si="28"/>
        <v>-1723.5899999999997</v>
      </c>
      <c r="EP40">
        <f t="shared" ca="1" si="28"/>
        <v>-1758.588</v>
      </c>
      <c r="EQ40">
        <f t="shared" ca="1" si="28"/>
        <v>-1800.912</v>
      </c>
      <c r="ER40">
        <f t="shared" ca="1" si="28"/>
        <v>-1842.9780000000001</v>
      </c>
      <c r="ES40">
        <f t="shared" ca="1" si="28"/>
        <v>-1877.7960000000003</v>
      </c>
      <c r="ET40">
        <f t="shared" ca="1" si="28"/>
        <v>-1913.6160000000002</v>
      </c>
      <c r="EU40">
        <f t="shared" ca="1" si="28"/>
        <v>-1953.5400000000002</v>
      </c>
      <c r="EV40">
        <f t="shared" ca="1" si="28"/>
        <v>-1991.2319999999995</v>
      </c>
      <c r="EW40">
        <f t="shared" ca="1" si="28"/>
        <v>-2020.3379999999997</v>
      </c>
      <c r="EX40">
        <f t="shared" ca="1" si="28"/>
        <v>-2048.5259999999998</v>
      </c>
      <c r="EY40">
        <f t="shared" ca="1" si="28"/>
        <v>-2073.66</v>
      </c>
      <c r="EZ40">
        <f t="shared" ca="1" si="28"/>
        <v>-2097.2040000000002</v>
      </c>
      <c r="FA40">
        <f t="shared" ca="1" si="28"/>
        <v>-2111.91</v>
      </c>
      <c r="FB40">
        <f t="shared" ca="1" si="28"/>
        <v>-2112.87</v>
      </c>
      <c r="FC40">
        <f t="shared" ca="1" si="28"/>
        <v>-2074.5119999999997</v>
      </c>
      <c r="FD40">
        <f t="shared" ca="1" si="28"/>
        <v>-2030.5139999999997</v>
      </c>
      <c r="FE40">
        <f t="shared" ca="1" si="28"/>
        <v>-2005.482</v>
      </c>
      <c r="FF40">
        <f t="shared" ca="1" si="28"/>
        <v>-1985.0040000000004</v>
      </c>
      <c r="FG40">
        <f t="shared" ca="1" si="28"/>
        <v>-1968.654</v>
      </c>
      <c r="FH40">
        <f t="shared" ca="1" si="28"/>
        <v>-1955.0519999999999</v>
      </c>
      <c r="FI40">
        <f t="shared" ca="1" si="28"/>
        <v>-1947.1200000000001</v>
      </c>
      <c r="FJ40">
        <f t="shared" ca="1" si="28"/>
        <v>-1945.518</v>
      </c>
      <c r="FK40">
        <f t="shared" ca="1" si="28"/>
        <v>-1967.5739999999998</v>
      </c>
      <c r="FL40">
        <f t="shared" ref="FL40:FX40" ca="1" si="29">IF(ISERROR(INDIRECT(ADDRESS(ROW(FL34),COLUMN(FL34)-7))),"n/a",IF(ISNUMBER(INDIRECT(ADDRESS(ROW(FL34),COLUMN(FL34)-7))),$C$5*($D$5*FL34+$E$5*FK34+$F$5*AVERAGE(FE34:FJ34)),"n/a"))</f>
        <v>-1995.2220000000002</v>
      </c>
      <c r="FM40">
        <f t="shared" ca="1" si="29"/>
        <v>-2021.49</v>
      </c>
      <c r="FN40">
        <f t="shared" ca="1" si="29"/>
        <v>-2044.5840000000001</v>
      </c>
      <c r="FO40">
        <f t="shared" ca="1" si="29"/>
        <v>-2066.8079999999995</v>
      </c>
      <c r="FP40">
        <f t="shared" ca="1" si="29"/>
        <v>-2089.0079999999994</v>
      </c>
      <c r="FQ40">
        <f t="shared" ca="1" si="29"/>
        <v>-2108.5259999999998</v>
      </c>
      <c r="FR40">
        <f t="shared" ca="1" si="29"/>
        <v>-2136</v>
      </c>
      <c r="FS40">
        <f t="shared" ca="1" si="29"/>
        <v>-2184.7620000000002</v>
      </c>
      <c r="FT40">
        <f t="shared" ca="1" si="29"/>
        <v>-2231.4480000000003</v>
      </c>
      <c r="FU40">
        <f t="shared" ca="1" si="29"/>
        <v>-2263.8420000000001</v>
      </c>
      <c r="FV40">
        <f t="shared" ca="1" si="29"/>
        <v>-2298.1019999999999</v>
      </c>
      <c r="FW40">
        <f t="shared" ca="1" si="29"/>
        <v>-2340.6119999999996</v>
      </c>
      <c r="FX40">
        <f t="shared" ca="1" si="29"/>
        <v>-2382.9180000000001</v>
      </c>
      <c r="FY40">
        <f t="shared" ref="FY40" ca="1" si="30">IF(ISERROR(INDIRECT(ADDRESS(ROW(FY34),COLUMN(FY34)-7))),"n/a",IF(ISNUMBER(INDIRECT(ADDRESS(ROW(FY34),COLUMN(FY34)-7))),$C$5*($D$5*FY34+$E$5*FX34+$F$5*AVERAGE(FR34:FW34)),"n/a"))</f>
        <v>-2425.2179999999998</v>
      </c>
      <c r="FZ40">
        <f t="shared" ref="FZ40" ca="1" si="31">IF(ISERROR(INDIRECT(ADDRESS(ROW(FZ34),COLUMN(FZ34)-7))),"n/a",IF(ISNUMBER(INDIRECT(ADDRESS(ROW(FZ34),COLUMN(FZ34)-7))),$C$5*($D$5*FZ34+$E$5*FY34+$F$5*AVERAGE(FS34:FX34)),"n/a"))</f>
        <v>-2466.7559999999999</v>
      </c>
      <c r="GA40">
        <f t="shared" ref="GA40" ca="1" si="32">IF(ISERROR(INDIRECT(ADDRESS(ROW(GA34),COLUMN(GA34)-7))),"n/a",IF(ISNUMBER(INDIRECT(ADDRESS(ROW(GA34),COLUMN(GA34)-7))),$C$5*($D$5*GA34+$E$5*FZ34+$F$5*AVERAGE(FT34:FY34)),"n/a"))</f>
        <v>-2501.1779999999994</v>
      </c>
      <c r="GB40">
        <f t="shared" ref="GB40" ca="1" si="33">IF(ISERROR(INDIRECT(ADDRESS(ROW(GB34),COLUMN(GB34)-7))),"n/a",IF(ISNUMBER(INDIRECT(ADDRESS(ROW(GB34),COLUMN(GB34)-7))),$C$5*($D$5*GB34+$E$5*GA34+$F$5*AVERAGE(FU34:FZ34)),"n/a"))</f>
        <v>-2536.5719999999997</v>
      </c>
      <c r="GC40">
        <f t="shared" ref="GC40" ca="1" si="34">IF(ISERROR(INDIRECT(ADDRESS(ROW(GC34),COLUMN(GC34)-7))),"n/a",IF(ISNUMBER(INDIRECT(ADDRESS(ROW(GC34),COLUMN(GC34)-7))),$C$5*($D$5*GC34+$E$5*GB34+$F$5*AVERAGE(FV34:GA34)),"n/a"))</f>
        <v>-2568.558</v>
      </c>
      <c r="GD40">
        <f t="shared" ref="GD40" ca="1" si="35">IF(ISERROR(INDIRECT(ADDRESS(ROW(GD34),COLUMN(GD34)-7))),"n/a",IF(ISNUMBER(INDIRECT(ADDRESS(ROW(GD34),COLUMN(GD34)-7))),$C$5*($D$5*GD34+$E$5*GC34+$F$5*AVERAGE(FW34:GB34)),"n/a"))</f>
        <v>-2598.1439999999998</v>
      </c>
      <c r="GE40">
        <f t="shared" ref="GE40" ca="1" si="36">IF(ISERROR(INDIRECT(ADDRESS(ROW(GE34),COLUMN(GE34)-7))),"n/a",IF(ISNUMBER(INDIRECT(ADDRESS(ROW(GE34),COLUMN(GE34)-7))),$C$5*($D$5*GE34+$E$5*GD34+$F$5*AVERAGE(FX34:GC34)),"n/a"))</f>
        <v>-2618.0100000000002</v>
      </c>
      <c r="GF40">
        <f t="shared" ref="GF40" ca="1" si="37">IF(ISERROR(INDIRECT(ADDRESS(ROW(GF34),COLUMN(GF34)-7))),"n/a",IF(ISNUMBER(INDIRECT(ADDRESS(ROW(GF34),COLUMN(GF34)-7))),$C$5*($D$5*GF34+$E$5*GE34+$F$5*AVERAGE(FY34:GD34)),"n/a"))</f>
        <v>-2638.2299999999996</v>
      </c>
      <c r="GG40">
        <f t="shared" ref="GG40" ca="1" si="38">IF(ISERROR(INDIRECT(ADDRESS(ROW(GG34),COLUMN(GG34)-7))),"n/a",IF(ISNUMBER(INDIRECT(ADDRESS(ROW(GG34),COLUMN(GG34)-7))),$C$5*($D$5*GG34+$E$5*GF34+$F$5*AVERAGE(FZ34:GE34)),"n/a"))</f>
        <v>-2662.7819999999997</v>
      </c>
      <c r="GH40">
        <f t="shared" ref="GH40" ca="1" si="39">IF(ISERROR(INDIRECT(ADDRESS(ROW(GH34),COLUMN(GH34)-7))),"n/a",IF(ISNUMBER(INDIRECT(ADDRESS(ROW(GH34),COLUMN(GH34)-7))),$C$5*($D$5*GH34+$E$5*GG34+$F$5*AVERAGE(GA34:GF34)),"n/a"))</f>
        <v>-2686.248</v>
      </c>
      <c r="GI40">
        <f t="shared" ref="GI40" ca="1" si="40">IF(ISERROR(INDIRECT(ADDRESS(ROW(GI34),COLUMN(GI34)-7))),"n/a",IF(ISNUMBER(INDIRECT(ADDRESS(ROW(GI34),COLUMN(GI34)-7))),$C$5*($D$5*GI34+$E$5*GH34+$F$5*AVERAGE(GB34:GG34)),"n/a"))</f>
        <v>-2707.5360000000001</v>
      </c>
      <c r="GJ40">
        <f t="shared" ref="GJ40" ca="1" si="41">IF(ISERROR(INDIRECT(ADDRESS(ROW(GJ34),COLUMN(GJ34)-7))),"n/a",IF(ISNUMBER(INDIRECT(ADDRESS(ROW(GJ34),COLUMN(GJ34)-7))),$C$5*($D$5*GJ34+$E$5*GI34+$F$5*AVERAGE(GC34:GH34)),"n/a"))</f>
        <v>-2726.4780000000001</v>
      </c>
      <c r="GK40">
        <f t="shared" ref="GK40" ca="1" si="42">IF(ISERROR(INDIRECT(ADDRESS(ROW(GK34),COLUMN(GK34)-7))),"n/a",IF(ISNUMBER(INDIRECT(ADDRESS(ROW(GK34),COLUMN(GK34)-7))),$C$5*($D$5*GK34+$E$5*GJ34+$F$5*AVERAGE(GD34:GI34)),"n/a"))</f>
        <v>-2749.1400000000003</v>
      </c>
      <c r="GL40">
        <f t="shared" ref="GL40" ca="1" si="43">IF(ISERROR(INDIRECT(ADDRESS(ROW(GL34),COLUMN(GL34)-7))),"n/a",IF(ISNUMBER(INDIRECT(ADDRESS(ROW(GL34),COLUMN(GL34)-7))),$C$5*($D$5*GL34+$E$5*GK34+$F$5*AVERAGE(GE34:GJ34)),"n/a"))</f>
        <v>-2773.8659999999995</v>
      </c>
      <c r="GM40">
        <f t="shared" ref="GM40" ca="1" si="44">IF(ISERROR(INDIRECT(ADDRESS(ROW(GM34),COLUMN(GM34)-7))),"n/a",IF(ISNUMBER(INDIRECT(ADDRESS(ROW(GM34),COLUMN(GM34)-7))),$C$5*($D$5*GM34+$E$5*GL34+$F$5*AVERAGE(GF34:GK34)),"n/a"))</f>
        <v>-2797.89</v>
      </c>
      <c r="GN40">
        <f t="shared" ref="GN40" ca="1" si="45">IF(ISERROR(INDIRECT(ADDRESS(ROW(GN34),COLUMN(GN34)-7))),"n/a",IF(ISNUMBER(INDIRECT(ADDRESS(ROW(GN34),COLUMN(GN34)-7))),$C$5*($D$5*GN34+$E$5*GM34+$F$5*AVERAGE(GG34:GL34)),"n/a"))</f>
        <v>-2821.62</v>
      </c>
      <c r="GO40" t="e">
        <f t="shared" ref="GO40" ca="1" si="46">IF(ISERROR(INDIRECT(ADDRESS(ROW(GO34),COLUMN(GO34)-7))),"n/a",IF(ISNUMBER(INDIRECT(ADDRESS(ROW(GO34),COLUMN(GO34)-7))),$C$5*($D$5*GO34+$E$5*GN34+$F$5*AVERAGE(GH34:GM34)),"n/a"))</f>
        <v>#N/A</v>
      </c>
      <c r="GP40" t="e">
        <f t="shared" ref="GP40" ca="1" si="47">IF(ISERROR(INDIRECT(ADDRESS(ROW(GP34),COLUMN(GP34)-7))),"n/a",IF(ISNUMBER(INDIRECT(ADDRESS(ROW(GP34),COLUMN(GP34)-7))),$C$5*($D$5*GP34+$E$5*GO34+$F$5*AVERAGE(GI34:GN34)),"n/a"))</f>
        <v>#N/A</v>
      </c>
      <c r="GQ40" t="e">
        <f t="shared" ref="GQ40" ca="1" si="48">IF(ISERROR(INDIRECT(ADDRESS(ROW(GQ34),COLUMN(GQ34)-7))),"n/a",IF(ISNUMBER(INDIRECT(ADDRESS(ROW(GQ34),COLUMN(GQ34)-7))),$C$5*($D$5*GQ34+$E$5*GP34+$F$5*AVERAGE(GJ34:GO34)),"n/a"))</f>
        <v>#N/A</v>
      </c>
      <c r="GR40" t="e">
        <f t="shared" ref="GR40" ca="1" si="49">IF(ISERROR(INDIRECT(ADDRESS(ROW(GR34),COLUMN(GR34)-7))),"n/a",IF(ISNUMBER(INDIRECT(ADDRESS(ROW(GR34),COLUMN(GR34)-7))),$C$5*($D$5*GR34+$E$5*GQ34+$F$5*AVERAGE(GK34:GP34)),"n/a"))</f>
        <v>#N/A</v>
      </c>
      <c r="GS40" t="e">
        <f t="shared" ref="GS40" ca="1" si="50">IF(ISERROR(INDIRECT(ADDRESS(ROW(GS34),COLUMN(GS34)-7))),"n/a",IF(ISNUMBER(INDIRECT(ADDRESS(ROW(GS34),COLUMN(GS34)-7))),$C$5*($D$5*GS34+$E$5*GR34+$F$5*AVERAGE(GL34:GQ34)),"n/a"))</f>
        <v>#N/A</v>
      </c>
      <c r="GT40" t="e">
        <f t="shared" ref="GT40" ca="1" si="51">IF(ISERROR(INDIRECT(ADDRESS(ROW(GT34),COLUMN(GT34)-7))),"n/a",IF(ISNUMBER(INDIRECT(ADDRESS(ROW(GT34),COLUMN(GT34)-7))),$C$5*($D$5*GT34+$E$5*GS34+$F$5*AVERAGE(GM34:GR34)),"n/a"))</f>
        <v>#N/A</v>
      </c>
      <c r="GU40" t="e">
        <f t="shared" ref="GU40" ca="1" si="52">IF(ISERROR(INDIRECT(ADDRESS(ROW(GU34),COLUMN(GU34)-7))),"n/a",IF(ISNUMBER(INDIRECT(ADDRESS(ROW(GU34),COLUMN(GU34)-7))),$C$5*($D$5*GU34+$E$5*GT34+$F$5*AVERAGE(GN34:GS34)),"n/a"))</f>
        <v>#N/A</v>
      </c>
      <c r="GV40" t="str">
        <f t="shared" ref="GV40" ca="1" si="53">IF(ISERROR(INDIRECT(ADDRESS(ROW(GV34),COLUMN(GV34)-7))),"n/a",IF(ISNUMBER(INDIRECT(ADDRESS(ROW(GV34),COLUMN(GV34)-7))),$C$5*($D$5*GV34+$E$5*GU34+$F$5*AVERAGE(GO34:GT34)),"n/a"))</f>
        <v>n/a</v>
      </c>
    </row>
    <row r="41" spans="1:204" x14ac:dyDescent="0.25">
      <c r="A41" s="8" t="s">
        <v>234</v>
      </c>
      <c r="B41" t="s">
        <v>236</v>
      </c>
      <c r="C41" t="str">
        <f ca="1">IF(ISERROR(INDIRECT(ADDRESS(ROW(C35),COLUMN(C35)-11))),"n/a",IF(ISNUMBER(INDIRECT(ADDRESS(ROW(C35),COLUMN(C35)-11))),Calculations!$C$6*AVERAGE(#REF!),"n/a"))</f>
        <v>n/a</v>
      </c>
      <c r="D41" t="str">
        <f ca="1">IF(ISERROR(INDIRECT(ADDRESS(ROW(D35),COLUMN(D35)-11))),"n/a",IF(ISNUMBER(INDIRECT(ADDRESS(ROW(D35),COLUMN(D35)-11))),Calculations!$C$6*AVERAGE(#REF!),"n/a"))</f>
        <v>n/a</v>
      </c>
      <c r="E41" t="str">
        <f ca="1">IF(ISERROR(INDIRECT(ADDRESS(ROW(E35),COLUMN(E35)-11))),"n/a",IF(ISNUMBER(INDIRECT(ADDRESS(ROW(E35),COLUMN(E35)-11))),Calculations!$C$6*AVERAGE(#REF!),"n/a"))</f>
        <v>n/a</v>
      </c>
      <c r="F41" t="str">
        <f ca="1">IF(ISERROR(INDIRECT(ADDRESS(ROW(F35),COLUMN(F35)-11))),"n/a",IF(ISNUMBER(INDIRECT(ADDRESS(ROW(F35),COLUMN(F35)-11))),Calculations!$C$6*AVERAGE(#REF!),"n/a"))</f>
        <v>n/a</v>
      </c>
      <c r="G41" t="str">
        <f ca="1">IF(ISERROR(INDIRECT(ADDRESS(ROW(G35),COLUMN(G35)-11))),"n/a",IF(ISNUMBER(INDIRECT(ADDRESS(ROW(G35),COLUMN(G35)-11))),Calculations!$C$6*AVERAGE(#REF!),"n/a"))</f>
        <v>n/a</v>
      </c>
      <c r="H41" t="str">
        <f ca="1">IF(ISERROR(INDIRECT(ADDRESS(ROW(H35),COLUMN(H35)-11))),"n/a",IF(ISNUMBER(INDIRECT(ADDRESS(ROW(H35),COLUMN(H35)-11))),Calculations!$C$6*AVERAGE(#REF!),"n/a"))</f>
        <v>n/a</v>
      </c>
      <c r="I41" t="str">
        <f ca="1">IF(ISERROR(INDIRECT(ADDRESS(ROW(I35),COLUMN(I35)-11))),"n/a",IF(ISNUMBER(INDIRECT(ADDRESS(ROW(I35),COLUMN(I35)-11))),Calculations!$C$6*AVERAGE(#REF!),"n/a"))</f>
        <v>n/a</v>
      </c>
      <c r="J41" t="str">
        <f ca="1">IF(ISERROR(INDIRECT(ADDRESS(ROW(J35),COLUMN(J35)-11))),"n/a",IF(ISNUMBER(INDIRECT(ADDRESS(ROW(J35),COLUMN(J35)-11))),Calculations!$C$6*AVERAGE(#REF!),"n/a"))</f>
        <v>n/a</v>
      </c>
      <c r="K41" t="str">
        <f ca="1">IF(ISERROR(INDIRECT(ADDRESS(ROW(K35),COLUMN(K35)-11))),"n/a",IF(ISNUMBER(INDIRECT(ADDRESS(ROW(K35),COLUMN(K35)-11))),Calculations!$C$6*AVERAGE(#REF!),"n/a"))</f>
        <v>n/a</v>
      </c>
      <c r="L41" t="str">
        <f ca="1">IF(ISERROR(INDIRECT(ADDRESS(ROW(L35),COLUMN(L35)-11))),"n/a",IF(ISNUMBER(INDIRECT(ADDRESS(ROW(L35),COLUMN(L35)-11))),Calculations!$C$6*AVERAGE(A35:L35),"n/a"))</f>
        <v>n/a</v>
      </c>
      <c r="M41" t="str">
        <f ca="1">IF(ISERROR(INDIRECT(ADDRESS(ROW(M35),COLUMN(M35)-11))),"n/a",IF(ISNUMBER(INDIRECT(ADDRESS(ROW(M35),COLUMN(M35)-11))),Calculations!$C$6*AVERAGE(B35:M35),"n/a"))</f>
        <v>n/a</v>
      </c>
      <c r="N41">
        <f ca="1">IF(ISERROR(INDIRECT(ADDRESS(ROW(N35),COLUMN(N35)-11))),"n/a",IF(ISNUMBER(INDIRECT(ADDRESS(ROW(N35),COLUMN(N35)-11))),Calculations!$C$6*AVERAGE(C35:N35),"n/a"))</f>
        <v>-12.506666666666668</v>
      </c>
      <c r="O41">
        <f ca="1">IF(ISERROR(INDIRECT(ADDRESS(ROW(O35),COLUMN(O35)-11))),"n/a",IF(ISNUMBER(INDIRECT(ADDRESS(ROW(O35),COLUMN(O35)-11))),Calculations!$C$6*AVERAGE(D35:O35),"n/a"))</f>
        <v>-12.983333333333334</v>
      </c>
      <c r="P41">
        <f ca="1">IF(ISERROR(INDIRECT(ADDRESS(ROW(P35),COLUMN(P35)-11))),"n/a",IF(ISNUMBER(INDIRECT(ADDRESS(ROW(P35),COLUMN(P35)-11))),Calculations!$C$6*AVERAGE(E35:P35),"n/a"))</f>
        <v>-13.446666666666667</v>
      </c>
      <c r="Q41">
        <f ca="1">IF(ISERROR(INDIRECT(ADDRESS(ROW(Q35),COLUMN(Q35)-11))),"n/a",IF(ISNUMBER(INDIRECT(ADDRESS(ROW(Q35),COLUMN(Q35)-11))),Calculations!$C$6*AVERAGE(F35:Q35),"n/a"))</f>
        <v>-13.803333333333335</v>
      </c>
      <c r="R41">
        <f ca="1">IF(ISERROR(INDIRECT(ADDRESS(ROW(R35),COLUMN(R35)-11))),"n/a",IF(ISNUMBER(INDIRECT(ADDRESS(ROW(R35),COLUMN(R35)-11))),Calculations!$C$6*AVERAGE(G35:R35),"n/a"))</f>
        <v>-14.27</v>
      </c>
      <c r="S41">
        <f ca="1">IF(ISERROR(INDIRECT(ADDRESS(ROW(S35),COLUMN(S35)-11))),"n/a",IF(ISNUMBER(INDIRECT(ADDRESS(ROW(S35),COLUMN(S35)-11))),Calculations!$C$6*AVERAGE(H35:S35),"n/a"))</f>
        <v>-14.536666666666665</v>
      </c>
      <c r="T41">
        <f ca="1">IF(ISERROR(INDIRECT(ADDRESS(ROW(T35),COLUMN(T35)-11))),"n/a",IF(ISNUMBER(INDIRECT(ADDRESS(ROW(T35),COLUMN(T35)-11))),Calculations!$C$6*AVERAGE(I35:T35),"n/a"))</f>
        <v>-14.829999999999998</v>
      </c>
      <c r="U41">
        <f ca="1">IF(ISERROR(INDIRECT(ADDRESS(ROW(U35),COLUMN(U35)-11))),"n/a",IF(ISNUMBER(INDIRECT(ADDRESS(ROW(U35),COLUMN(U35)-11))),Calculations!$C$6*AVERAGE(J35:U35),"n/a"))</f>
        <v>-15.306666666666665</v>
      </c>
      <c r="V41">
        <f ca="1">IF(ISERROR(INDIRECT(ADDRESS(ROW(V35),COLUMN(V35)-11))),"n/a",IF(ISNUMBER(INDIRECT(ADDRESS(ROW(V35),COLUMN(V35)-11))),Calculations!$C$6*AVERAGE(K35:V35),"n/a"))</f>
        <v>-15.56</v>
      </c>
      <c r="W41">
        <f ca="1">IF(ISERROR(INDIRECT(ADDRESS(ROW(W35),COLUMN(W35)-11))),"n/a",IF(ISNUMBER(INDIRECT(ADDRESS(ROW(W35),COLUMN(W35)-11))),Calculations!$C$6*AVERAGE(L35:W35),"n/a"))</f>
        <v>-15.51</v>
      </c>
      <c r="X41">
        <f ca="1">IF(ISERROR(INDIRECT(ADDRESS(ROW(X35),COLUMN(X35)-11))),"n/a",IF(ISNUMBER(INDIRECT(ADDRESS(ROW(X35),COLUMN(X35)-11))),Calculations!$C$6*AVERAGE(M35:X35),"n/a"))</f>
        <v>-15.56</v>
      </c>
      <c r="Y41">
        <f ca="1">IF(ISERROR(INDIRECT(ADDRESS(ROW(Y35),COLUMN(Y35)-11))),"n/a",IF(ISNUMBER(INDIRECT(ADDRESS(ROW(Y35),COLUMN(Y35)-11))),Calculations!$C$6*AVERAGE(N35:Y35),"n/a"))</f>
        <v>-15.93</v>
      </c>
      <c r="Z41">
        <f ca="1">IF(ISERROR(INDIRECT(ADDRESS(ROW(Z35),COLUMN(Z35)-11))),"n/a",IF(ISNUMBER(INDIRECT(ADDRESS(ROW(Z35),COLUMN(Z35)-11))),Calculations!$C$6*AVERAGE(O35:Z35),"n/a"))</f>
        <v>-16.186666666666664</v>
      </c>
      <c r="AA41">
        <f ca="1">IF(ISERROR(INDIRECT(ADDRESS(ROW(AA35),COLUMN(AA35)-11))),"n/a",IF(ISNUMBER(INDIRECT(ADDRESS(ROW(AA35),COLUMN(AA35)-11))),Calculations!$C$6*AVERAGE(P35:AA35),"n/a"))</f>
        <v>-16.593333333333334</v>
      </c>
      <c r="AB41">
        <f ca="1">IF(ISERROR(INDIRECT(ADDRESS(ROW(AB35),COLUMN(AB35)-11))),"n/a",IF(ISNUMBER(INDIRECT(ADDRESS(ROW(AB35),COLUMN(AB35)-11))),Calculations!$C$6*AVERAGE(Q35:AB35),"n/a"))</f>
        <v>-16.98</v>
      </c>
      <c r="AC41">
        <f ca="1">IF(ISERROR(INDIRECT(ADDRESS(ROW(AC35),COLUMN(AC35)-11))),"n/a",IF(ISNUMBER(INDIRECT(ADDRESS(ROW(AC35),COLUMN(AC35)-11))),Calculations!$C$6*AVERAGE(R35:AC35),"n/a"))</f>
        <v>-17.426666666666669</v>
      </c>
      <c r="AD41">
        <f ca="1">IF(ISERROR(INDIRECT(ADDRESS(ROW(AD35),COLUMN(AD35)-11))),"n/a",IF(ISNUMBER(INDIRECT(ADDRESS(ROW(AD35),COLUMN(AD35)-11))),Calculations!$C$6*AVERAGE(S35:AD35),"n/a"))</f>
        <v>-17.773333333333337</v>
      </c>
      <c r="AE41">
        <f ca="1">IF(ISERROR(INDIRECT(ADDRESS(ROW(AE35),COLUMN(AE35)-11))),"n/a",IF(ISNUMBER(INDIRECT(ADDRESS(ROW(AE35),COLUMN(AE35)-11))),Calculations!$C$6*AVERAGE(T35:AE35),"n/a"))</f>
        <v>-18.34</v>
      </c>
      <c r="AF41">
        <f ca="1">IF(ISERROR(INDIRECT(ADDRESS(ROW(AF35),COLUMN(AF35)-11))),"n/a",IF(ISNUMBER(INDIRECT(ADDRESS(ROW(AF35),COLUMN(AF35)-11))),Calculations!$C$6*AVERAGE(U35:AF35),"n/a"))</f>
        <v>-19.030000000000005</v>
      </c>
      <c r="AG41">
        <f ca="1">IF(ISERROR(INDIRECT(ADDRESS(ROW(AG35),COLUMN(AG35)-11))),"n/a",IF(ISNUMBER(INDIRECT(ADDRESS(ROW(AG35),COLUMN(AG35)-11))),Calculations!$C$6*AVERAGE(V35:AG35),"n/a"))</f>
        <v>-19.65666666666667</v>
      </c>
      <c r="AH41">
        <f ca="1">IF(ISERROR(INDIRECT(ADDRESS(ROW(AH35),COLUMN(AH35)-11))),"n/a",IF(ISNUMBER(INDIRECT(ADDRESS(ROW(AH35),COLUMN(AH35)-11))),Calculations!$C$6*AVERAGE(W35:AH35),"n/a"))</f>
        <v>-20.5</v>
      </c>
      <c r="AI41">
        <f ca="1">IF(ISERROR(INDIRECT(ADDRESS(ROW(AI35),COLUMN(AI35)-11))),"n/a",IF(ISNUMBER(INDIRECT(ADDRESS(ROW(AI35),COLUMN(AI35)-11))),Calculations!$C$6*AVERAGE(X35:AI35),"n/a"))</f>
        <v>-21.38666666666667</v>
      </c>
      <c r="AJ41">
        <f ca="1">IF(ISERROR(INDIRECT(ADDRESS(ROW(AJ35),COLUMN(AJ35)-11))),"n/a",IF(ISNUMBER(INDIRECT(ADDRESS(ROW(AJ35),COLUMN(AJ35)-11))),Calculations!$C$6*AVERAGE(Y35:AJ35),"n/a"))</f>
        <v>-22.606666666666669</v>
      </c>
      <c r="AK41">
        <f ca="1">IF(ISERROR(INDIRECT(ADDRESS(ROW(AK35),COLUMN(AK35)-11))),"n/a",IF(ISNUMBER(INDIRECT(ADDRESS(ROW(AK35),COLUMN(AK35)-11))),Calculations!$C$6*AVERAGE(Z35:AK35),"n/a"))</f>
        <v>-23.463333333333338</v>
      </c>
      <c r="AL41">
        <f ca="1">IF(ISERROR(INDIRECT(ADDRESS(ROW(AL35),COLUMN(AL35)-11))),"n/a",IF(ISNUMBER(INDIRECT(ADDRESS(ROW(AL35),COLUMN(AL35)-11))),Calculations!$C$6*AVERAGE(AA35:AL35),"n/a"))</f>
        <v>-24.416666666666668</v>
      </c>
      <c r="AM41">
        <f ca="1">IF(ISERROR(INDIRECT(ADDRESS(ROW(AM35),COLUMN(AM35)-11))),"n/a",IF(ISNUMBER(INDIRECT(ADDRESS(ROW(AM35),COLUMN(AM35)-11))),Calculations!$C$6*AVERAGE(AB35:AM35),"n/a"))</f>
        <v>-25.026666666666664</v>
      </c>
      <c r="AN41">
        <f ca="1">IF(ISERROR(INDIRECT(ADDRESS(ROW(AN35),COLUMN(AN35)-11))),"n/a",IF(ISNUMBER(INDIRECT(ADDRESS(ROW(AN35),COLUMN(AN35)-11))),Calculations!$C$6*AVERAGE(AC35:AN35),"n/a"))</f>
        <v>-25.650000000000002</v>
      </c>
      <c r="AO41">
        <f ca="1">IF(ISERROR(INDIRECT(ADDRESS(ROW(AO35),COLUMN(AO35)-11))),"n/a",IF(ISNUMBER(INDIRECT(ADDRESS(ROW(AO35),COLUMN(AO35)-11))),Calculations!$C$6*AVERAGE(AD35:AO35),"n/a"))</f>
        <v>-26.223333333333336</v>
      </c>
      <c r="AP41">
        <f ca="1">IF(ISERROR(INDIRECT(ADDRESS(ROW(AP35),COLUMN(AP35)-11))),"n/a",IF(ISNUMBER(INDIRECT(ADDRESS(ROW(AP35),COLUMN(AP35)-11))),Calculations!$C$6*AVERAGE(AE35:AP35),"n/a"))</f>
        <v>-26.676666666666673</v>
      </c>
      <c r="AQ41">
        <f ca="1">IF(ISERROR(INDIRECT(ADDRESS(ROW(AQ35),COLUMN(AQ35)-11))),"n/a",IF(ISNUMBER(INDIRECT(ADDRESS(ROW(AQ35),COLUMN(AQ35)-11))),Calculations!$C$6*AVERAGE(AF35:AQ35),"n/a"))</f>
        <v>-27.206666666666667</v>
      </c>
      <c r="AR41">
        <f ca="1">IF(ISERROR(INDIRECT(ADDRESS(ROW(AR35),COLUMN(AR35)-11))),"n/a",IF(ISNUMBER(INDIRECT(ADDRESS(ROW(AR35),COLUMN(AR35)-11))),Calculations!$C$6*AVERAGE(AG35:AR35),"n/a"))</f>
        <v>-26.846666666666664</v>
      </c>
      <c r="AS41">
        <f ca="1">IF(ISERROR(INDIRECT(ADDRESS(ROW(AS35),COLUMN(AS35)-11))),"n/a",IF(ISNUMBER(INDIRECT(ADDRESS(ROW(AS35),COLUMN(AS35)-11))),Calculations!$C$6*AVERAGE(AH35:AS35),"n/a"))</f>
        <v>-26.683333333333334</v>
      </c>
      <c r="AT41">
        <f ca="1">IF(ISERROR(INDIRECT(ADDRESS(ROW(AT35),COLUMN(AT35)-11))),"n/a",IF(ISNUMBER(INDIRECT(ADDRESS(ROW(AT35),COLUMN(AT35)-11))),Calculations!$C$6*AVERAGE(AI35:AT35),"n/a"))</f>
        <v>-26.709999999999997</v>
      </c>
      <c r="AU41">
        <f ca="1">IF(ISERROR(INDIRECT(ADDRESS(ROW(AU35),COLUMN(AU35)-11))),"n/a",IF(ISNUMBER(INDIRECT(ADDRESS(ROW(AU35),COLUMN(AU35)-11))),Calculations!$C$6*AVERAGE(AJ35:AU35),"n/a"))</f>
        <v>-26.833333333333332</v>
      </c>
      <c r="AV41">
        <f ca="1">IF(ISERROR(INDIRECT(ADDRESS(ROW(AV35),COLUMN(AV35)-11))),"n/a",IF(ISNUMBER(INDIRECT(ADDRESS(ROW(AV35),COLUMN(AV35)-11))),Calculations!$C$6*AVERAGE(AK35:AV35),"n/a"))</f>
        <v>-26.176666666666662</v>
      </c>
      <c r="AW41">
        <f ca="1">IF(ISERROR(INDIRECT(ADDRESS(ROW(AW35),COLUMN(AW35)-11))),"n/a",IF(ISNUMBER(INDIRECT(ADDRESS(ROW(AW35),COLUMN(AW35)-11))),Calculations!$C$6*AVERAGE(AL35:AW35),"n/a"))</f>
        <v>-25.576666666666664</v>
      </c>
      <c r="AX41">
        <f ca="1">IF(ISERROR(INDIRECT(ADDRESS(ROW(AX35),COLUMN(AX35)-11))),"n/a",IF(ISNUMBER(INDIRECT(ADDRESS(ROW(AX35),COLUMN(AX35)-11))),Calculations!$C$6*AVERAGE(AM35:AX35),"n/a"))</f>
        <v>-24.526666666666664</v>
      </c>
      <c r="AY41">
        <f ca="1">IF(ISERROR(INDIRECT(ADDRESS(ROW(AY35),COLUMN(AY35)-11))),"n/a",IF(ISNUMBER(INDIRECT(ADDRESS(ROW(AY35),COLUMN(AY35)-11))),Calculations!$C$6*AVERAGE(AN35:AY35),"n/a"))</f>
        <v>-23.206666666666663</v>
      </c>
      <c r="AZ41">
        <f ca="1">IF(ISERROR(INDIRECT(ADDRESS(ROW(AZ35),COLUMN(AZ35)-11))),"n/a",IF(ISNUMBER(INDIRECT(ADDRESS(ROW(AZ35),COLUMN(AZ35)-11))),Calculations!$C$6*AVERAGE(AO35:AZ35),"n/a"))</f>
        <v>-21.933333333333337</v>
      </c>
      <c r="BA41">
        <f ca="1">IF(ISERROR(INDIRECT(ADDRESS(ROW(BA35),COLUMN(BA35)-11))),"n/a",IF(ISNUMBER(INDIRECT(ADDRESS(ROW(BA35),COLUMN(BA35)-11))),Calculations!$C$6*AVERAGE(AP35:BA35),"n/a"))</f>
        <v>-20.766666666666666</v>
      </c>
      <c r="BB41">
        <f ca="1">IF(ISERROR(INDIRECT(ADDRESS(ROW(BB35),COLUMN(BB35)-11))),"n/a",IF(ISNUMBER(INDIRECT(ADDRESS(ROW(BB35),COLUMN(BB35)-11))),Calculations!$C$6*AVERAGE(AQ35:BB35),"n/a"))</f>
        <v>-19.626666666666665</v>
      </c>
      <c r="BC41">
        <f ca="1">IF(ISERROR(INDIRECT(ADDRESS(ROW(BC35),COLUMN(BC35)-11))),"n/a",IF(ISNUMBER(INDIRECT(ADDRESS(ROW(BC35),COLUMN(BC35)-11))),Calculations!$C$6*AVERAGE(AR35:BC35),"n/a"))</f>
        <v>-18.350000000000001</v>
      </c>
      <c r="BD41">
        <f ca="1">IF(ISERROR(INDIRECT(ADDRESS(ROW(BD35),COLUMN(BD35)-11))),"n/a",IF(ISNUMBER(INDIRECT(ADDRESS(ROW(BD35),COLUMN(BD35)-11))),Calculations!$C$6*AVERAGE(AS35:BD35),"n/a"))</f>
        <v>-18.273333333333333</v>
      </c>
      <c r="BE41">
        <f ca="1">IF(ISERROR(INDIRECT(ADDRESS(ROW(BE35),COLUMN(BE35)-11))),"n/a",IF(ISNUMBER(INDIRECT(ADDRESS(ROW(BE35),COLUMN(BE35)-11))),Calculations!$C$6*AVERAGE(AT35:BE35),"n/a"))</f>
        <v>-18.189999999999998</v>
      </c>
      <c r="BF41">
        <f ca="1">IF(ISERROR(INDIRECT(ADDRESS(ROW(BF35),COLUMN(BF35)-11))),"n/a",IF(ISNUMBER(INDIRECT(ADDRESS(ROW(BF35),COLUMN(BF35)-11))),Calculations!$C$6*AVERAGE(AU35:BF35),"n/a"))</f>
        <v>-17.946666666666669</v>
      </c>
      <c r="BG41">
        <f ca="1">IF(ISERROR(INDIRECT(ADDRESS(ROW(BG35),COLUMN(BG35)-11))),"n/a",IF(ISNUMBER(INDIRECT(ADDRESS(ROW(BG35),COLUMN(BG35)-11))),Calculations!$C$6*AVERAGE(AV35:BG35),"n/a"))</f>
        <v>-18.183333333333337</v>
      </c>
      <c r="BH41">
        <f ca="1">IF(ISERROR(INDIRECT(ADDRESS(ROW(BH35),COLUMN(BH35)-11))),"n/a",IF(ISNUMBER(INDIRECT(ADDRESS(ROW(BH35),COLUMN(BH35)-11))),Calculations!$C$6*AVERAGE(AW35:BH35),"n/a"))</f>
        <v>-18.706666666666671</v>
      </c>
      <c r="BI41">
        <f ca="1">IF(ISERROR(INDIRECT(ADDRESS(ROW(BI35),COLUMN(BI35)-11))),"n/a",IF(ISNUMBER(INDIRECT(ADDRESS(ROW(BI35),COLUMN(BI35)-11))),Calculations!$C$6*AVERAGE(AX35:BI35),"n/a"))</f>
        <v>-18.743333333333336</v>
      </c>
      <c r="BJ41">
        <f ca="1">IF(ISERROR(INDIRECT(ADDRESS(ROW(BJ35),COLUMN(BJ35)-11))),"n/a",IF(ISNUMBER(INDIRECT(ADDRESS(ROW(BJ35),COLUMN(BJ35)-11))),Calculations!$C$6*AVERAGE(AY35:BJ35),"n/a"))</f>
        <v>-19.126666666666665</v>
      </c>
      <c r="BK41">
        <f ca="1">IF(ISERROR(INDIRECT(ADDRESS(ROW(BK35),COLUMN(BK35)-11))),"n/a",IF(ISNUMBER(INDIRECT(ADDRESS(ROW(BK35),COLUMN(BK35)-11))),Calculations!$C$6*AVERAGE(AZ35:BK35),"n/a"))</f>
        <v>-20.026666666666667</v>
      </c>
      <c r="BL41">
        <f ca="1">IF(ISERROR(INDIRECT(ADDRESS(ROW(BL35),COLUMN(BL35)-11))),"n/a",IF(ISNUMBER(INDIRECT(ADDRESS(ROW(BL35),COLUMN(BL35)-11))),Calculations!$C$6*AVERAGE(BA35:BL35),"n/a"))</f>
        <v>-20.843333333333334</v>
      </c>
      <c r="BM41">
        <f ca="1">IF(ISERROR(INDIRECT(ADDRESS(ROW(BM35),COLUMN(BM35)-11))),"n/a",IF(ISNUMBER(INDIRECT(ADDRESS(ROW(BM35),COLUMN(BM35)-11))),Calculations!$C$6*AVERAGE(BB35:BM35),"n/a"))</f>
        <v>-21.83666666666667</v>
      </c>
      <c r="BN41">
        <f ca="1">IF(ISERROR(INDIRECT(ADDRESS(ROW(BN35),COLUMN(BN35)-11))),"n/a",IF(ISNUMBER(INDIRECT(ADDRESS(ROW(BN35),COLUMN(BN35)-11))),Calculations!$C$6*AVERAGE(BC35:BN35),"n/a"))</f>
        <v>-22.893333333333338</v>
      </c>
      <c r="BO41">
        <f ca="1">IF(ISERROR(INDIRECT(ADDRESS(ROW(BO35),COLUMN(BO35)-11))),"n/a",IF(ISNUMBER(INDIRECT(ADDRESS(ROW(BO35),COLUMN(BO35)-11))),Calculations!$C$6*AVERAGE(BD35:BO35),"n/a"))</f>
        <v>-23.97666666666667</v>
      </c>
      <c r="BP41">
        <f ca="1">IF(ISERROR(INDIRECT(ADDRESS(ROW(BP35),COLUMN(BP35)-11))),"n/a",IF(ISNUMBER(INDIRECT(ADDRESS(ROW(BP35),COLUMN(BP35)-11))),Calculations!$C$6*AVERAGE(BE35:BP35),"n/a"))</f>
        <v>-24.630000000000006</v>
      </c>
      <c r="BQ41">
        <f ca="1">IF(ISERROR(INDIRECT(ADDRESS(ROW(BQ35),COLUMN(BQ35)-11))),"n/a",IF(ISNUMBER(INDIRECT(ADDRESS(ROW(BQ35),COLUMN(BQ35)-11))),Calculations!$C$6*AVERAGE(BF35:BQ35),"n/a"))</f>
        <v>-25.070000000000007</v>
      </c>
      <c r="BR41">
        <f ca="1">IF(ISERROR(INDIRECT(ADDRESS(ROW(BR35),COLUMN(BR35)-11))),"n/a",IF(ISNUMBER(INDIRECT(ADDRESS(ROW(BR35),COLUMN(BR35)-11))),Calculations!$C$6*AVERAGE(BG35:BR35),"n/a"))</f>
        <v>-25.840000000000003</v>
      </c>
      <c r="BS41">
        <f ca="1">IF(ISERROR(INDIRECT(ADDRESS(ROW(BS35),COLUMN(BS35)-11))),"n/a",IF(ISNUMBER(INDIRECT(ADDRESS(ROW(BS35),COLUMN(BS35)-11))),Calculations!$C$6*AVERAGE(BH35:BS35),"n/a"))</f>
        <v>-26.240000000000006</v>
      </c>
      <c r="BT41">
        <f ca="1">IF(ISERROR(INDIRECT(ADDRESS(ROW(BT35),COLUMN(BT35)-11))),"n/a",IF(ISNUMBER(INDIRECT(ADDRESS(ROW(BT35),COLUMN(BT35)-11))),Calculations!$C$6*AVERAGE(BI35:BT35),"n/a"))</f>
        <v>-27.110000000000003</v>
      </c>
      <c r="BU41">
        <f ca="1">IF(ISERROR(INDIRECT(ADDRESS(ROW(BU35),COLUMN(BU35)-11))),"n/a",IF(ISNUMBER(INDIRECT(ADDRESS(ROW(BU35),COLUMN(BU35)-11))),Calculations!$C$6*AVERAGE(BJ35:BU35),"n/a"))</f>
        <v>-28.550000000000008</v>
      </c>
      <c r="BV41">
        <f ca="1">IF(ISERROR(INDIRECT(ADDRESS(ROW(BV35),COLUMN(BV35)-11))),"n/a",IF(ISNUMBER(INDIRECT(ADDRESS(ROW(BV35),COLUMN(BV35)-11))),Calculations!$C$6*AVERAGE(BK35:BV35),"n/a"))</f>
        <v>-29.790000000000006</v>
      </c>
      <c r="BW41">
        <f ca="1">IF(ISERROR(INDIRECT(ADDRESS(ROW(BW35),COLUMN(BW35)-11))),"n/a",IF(ISNUMBER(INDIRECT(ADDRESS(ROW(BW35),COLUMN(BW35)-11))),Calculations!$C$6*AVERAGE(BL35:BW35),"n/a"))</f>
        <v>-30.85</v>
      </c>
      <c r="BX41">
        <f ca="1">IF(ISERROR(INDIRECT(ADDRESS(ROW(BX35),COLUMN(BX35)-11))),"n/a",IF(ISNUMBER(INDIRECT(ADDRESS(ROW(BX35),COLUMN(BX35)-11))),Calculations!$C$6*AVERAGE(BM35:BX35),"n/a"))</f>
        <v>-32.213333333333338</v>
      </c>
      <c r="BY41">
        <f ca="1">IF(ISERROR(INDIRECT(ADDRESS(ROW(BY35),COLUMN(BY35)-11))),"n/a",IF(ISNUMBER(INDIRECT(ADDRESS(ROW(BY35),COLUMN(BY35)-11))),Calculations!$C$6*AVERAGE(BN35:BY35),"n/a"))</f>
        <v>-33.660000000000004</v>
      </c>
      <c r="BZ41">
        <f ca="1">IF(ISERROR(INDIRECT(ADDRESS(ROW(BZ35),COLUMN(BZ35)-11))),"n/a",IF(ISNUMBER(INDIRECT(ADDRESS(ROW(BZ35),COLUMN(BZ35)-11))),Calculations!$C$6*AVERAGE(BO35:BZ35),"n/a"))</f>
        <v>-35.330000000000005</v>
      </c>
      <c r="CA41">
        <f ca="1">IF(ISERROR(INDIRECT(ADDRESS(ROW(CA35),COLUMN(CA35)-11))),"n/a",IF(ISNUMBER(INDIRECT(ADDRESS(ROW(CA35),COLUMN(CA35)-11))),Calculations!$C$6*AVERAGE(BP35:CA35),"n/a"))</f>
        <v>-36.856666666666669</v>
      </c>
      <c r="CB41">
        <f ca="1">IF(ISERROR(INDIRECT(ADDRESS(ROW(CB35),COLUMN(CB35)-11))),"n/a",IF(ISNUMBER(INDIRECT(ADDRESS(ROW(CB35),COLUMN(CB35)-11))),Calculations!$C$6*AVERAGE(BQ35:CB35),"n/a"))</f>
        <v>-37.823333333333331</v>
      </c>
      <c r="CC41">
        <f ca="1">IF(ISERROR(INDIRECT(ADDRESS(ROW(CC35),COLUMN(CC35)-11))),"n/a",IF(ISNUMBER(INDIRECT(ADDRESS(ROW(CC35),COLUMN(CC35)-11))),Calculations!$C$6*AVERAGE(BR35:CC35),"n/a"))</f>
        <v>-38.6</v>
      </c>
      <c r="CD41">
        <f ca="1">IF(ISERROR(INDIRECT(ADDRESS(ROW(CD35),COLUMN(CD35)-11))),"n/a",IF(ISNUMBER(INDIRECT(ADDRESS(ROW(CD35),COLUMN(CD35)-11))),Calculations!$C$6*AVERAGE(BS35:CD35),"n/a"))</f>
        <v>-38.966666666666669</v>
      </c>
      <c r="CE41">
        <f ca="1">IF(ISERROR(INDIRECT(ADDRESS(ROW(CE35),COLUMN(CE35)-11))),"n/a",IF(ISNUMBER(INDIRECT(ADDRESS(ROW(CE35),COLUMN(CE35)-11))),Calculations!$C$6*AVERAGE(BT35:CE35),"n/a"))</f>
        <v>-39.24666666666667</v>
      </c>
      <c r="CF41">
        <f ca="1">IF(ISERROR(INDIRECT(ADDRESS(ROW(CF35),COLUMN(CF35)-11))),"n/a",IF(ISNUMBER(INDIRECT(ADDRESS(ROW(CF35),COLUMN(CF35)-11))),Calculations!$C$6*AVERAGE(BU35:CF35),"n/a"))</f>
        <v>-39.230000000000004</v>
      </c>
      <c r="CG41">
        <f ca="1">IF(ISERROR(INDIRECT(ADDRESS(ROW(CG35),COLUMN(CG35)-11))),"n/a",IF(ISNUMBER(INDIRECT(ADDRESS(ROW(CG35),COLUMN(CG35)-11))),Calculations!$C$6*AVERAGE(BV35:CG35),"n/a"))</f>
        <v>-39.129999999999995</v>
      </c>
      <c r="CH41">
        <f ca="1">IF(ISERROR(INDIRECT(ADDRESS(ROW(CH35),COLUMN(CH35)-11))),"n/a",IF(ISNUMBER(INDIRECT(ADDRESS(ROW(CH35),COLUMN(CH35)-11))),Calculations!$C$6*AVERAGE(BW35:CH35),"n/a"))</f>
        <v>-39.203333333333333</v>
      </c>
      <c r="CI41">
        <f ca="1">IF(ISERROR(INDIRECT(ADDRESS(ROW(CI35),COLUMN(CI35)-11))),"n/a",IF(ISNUMBER(INDIRECT(ADDRESS(ROW(CI35),COLUMN(CI35)-11))),Calculations!$C$6*AVERAGE(BX35:CI35),"n/a"))</f>
        <v>-39.286666666666676</v>
      </c>
      <c r="CJ41">
        <f ca="1">IF(ISERROR(INDIRECT(ADDRESS(ROW(CJ35),COLUMN(CJ35)-11))),"n/a",IF(ISNUMBER(INDIRECT(ADDRESS(ROW(CJ35),COLUMN(CJ35)-11))),Calculations!$C$6*AVERAGE(BY35:CJ35),"n/a"))</f>
        <v>-39</v>
      </c>
      <c r="CK41">
        <f ca="1">IF(ISERROR(INDIRECT(ADDRESS(ROW(CK35),COLUMN(CK35)-11))),"n/a",IF(ISNUMBER(INDIRECT(ADDRESS(ROW(CK35),COLUMN(CK35)-11))),Calculations!$C$6*AVERAGE(BZ35:CK35),"n/a"))</f>
        <v>-38.46</v>
      </c>
      <c r="CL41">
        <f ca="1">IF(ISERROR(INDIRECT(ADDRESS(ROW(CL35),COLUMN(CL35)-11))),"n/a",IF(ISNUMBER(INDIRECT(ADDRESS(ROW(CL35),COLUMN(CL35)-11))),Calculations!$C$6*AVERAGE(CA35:CL35),"n/a"))</f>
        <v>-37.809999999999995</v>
      </c>
      <c r="CM41">
        <f ca="1">IF(ISERROR(INDIRECT(ADDRESS(ROW(CM35),COLUMN(CM35)-11))),"n/a",IF(ISNUMBER(INDIRECT(ADDRESS(ROW(CM35),COLUMN(CM35)-11))),Calculations!$C$6*AVERAGE(CB35:CM35),"n/a"))</f>
        <v>-37.666666666666671</v>
      </c>
      <c r="CN41">
        <f ca="1">IF(ISERROR(INDIRECT(ADDRESS(ROW(CN35),COLUMN(CN35)-11))),"n/a",IF(ISNUMBER(INDIRECT(ADDRESS(ROW(CN35),COLUMN(CN35)-11))),Calculations!$C$6*AVERAGE(CC35:CN35),"n/a"))</f>
        <v>-38.093333333333334</v>
      </c>
      <c r="CO41">
        <f ca="1">IF(ISERROR(INDIRECT(ADDRESS(ROW(CO35),COLUMN(CO35)-11))),"n/a",IF(ISNUMBER(INDIRECT(ADDRESS(ROW(CO35),COLUMN(CO35)-11))),Calculations!$C$6*AVERAGE(CD35:CO35),"n/a"))</f>
        <v>-38.526666666666671</v>
      </c>
      <c r="CP41">
        <f ca="1">IF(ISERROR(INDIRECT(ADDRESS(ROW(CP35),COLUMN(CP35)-11))),"n/a",IF(ISNUMBER(INDIRECT(ADDRESS(ROW(CP35),COLUMN(CP35)-11))),Calculations!$C$6*AVERAGE(CE35:CP35),"n/a"))</f>
        <v>-39.333333333333336</v>
      </c>
      <c r="CQ41">
        <f ca="1">IF(ISERROR(INDIRECT(ADDRESS(ROW(CQ35),COLUMN(CQ35)-11))),"n/a",IF(ISNUMBER(INDIRECT(ADDRESS(ROW(CQ35),COLUMN(CQ35)-11))),Calculations!$C$6*AVERAGE(CF35:CQ35),"n/a"))</f>
        <v>-40.336666666666673</v>
      </c>
      <c r="CR41">
        <f ca="1">IF(ISERROR(INDIRECT(ADDRESS(ROW(CR35),COLUMN(CR35)-11))),"n/a",IF(ISNUMBER(INDIRECT(ADDRESS(ROW(CR35),COLUMN(CR35)-11))),Calculations!$C$6*AVERAGE(CG35:CR35),"n/a"))</f>
        <v>-41.640000000000008</v>
      </c>
      <c r="CS41">
        <f ca="1">IF(ISERROR(INDIRECT(ADDRESS(ROW(CS35),COLUMN(CS35)-11))),"n/a",IF(ISNUMBER(INDIRECT(ADDRESS(ROW(CS35),COLUMN(CS35)-11))),Calculations!$C$6*AVERAGE(CH35:CS35),"n/a"))</f>
        <v>-42.633333333333333</v>
      </c>
      <c r="CT41">
        <f ca="1">IF(ISERROR(INDIRECT(ADDRESS(ROW(CT35),COLUMN(CT35)-11))),"n/a",IF(ISNUMBER(INDIRECT(ADDRESS(ROW(CT35),COLUMN(CT35)-11))),Calculations!$C$6*AVERAGE(CI35:CT35),"n/a"))</f>
        <v>-44.676666666666669</v>
      </c>
      <c r="CU41">
        <f ca="1">IF(ISERROR(INDIRECT(ADDRESS(ROW(CU35),COLUMN(CU35)-11))),"n/a",IF(ISNUMBER(INDIRECT(ADDRESS(ROW(CU35),COLUMN(CU35)-11))),Calculations!$C$6*AVERAGE(CJ35:CU35),"n/a"))</f>
        <v>-45.913333333333327</v>
      </c>
      <c r="CV41">
        <f ca="1">IF(ISERROR(INDIRECT(ADDRESS(ROW(CV35),COLUMN(CV35)-11))),"n/a",IF(ISNUMBER(INDIRECT(ADDRESS(ROW(CV35),COLUMN(CV35)-11))),Calculations!$C$6*AVERAGE(CK35:CV35),"n/a"))</f>
        <v>-47.526666666666671</v>
      </c>
      <c r="CW41">
        <f ca="1">IF(ISERROR(INDIRECT(ADDRESS(ROW(CW35),COLUMN(CW35)-11))),"n/a",IF(ISNUMBER(INDIRECT(ADDRESS(ROW(CW35),COLUMN(CW35)-11))),Calculations!$C$6*AVERAGE(CL35:CW35),"n/a"))</f>
        <v>-49.576666666666668</v>
      </c>
      <c r="CX41">
        <f ca="1">IF(ISERROR(INDIRECT(ADDRESS(ROW(CX35),COLUMN(CX35)-11))),"n/a",IF(ISNUMBER(INDIRECT(ADDRESS(ROW(CX35),COLUMN(CX35)-11))),Calculations!$C$6*AVERAGE(CM35:CX35),"n/a"))</f>
        <v>-51.84</v>
      </c>
      <c r="CY41">
        <f ca="1">IF(ISERROR(INDIRECT(ADDRESS(ROW(CY35),COLUMN(CY35)-11))),"n/a",IF(ISNUMBER(INDIRECT(ADDRESS(ROW(CY35),COLUMN(CY35)-11))),Calculations!$C$6*AVERAGE(CN35:CY35),"n/a"))</f>
        <v>-53.76666666666668</v>
      </c>
      <c r="CZ41">
        <f ca="1">IF(ISERROR(INDIRECT(ADDRESS(ROW(CZ35),COLUMN(CZ35)-11))),"n/a",IF(ISNUMBER(INDIRECT(ADDRESS(ROW(CZ35),COLUMN(CZ35)-11))),Calculations!$C$6*AVERAGE(CO35:CZ35),"n/a"))</f>
        <v>-55.473333333333336</v>
      </c>
      <c r="DA41">
        <f ca="1">IF(ISERROR(INDIRECT(ADDRESS(ROW(DA35),COLUMN(DA35)-11))),"n/a",IF(ISNUMBER(INDIRECT(ADDRESS(ROW(DA35),COLUMN(DA35)-11))),Calculations!$C$6*AVERAGE(CP35:DA35),"n/a"))</f>
        <v>-57.523333333333341</v>
      </c>
      <c r="DB41">
        <f ca="1">IF(ISERROR(INDIRECT(ADDRESS(ROW(DB35),COLUMN(DB35)-11))),"n/a",IF(ISNUMBER(INDIRECT(ADDRESS(ROW(DB35),COLUMN(DB35)-11))),Calculations!$C$6*AVERAGE(CQ35:DB35),"n/a"))</f>
        <v>-59.12</v>
      </c>
      <c r="DC41">
        <f ca="1">IF(ISERROR(INDIRECT(ADDRESS(ROW(DC35),COLUMN(DC35)-11))),"n/a",IF(ISNUMBER(INDIRECT(ADDRESS(ROW(DC35),COLUMN(DC35)-11))),Calculations!$C$6*AVERAGE(CR35:DC35),"n/a"))</f>
        <v>-60.933333333333337</v>
      </c>
      <c r="DD41">
        <f ca="1">IF(ISERROR(INDIRECT(ADDRESS(ROW(DD35),COLUMN(DD35)-11))),"n/a",IF(ISNUMBER(INDIRECT(ADDRESS(ROW(DD35),COLUMN(DD35)-11))),Calculations!$C$6*AVERAGE(CS35:DD35),"n/a"))</f>
        <v>-62.693333333333328</v>
      </c>
      <c r="DE41">
        <f ca="1">IF(ISERROR(INDIRECT(ADDRESS(ROW(DE35),COLUMN(DE35)-11))),"n/a",IF(ISNUMBER(INDIRECT(ADDRESS(ROW(DE35),COLUMN(DE35)-11))),Calculations!$C$6*AVERAGE(CT35:DE35),"n/a"))</f>
        <v>-64.72</v>
      </c>
      <c r="DF41">
        <f ca="1">IF(ISERROR(INDIRECT(ADDRESS(ROW(DF35),COLUMN(DF35)-11))),"n/a",IF(ISNUMBER(INDIRECT(ADDRESS(ROW(DF35),COLUMN(DF35)-11))),Calculations!$C$6*AVERAGE(CU35:DF35),"n/a"))</f>
        <v>-65.793333333333337</v>
      </c>
      <c r="DG41">
        <f ca="1">IF(ISERROR(INDIRECT(ADDRESS(ROW(DG35),COLUMN(DG35)-11))),"n/a",IF(ISNUMBER(INDIRECT(ADDRESS(ROW(DG35),COLUMN(DG35)-11))),Calculations!$C$6*AVERAGE(CV35:DG35),"n/a"))</f>
        <v>-67.763333333333335</v>
      </c>
      <c r="DH41">
        <f ca="1">IF(ISERROR(INDIRECT(ADDRESS(ROW(DH35),COLUMN(DH35)-11))),"n/a",IF(ISNUMBER(INDIRECT(ADDRESS(ROW(DH35),COLUMN(DH35)-11))),Calculations!$C$6*AVERAGE(CW35:DH35),"n/a"))</f>
        <v>-69.596666666666664</v>
      </c>
      <c r="DI41">
        <f ca="1">IF(ISERROR(INDIRECT(ADDRESS(ROW(DI35),COLUMN(DI35)-11))),"n/a",IF(ISNUMBER(INDIRECT(ADDRESS(ROW(DI35),COLUMN(DI35)-11))),Calculations!$C$6*AVERAGE(CX35:DI35),"n/a"))</f>
        <v>-71.336666666666673</v>
      </c>
      <c r="DJ41">
        <f ca="1">IF(ISERROR(INDIRECT(ADDRESS(ROW(DJ35),COLUMN(DJ35)-11))),"n/a",IF(ISNUMBER(INDIRECT(ADDRESS(ROW(DJ35),COLUMN(DJ35)-11))),Calculations!$C$6*AVERAGE(CY35:DJ35),"n/a"))</f>
        <v>-72.466666666666669</v>
      </c>
      <c r="DK41">
        <f ca="1">IF(ISERROR(INDIRECT(ADDRESS(ROW(DK35),COLUMN(DK35)-11))),"n/a",IF(ISNUMBER(INDIRECT(ADDRESS(ROW(DK35),COLUMN(DK35)-11))),Calculations!$C$6*AVERAGE(CZ35:DK35),"n/a"))</f>
        <v>-73.203333333333333</v>
      </c>
      <c r="DL41">
        <f ca="1">IF(ISERROR(INDIRECT(ADDRESS(ROW(DL35),COLUMN(DL35)-11))),"n/a",IF(ISNUMBER(INDIRECT(ADDRESS(ROW(DL35),COLUMN(DL35)-11))),Calculations!$C$6*AVERAGE(DA35:DL35),"n/a"))</f>
        <v>-73.959999999999994</v>
      </c>
      <c r="DM41">
        <f ca="1">IF(ISERROR(INDIRECT(ADDRESS(ROW(DM35),COLUMN(DM35)-11))),"n/a",IF(ISNUMBER(INDIRECT(ADDRESS(ROW(DM35),COLUMN(DM35)-11))),Calculations!$C$6*AVERAGE(DB35:DM35),"n/a"))</f>
        <v>-74.679999999999993</v>
      </c>
      <c r="DN41">
        <f ca="1">IF(ISERROR(INDIRECT(ADDRESS(ROW(DN35),COLUMN(DN35)-11))),"n/a",IF(ISNUMBER(INDIRECT(ADDRESS(ROW(DN35),COLUMN(DN35)-11))),Calculations!$C$6*AVERAGE(DC35:DN35),"n/a"))</f>
        <v>-75.376666666666651</v>
      </c>
      <c r="DO41">
        <f ca="1">IF(ISERROR(INDIRECT(ADDRESS(ROW(DO35),COLUMN(DO35)-11))),"n/a",IF(ISNUMBER(INDIRECT(ADDRESS(ROW(DO35),COLUMN(DO35)-11))),Calculations!$C$6*AVERAGE(DD35:DO35),"n/a"))</f>
        <v>-76.173333333333332</v>
      </c>
      <c r="DP41">
        <f ca="1">IF(ISERROR(INDIRECT(ADDRESS(ROW(DP35),COLUMN(DP35)-11))),"n/a",IF(ISNUMBER(INDIRECT(ADDRESS(ROW(DP35),COLUMN(DP35)-11))),Calculations!$C$6*AVERAGE(DE35:DP35),"n/a"))</f>
        <v>-76.5</v>
      </c>
      <c r="DQ41">
        <f ca="1">IF(ISERROR(INDIRECT(ADDRESS(ROW(DQ35),COLUMN(DQ35)-11))),"n/a",IF(ISNUMBER(INDIRECT(ADDRESS(ROW(DQ35),COLUMN(DQ35)-11))),Calculations!$C$6*AVERAGE(DF35:DQ35),"n/a"))</f>
        <v>-76.906666666666666</v>
      </c>
      <c r="DR41">
        <f ca="1">IF(ISERROR(INDIRECT(ADDRESS(ROW(DR35),COLUMN(DR35)-11))),"n/a",IF(ISNUMBER(INDIRECT(ADDRESS(ROW(DR35),COLUMN(DR35)-11))),Calculations!$C$6*AVERAGE(DG35:DR35),"n/a"))</f>
        <v>-77.306666666666672</v>
      </c>
      <c r="DS41">
        <f ca="1">IF(ISERROR(INDIRECT(ADDRESS(ROW(DS35),COLUMN(DS35)-11))),"n/a",IF(ISNUMBER(INDIRECT(ADDRESS(ROW(DS35),COLUMN(DS35)-11))),Calculations!$C$6*AVERAGE(DH35:DS35),"n/a"))</f>
        <v>-78.13000000000001</v>
      </c>
      <c r="DT41">
        <f ca="1">IF(ISERROR(INDIRECT(ADDRESS(ROW(DT35),COLUMN(DT35)-11))),"n/a",IF(ISNUMBER(INDIRECT(ADDRESS(ROW(DT35),COLUMN(DT35)-11))),Calculations!$C$6*AVERAGE(DI35:DT35),"n/a"))</f>
        <v>-78.766666666666652</v>
      </c>
      <c r="DU41">
        <f ca="1">IF(ISERROR(INDIRECT(ADDRESS(ROW(DU35),COLUMN(DU35)-11))),"n/a",IF(ISNUMBER(INDIRECT(ADDRESS(ROW(DU35),COLUMN(DU35)-11))),Calculations!$C$6*AVERAGE(DJ35:DU35),"n/a"))</f>
        <v>-78.376666666666679</v>
      </c>
      <c r="DV41">
        <f ca="1">IF(ISERROR(INDIRECT(ADDRESS(ROW(DV35),COLUMN(DV35)-11))),"n/a",IF(ISNUMBER(INDIRECT(ADDRESS(ROW(DV35),COLUMN(DV35)-11))),Calculations!$C$6*AVERAGE(DK35:DV35),"n/a"))</f>
        <v>-78.396666666666661</v>
      </c>
      <c r="DW41">
        <f ca="1">IF(ISERROR(INDIRECT(ADDRESS(ROW(DW35),COLUMN(DW35)-11))),"n/a",IF(ISNUMBER(INDIRECT(ADDRESS(ROW(DW35),COLUMN(DW35)-11))),Calculations!$C$6*AVERAGE(DL35:DW35),"n/a"))</f>
        <v>-77.336666666666673</v>
      </c>
      <c r="DX41">
        <f ca="1">IF(ISERROR(INDIRECT(ADDRESS(ROW(DX35),COLUMN(DX35)-11))),"n/a",IF(ISNUMBER(INDIRECT(ADDRESS(ROW(DX35),COLUMN(DX35)-11))),Calculations!$C$6*AVERAGE(DM35:DX35),"n/a"))</f>
        <v>-76.260000000000005</v>
      </c>
      <c r="DY41">
        <f ca="1">IF(ISERROR(INDIRECT(ADDRESS(ROW(DY35),COLUMN(DY35)-11))),"n/a",IF(ISNUMBER(INDIRECT(ADDRESS(ROW(DY35),COLUMN(DY35)-11))),Calculations!$C$6*AVERAGE(DN35:DY35),"n/a"))</f>
        <v>-74.390000000000015</v>
      </c>
      <c r="DZ41">
        <f ca="1">IF(ISERROR(INDIRECT(ADDRESS(ROW(DZ35),COLUMN(DZ35)-11))),"n/a",IF(ISNUMBER(INDIRECT(ADDRESS(ROW(DZ35),COLUMN(DZ35)-11))),Calculations!$C$6*AVERAGE(DO35:DZ35),"n/a"))</f>
        <v>-72.173333333333346</v>
      </c>
      <c r="EA41">
        <f ca="1">IF(ISERROR(INDIRECT(ADDRESS(ROW(EA35),COLUMN(EA35)-11))),"n/a",IF(ISNUMBER(INDIRECT(ADDRESS(ROW(EA35),COLUMN(EA35)-11))),Calculations!$C$6*AVERAGE(DP35:EA35),"n/a"))</f>
        <v>-69.513333333333364</v>
      </c>
      <c r="EB41">
        <f ca="1">IF(ISERROR(INDIRECT(ADDRESS(ROW(EB35),COLUMN(EB35)-11))),"n/a",IF(ISNUMBER(INDIRECT(ADDRESS(ROW(EB35),COLUMN(EB35)-11))),Calculations!$C$6*AVERAGE(DQ35:EB35),"n/a"))</f>
        <v>-67.160000000000011</v>
      </c>
      <c r="EC41">
        <f ca="1">IF(ISERROR(INDIRECT(ADDRESS(ROW(EC35),COLUMN(EC35)-11))),"n/a",IF(ISNUMBER(INDIRECT(ADDRESS(ROW(EC35),COLUMN(EC35)-11))),Calculations!$C$6*AVERAGE(DR35:EC35),"n/a"))</f>
        <v>-65.01666666666668</v>
      </c>
      <c r="ED41">
        <f ca="1">IF(ISERROR(INDIRECT(ADDRESS(ROW(ED35),COLUMN(ED35)-11))),"n/a",IF(ISNUMBER(INDIRECT(ADDRESS(ROW(ED35),COLUMN(ED35)-11))),Calculations!$C$6*AVERAGE(DS35:ED35),"n/a"))</f>
        <v>-63.420000000000016</v>
      </c>
      <c r="EE41">
        <f ca="1">IF(ISERROR(INDIRECT(ADDRESS(ROW(EE35),COLUMN(EE35)-11))),"n/a",IF(ISNUMBER(INDIRECT(ADDRESS(ROW(EE35),COLUMN(EE35)-11))),Calculations!$C$6*AVERAGE(DT35:EE35),"n/a"))</f>
        <v>-62.006666666666675</v>
      </c>
      <c r="EF41">
        <f ca="1">IF(ISERROR(INDIRECT(ADDRESS(ROW(EF35),COLUMN(EF35)-11))),"n/a",IF(ISNUMBER(INDIRECT(ADDRESS(ROW(EF35),COLUMN(EF35)-11))),Calculations!$C$6*AVERAGE(DU35:EF35),"n/a"))</f>
        <v>-60.580000000000013</v>
      </c>
      <c r="EG41">
        <f ca="1">IF(ISERROR(INDIRECT(ADDRESS(ROW(EG35),COLUMN(EG35)-11))),"n/a",IF(ISNUMBER(INDIRECT(ADDRESS(ROW(EG35),COLUMN(EG35)-11))),Calculations!$C$6*AVERAGE(DV35:EG35),"n/a"))</f>
        <v>-60.550000000000004</v>
      </c>
      <c r="EH41">
        <f ca="1">IF(ISERROR(INDIRECT(ADDRESS(ROW(EH35),COLUMN(EH35)-11))),"n/a",IF(ISNUMBER(INDIRECT(ADDRESS(ROW(EH35),COLUMN(EH35)-11))),Calculations!$C$6*AVERAGE(DW35:EH35),"n/a"))</f>
        <v>-61.260000000000005</v>
      </c>
      <c r="EI41">
        <f ca="1">IF(ISERROR(INDIRECT(ADDRESS(ROW(EI35),COLUMN(EI35)-11))),"n/a",IF(ISNUMBER(INDIRECT(ADDRESS(ROW(EI35),COLUMN(EI35)-11))),Calculations!$C$6*AVERAGE(DX35:EI35),"n/a"))</f>
        <v>-63.743333333333332</v>
      </c>
      <c r="EJ41">
        <f ca="1">IF(ISERROR(INDIRECT(ADDRESS(ROW(EJ35),COLUMN(EJ35)-11))),"n/a",IF(ISNUMBER(INDIRECT(ADDRESS(ROW(EJ35),COLUMN(EJ35)-11))),Calculations!$C$6*AVERAGE(DY35:EJ35),"n/a"))</f>
        <v>-67.030000000000015</v>
      </c>
      <c r="EK41">
        <f ca="1">IF(ISERROR(INDIRECT(ADDRESS(ROW(EK35),COLUMN(EK35)-11))),"n/a",IF(ISNUMBER(INDIRECT(ADDRESS(ROW(EK35),COLUMN(EK35)-11))),Calculations!$C$6*AVERAGE(DZ35:EK35),"n/a"))</f>
        <v>-71.606666666666669</v>
      </c>
      <c r="EL41">
        <f ca="1">IF(ISERROR(INDIRECT(ADDRESS(ROW(EL35),COLUMN(EL35)-11))),"n/a",IF(ISNUMBER(INDIRECT(ADDRESS(ROW(EL35),COLUMN(EL35)-11))),Calculations!$C$6*AVERAGE(EA35:EL35),"n/a"))</f>
        <v>-76.793333333333337</v>
      </c>
      <c r="EM41">
        <f ca="1">IF(ISERROR(INDIRECT(ADDRESS(ROW(EM35),COLUMN(EM35)-11))),"n/a",IF(ISNUMBER(INDIRECT(ADDRESS(ROW(EM35),COLUMN(EM35)-11))),Calculations!$C$6*AVERAGE(EB35:EM35),"n/a"))</f>
        <v>-84.579999999999984</v>
      </c>
      <c r="EN41">
        <f ca="1">IF(ISERROR(INDIRECT(ADDRESS(ROW(EN35),COLUMN(EN35)-11))),"n/a",IF(ISNUMBER(INDIRECT(ADDRESS(ROW(EN35),COLUMN(EN35)-11))),Calculations!$C$6*AVERAGE(EC35:EN35),"n/a"))</f>
        <v>-91.703333333333333</v>
      </c>
      <c r="EO41">
        <f ca="1">IF(ISERROR(INDIRECT(ADDRESS(ROW(EO35),COLUMN(EO35)-11))),"n/a",IF(ISNUMBER(INDIRECT(ADDRESS(ROW(EO35),COLUMN(EO35)-11))),Calculations!$C$6*AVERAGE(ED35:EO35),"n/a"))</f>
        <v>-98.7</v>
      </c>
      <c r="EP41">
        <f ca="1">IF(ISERROR(INDIRECT(ADDRESS(ROW(EP35),COLUMN(EP35)-11))),"n/a",IF(ISNUMBER(INDIRECT(ADDRESS(ROW(EP35),COLUMN(EP35)-11))),Calculations!$C$6*AVERAGE(EE35:EP35),"n/a"))</f>
        <v>-106.21333333333332</v>
      </c>
      <c r="EQ41">
        <f ca="1">IF(ISERROR(INDIRECT(ADDRESS(ROW(EQ35),COLUMN(EQ35)-11))),"n/a",IF(ISNUMBER(INDIRECT(ADDRESS(ROW(EQ35),COLUMN(EQ35)-11))),Calculations!$C$6*AVERAGE(EF35:EQ35),"n/a"))</f>
        <v>-113.48</v>
      </c>
      <c r="ER41">
        <f ca="1">IF(ISERROR(INDIRECT(ADDRESS(ROW(ER35),COLUMN(ER35)-11))),"n/a",IF(ISNUMBER(INDIRECT(ADDRESS(ROW(ER35),COLUMN(ER35)-11))),Calculations!$C$6*AVERAGE(EG35:ER35),"n/a"))</f>
        <v>-121.11000000000001</v>
      </c>
      <c r="ES41">
        <f ca="1">IF(ISERROR(INDIRECT(ADDRESS(ROW(ES35),COLUMN(ES35)-11))),"n/a",IF(ISNUMBER(INDIRECT(ADDRESS(ROW(ES35),COLUMN(ES35)-11))),Calculations!$C$6*AVERAGE(EH35:ES35),"n/a"))</f>
        <v>-128.5566666666667</v>
      </c>
      <c r="ET41">
        <f ca="1">IF(ISERROR(INDIRECT(ADDRESS(ROW(ET35),COLUMN(ET35)-11))),"n/a",IF(ISNUMBER(INDIRECT(ADDRESS(ROW(ET35),COLUMN(ET35)-11))),Calculations!$C$6*AVERAGE(EI35:ET35),"n/a"))</f>
        <v>-134.00000000000003</v>
      </c>
      <c r="EU41">
        <f ca="1">IF(ISERROR(INDIRECT(ADDRESS(ROW(EU35),COLUMN(EU35)-11))),"n/a",IF(ISNUMBER(INDIRECT(ADDRESS(ROW(EU35),COLUMN(EU35)-11))),Calculations!$C$6*AVERAGE(EJ35:EU35),"n/a"))</f>
        <v>-138.84666666666669</v>
      </c>
      <c r="EV41">
        <f ca="1">IF(ISERROR(INDIRECT(ADDRESS(ROW(EV35),COLUMN(EV35)-11))),"n/a",IF(ISNUMBER(INDIRECT(ADDRESS(ROW(EV35),COLUMN(EV35)-11))),Calculations!$C$6*AVERAGE(EK35:EV35),"n/a"))</f>
        <v>-142.89333333333335</v>
      </c>
      <c r="EW41">
        <f ca="1">IF(ISERROR(INDIRECT(ADDRESS(ROW(EW35),COLUMN(EW35)-11))),"n/a",IF(ISNUMBER(INDIRECT(ADDRESS(ROW(EW35),COLUMN(EW35)-11))),Calculations!$C$6*AVERAGE(EL35:EW35),"n/a"))</f>
        <v>-145.1</v>
      </c>
      <c r="EX41">
        <f ca="1">IF(ISERROR(INDIRECT(ADDRESS(ROW(EX35),COLUMN(EX35)-11))),"n/a",IF(ISNUMBER(INDIRECT(ADDRESS(ROW(EX35),COLUMN(EX35)-11))),Calculations!$C$6*AVERAGE(EM35:EX35),"n/a"))</f>
        <v>-146.75333333333336</v>
      </c>
      <c r="EY41">
        <f ca="1">IF(ISERROR(INDIRECT(ADDRESS(ROW(EY35),COLUMN(EY35)-11))),"n/a",IF(ISNUMBER(INDIRECT(ADDRESS(ROW(EY35),COLUMN(EY35)-11))),Calculations!$C$6*AVERAGE(EN35:EY35),"n/a"))</f>
        <v>-143.57333333333335</v>
      </c>
      <c r="EZ41">
        <f ca="1">IF(ISERROR(INDIRECT(ADDRESS(ROW(EZ35),COLUMN(EZ35)-11))),"n/a",IF(ISNUMBER(INDIRECT(ADDRESS(ROW(EZ35),COLUMN(EZ35)-11))),Calculations!$C$6*AVERAGE(EO35:EZ35),"n/a"))</f>
        <v>-140.36000000000001</v>
      </c>
      <c r="FA41">
        <f ca="1">IF(ISERROR(INDIRECT(ADDRESS(ROW(FA35),COLUMN(FA35)-11))),"n/a",IF(ISNUMBER(INDIRECT(ADDRESS(ROW(FA35),COLUMN(FA35)-11))),Calculations!$C$6*AVERAGE(EP35:FA35),"n/a"))</f>
        <v>-137.03333333333333</v>
      </c>
      <c r="FB41">
        <f ca="1">IF(ISERROR(INDIRECT(ADDRESS(ROW(FB35),COLUMN(FB35)-11))),"n/a",IF(ISNUMBER(INDIRECT(ADDRESS(ROW(FB35),COLUMN(FB35)-11))),Calculations!$C$6*AVERAGE(EQ35:FB35),"n/a"))</f>
        <v>-128.71666666666667</v>
      </c>
      <c r="FC41">
        <f ca="1">IF(ISERROR(INDIRECT(ADDRESS(ROW(FC35),COLUMN(FC35)-11))),"n/a",IF(ISNUMBER(INDIRECT(ADDRESS(ROW(FC35),COLUMN(FC35)-11))),Calculations!$C$6*AVERAGE(ER35:FC35),"n/a"))</f>
        <v>-120.53666666666669</v>
      </c>
      <c r="FD41">
        <f ca="1">IF(ISERROR(INDIRECT(ADDRESS(ROW(FD35),COLUMN(FD35)-11))),"n/a",IF(ISNUMBER(INDIRECT(ADDRESS(ROW(FD35),COLUMN(FD35)-11))),Calculations!$C$6*AVERAGE(ES35:FD35),"n/a"))</f>
        <v>-112.34666666666669</v>
      </c>
      <c r="FE41">
        <f ca="1">IF(ISERROR(INDIRECT(ADDRESS(ROW(FE35),COLUMN(FE35)-11))),"n/a",IF(ISNUMBER(INDIRECT(ADDRESS(ROW(FE35),COLUMN(FE35)-11))),Calculations!$C$6*AVERAGE(ET35:FE35),"n/a"))</f>
        <v>-103.25666666666669</v>
      </c>
      <c r="FF41">
        <f ca="1">IF(ISERROR(INDIRECT(ADDRESS(ROW(FF35),COLUMN(FF35)-11))),"n/a",IF(ISNUMBER(INDIRECT(ADDRESS(ROW(FF35),COLUMN(FF35)-11))),Calculations!$C$6*AVERAGE(EU35:FF35),"n/a"))</f>
        <v>-95.9</v>
      </c>
      <c r="FG41">
        <f ca="1">IF(ISERROR(INDIRECT(ADDRESS(ROW(FG35),COLUMN(FG35)-11))),"n/a",IF(ISNUMBER(INDIRECT(ADDRESS(ROW(FG35),COLUMN(FG35)-11))),Calculations!$C$6*AVERAGE(EV35:FG35),"n/a"))</f>
        <v>-89.316666666666663</v>
      </c>
      <c r="FH41">
        <f ca="1">IF(ISERROR(INDIRECT(ADDRESS(ROW(FH35),COLUMN(FH35)-11))),"n/a",IF(ISNUMBER(INDIRECT(ADDRESS(ROW(FH35),COLUMN(FH35)-11))),Calculations!$C$6*AVERAGE(EW35:FH35),"n/a"))</f>
        <v>-83.13000000000001</v>
      </c>
      <c r="FI41">
        <f ca="1">IF(ISERROR(INDIRECT(ADDRESS(ROW(FI35),COLUMN(FI35)-11))),"n/a",IF(ISNUMBER(INDIRECT(ADDRESS(ROW(FI35),COLUMN(FI35)-11))),Calculations!$C$6*AVERAGE(EX35:FI35),"n/a"))</f>
        <v>-78.146666666666675</v>
      </c>
      <c r="FJ41">
        <f ca="1">IF(ISERROR(INDIRECT(ADDRESS(ROW(FJ35),COLUMN(FJ35)-11))),"n/a",IF(ISNUMBER(INDIRECT(ADDRESS(ROW(FJ35),COLUMN(FJ35)-11))),Calculations!$C$6*AVERAGE(EY35:FJ35),"n/a"))</f>
        <v>-73.86333333333333</v>
      </c>
      <c r="FK41">
        <f ca="1">IF(ISERROR(INDIRECT(ADDRESS(ROW(FK35),COLUMN(FK35)-11))),"n/a",IF(ISNUMBER(INDIRECT(ADDRESS(ROW(FK35),COLUMN(FK35)-11))),Calculations!$C$6*AVERAGE(EZ35:FK35),"n/a"))</f>
        <v>-71.55</v>
      </c>
      <c r="FL41">
        <f ca="1">IF(ISERROR(INDIRECT(ADDRESS(ROW(FL35),COLUMN(FL35)-11))),"n/a",IF(ISNUMBER(INDIRECT(ADDRESS(ROW(FL35),COLUMN(FL35)-11))),Calculations!$C$6*AVERAGE(FA35:FL35),"n/a"))</f>
        <v>-70.073333333333352</v>
      </c>
      <c r="FM41">
        <f ca="1">IF(ISERROR(INDIRECT(ADDRESS(ROW(FM35),COLUMN(FM35)-11))),"n/a",IF(ISNUMBER(INDIRECT(ADDRESS(ROW(FM35),COLUMN(FM35)-11))),Calculations!$C$6*AVERAGE(FB35:FM35),"n/a"))</f>
        <v>-67.936666666666682</v>
      </c>
      <c r="FN41">
        <f ca="1">IF(ISERROR(INDIRECT(ADDRESS(ROW(FN35),COLUMN(FN35)-11))),"n/a",IF(ISNUMBER(INDIRECT(ADDRESS(ROW(FN35),COLUMN(FN35)-11))),Calculations!$C$6*AVERAGE(FC35:FN35),"n/a"))</f>
        <v>-71.093333333333348</v>
      </c>
      <c r="FO41">
        <f ca="1">IF(ISERROR(INDIRECT(ADDRESS(ROW(FO35),COLUMN(FO35)-11))),"n/a",IF(ISNUMBER(INDIRECT(ADDRESS(ROW(FO35),COLUMN(FO35)-11))),Calculations!$C$6*AVERAGE(FD35:FO35),"n/a"))</f>
        <v>-73.3</v>
      </c>
      <c r="FP41">
        <f ca="1">IF(ISERROR(INDIRECT(ADDRESS(ROW(FP35),COLUMN(FP35)-11))),"n/a",IF(ISNUMBER(INDIRECT(ADDRESS(ROW(FP35),COLUMN(FP35)-11))),Calculations!$C$6*AVERAGE(FE35:FP35),"n/a"))</f>
        <v>-76.023333333333326</v>
      </c>
      <c r="FQ41">
        <f ca="1">IF(ISERROR(INDIRECT(ADDRESS(ROW(FQ35),COLUMN(FQ35)-11))),"n/a",IF(ISNUMBER(INDIRECT(ADDRESS(ROW(FQ35),COLUMN(FQ35)-11))),Calculations!$C$6*AVERAGE(FF35:FQ35),"n/a"))</f>
        <v>-79.513333333333335</v>
      </c>
      <c r="FR41">
        <f ca="1">IF(ISERROR(INDIRECT(ADDRESS(ROW(FR35),COLUMN(FR35)-11))),"n/a",IF(ISNUMBER(INDIRECT(ADDRESS(ROW(FR35),COLUMN(FR35)-11))),Calculations!$C$6*AVERAGE(FG35:FR35),"n/a"))</f>
        <v>-82.676666666666677</v>
      </c>
      <c r="FS41">
        <f ca="1">IF(ISERROR(INDIRECT(ADDRESS(ROW(FS35),COLUMN(FS35)-11))),"n/a",IF(ISNUMBER(INDIRECT(ADDRESS(ROW(FS35),COLUMN(FS35)-11))),Calculations!$C$6*AVERAGE(FH35:FS35),"n/a"))</f>
        <v>-86.193333333333342</v>
      </c>
      <c r="FT41">
        <f ca="1">IF(ISERROR(INDIRECT(ADDRESS(ROW(FT35),COLUMN(FT35)-11))),"n/a",IF(ISNUMBER(INDIRECT(ADDRESS(ROW(FT35),COLUMN(FT35)-11))),Calculations!$C$6*AVERAGE(FI35:FT35),"n/a"))</f>
        <v>-89.046666666666681</v>
      </c>
      <c r="FU41">
        <f ca="1">IF(ISERROR(INDIRECT(ADDRESS(ROW(FU35),COLUMN(FU35)-11))),"n/a",IF(ISNUMBER(INDIRECT(ADDRESS(ROW(FU35),COLUMN(FU35)-11))),Calculations!$C$6*AVERAGE(FJ35:FU35),"n/a"))</f>
        <v>-91.816666666666663</v>
      </c>
      <c r="FV41">
        <f ca="1">IF(ISERROR(INDIRECT(ADDRESS(ROW(FV35),COLUMN(FV35)-11))),"n/a",IF(ISNUMBER(INDIRECT(ADDRESS(ROW(FV35),COLUMN(FV35)-11))),Calculations!$C$6*AVERAGE(FK35:FV35),"n/a"))</f>
        <v>-94.203333333333347</v>
      </c>
      <c r="FW41">
        <f ca="1">IF(ISERROR(INDIRECT(ADDRESS(ROW(FW35),COLUMN(FW35)-11))),"n/a",IF(ISNUMBER(INDIRECT(ADDRESS(ROW(FW35),COLUMN(FW35)-11))),Calculations!$C$6*AVERAGE(FL35:FW35),"n/a"))</f>
        <v>-97.723333333333358</v>
      </c>
      <c r="FX41">
        <f ca="1">IF(ISERROR(INDIRECT(ADDRESS(ROW(FX35),COLUMN(FX35)-11))),"n/a",IF(ISNUMBER(INDIRECT(ADDRESS(ROW(FX35),COLUMN(FX35)-11))),Calculations!$C$6*AVERAGE(FM35:FX35),"n/a"))</f>
        <v>-101.57333333333337</v>
      </c>
      <c r="FY41">
        <f ca="1">IF(ISERROR(INDIRECT(ADDRESS(ROW(FY35),COLUMN(FY35)-11))),"n/a",IF(ISNUMBER(INDIRECT(ADDRESS(ROW(FY35),COLUMN(FY35)-11))),Calculations!$C$6*AVERAGE(FN35:FY35),"n/a"))</f>
        <v>-105.35000000000001</v>
      </c>
      <c r="FZ41">
        <f ca="1">IF(ISERROR(INDIRECT(ADDRESS(ROW(FZ35),COLUMN(FZ35)-11))),"n/a",IF(ISNUMBER(INDIRECT(ADDRESS(ROW(FZ35),COLUMN(FZ35)-11))),Calculations!$C$6*AVERAGE(FO35:FZ35),"n/a"))</f>
        <v>-107.85333333333334</v>
      </c>
      <c r="GA41">
        <f ca="1">IF(ISERROR(INDIRECT(ADDRESS(ROW(GA35),COLUMN(GA35)-11))),"n/a",IF(ISNUMBER(INDIRECT(ADDRESS(ROW(GA35),COLUMN(GA35)-11))),Calculations!$C$6*AVERAGE(FP35:GA35),"n/a"))</f>
        <v>-111.49</v>
      </c>
      <c r="GB41">
        <f ca="1">IF(ISERROR(INDIRECT(ADDRESS(ROW(GB35),COLUMN(GB35)-11))),"n/a",IF(ISNUMBER(INDIRECT(ADDRESS(ROW(GB35),COLUMN(GB35)-11))),Calculations!$C$6*AVERAGE(FQ35:GB35),"n/a"))</f>
        <v>-114.30333333333334</v>
      </c>
      <c r="GC41">
        <f ca="1">IF(ISERROR(INDIRECT(ADDRESS(ROW(GC35),COLUMN(GC35)-11))),"n/a",IF(ISNUMBER(INDIRECT(ADDRESS(ROW(GC35),COLUMN(GC35)-11))),Calculations!$C$6*AVERAGE(FR35:GC35),"n/a"))</f>
        <v>-115.56000000000002</v>
      </c>
      <c r="GD41">
        <f ca="1">IF(ISERROR(INDIRECT(ADDRESS(ROW(GD35),COLUMN(GD35)-11))),"n/a",IF(ISNUMBER(INDIRECT(ADDRESS(ROW(GD35),COLUMN(GD35)-11))),Calculations!$C$6*AVERAGE(FS35:GD35),"n/a"))</f>
        <v>-112.98333333333333</v>
      </c>
      <c r="GE41">
        <f ca="1">IF(ISERROR(INDIRECT(ADDRESS(ROW(GE35),COLUMN(GE35)-11))),"n/a",IF(ISNUMBER(INDIRECT(ADDRESS(ROW(GE35),COLUMN(GE35)-11))),Calculations!$C$6*AVERAGE(FT35:GE35),"n/a"))</f>
        <v>-112.62333333333333</v>
      </c>
      <c r="GF41">
        <f ca="1">IF(ISERROR(INDIRECT(ADDRESS(ROW(GF35),COLUMN(GF35)-11))),"n/a",IF(ISNUMBER(INDIRECT(ADDRESS(ROW(GF35),COLUMN(GF35)-11))),Calculations!$C$6*AVERAGE(FU35:GF35),"n/a"))</f>
        <v>-112.68666666666667</v>
      </c>
      <c r="GG41">
        <f ca="1">IF(ISERROR(INDIRECT(ADDRESS(ROW(GG35),COLUMN(GG35)-11))),"n/a",IF(ISNUMBER(INDIRECT(ADDRESS(ROW(GG35),COLUMN(GG35)-11))),Calculations!$C$6*AVERAGE(FV35:GG35),"n/a"))</f>
        <v>-114.00999999999999</v>
      </c>
      <c r="GH41">
        <f ca="1">IF(ISERROR(INDIRECT(ADDRESS(ROW(GH35),COLUMN(GH35)-11))),"n/a",IF(ISNUMBER(INDIRECT(ADDRESS(ROW(GH35),COLUMN(GH35)-11))),Calculations!$C$6*AVERAGE(FW35:GH35),"n/a"))</f>
        <v>-115.22666666666667</v>
      </c>
      <c r="GI41">
        <f ca="1">IF(ISERROR(INDIRECT(ADDRESS(ROW(GI35),COLUMN(GI35)-11))),"n/a",IF(ISNUMBER(INDIRECT(ADDRESS(ROW(GI35),COLUMN(GI35)-11))),Calculations!$C$6*AVERAGE(FX35:GI35),"n/a"))</f>
        <v>-113.58999999999999</v>
      </c>
      <c r="GJ41">
        <f ca="1">IF(ISERROR(INDIRECT(ADDRESS(ROW(GJ35),COLUMN(GJ35)-11))),"n/a",IF(ISNUMBER(INDIRECT(ADDRESS(ROW(GJ35),COLUMN(GJ35)-11))),Calculations!$C$6*AVERAGE(FY35:GJ35),"n/a"))</f>
        <v>-111.65333333333334</v>
      </c>
      <c r="GK41">
        <f ca="1">IF(ISERROR(INDIRECT(ADDRESS(ROW(GK35),COLUMN(GK35)-11))),"n/a",IF(ISNUMBER(INDIRECT(ADDRESS(ROW(GK35),COLUMN(GK35)-11))),Calculations!$C$6*AVERAGE(FZ35:GK35),"n/a"))</f>
        <v>-111</v>
      </c>
      <c r="GL41">
        <f ca="1">IF(ISERROR(INDIRECT(ADDRESS(ROW(GL35),COLUMN(GL35)-11))),"n/a",IF(ISNUMBER(INDIRECT(ADDRESS(ROW(GL35),COLUMN(GL35)-11))),Calculations!$C$6*AVERAGE(GA35:GL35),"n/a"))</f>
        <v>-109.19333333333337</v>
      </c>
      <c r="GM41">
        <f ca="1">IF(ISERROR(INDIRECT(ADDRESS(ROW(GM35),COLUMN(GM35)-11))),"n/a",IF(ISNUMBER(INDIRECT(ADDRESS(ROW(GM35),COLUMN(GM35)-11))),Calculations!$C$6*AVERAGE(GB35:GM35),"n/a"))</f>
        <v>-102.15000000000002</v>
      </c>
      <c r="GN41">
        <f ca="1">IF(ISERROR(INDIRECT(ADDRESS(ROW(GN35),COLUMN(GN35)-11))),"n/a",IF(ISNUMBER(INDIRECT(ADDRESS(ROW(GN35),COLUMN(GN35)-11))),Calculations!$C$6*AVERAGE(GC35:GN35),"n/a"))</f>
        <v>-95.90666666666668</v>
      </c>
      <c r="GO41" t="e">
        <f ca="1">IF(ISERROR(INDIRECT(ADDRESS(ROW(GO35),COLUMN(GO35)-11))),"n/a",IF(ISNUMBER(INDIRECT(ADDRESS(ROW(GO35),COLUMN(GO35)-11))),Calculations!$C$6*AVERAGE(GD35:GO35),"n/a"))</f>
        <v>#N/A</v>
      </c>
      <c r="GP41" t="e">
        <f ca="1">IF(ISERROR(INDIRECT(ADDRESS(ROW(GP35),COLUMN(GP35)-11))),"n/a",IF(ISNUMBER(INDIRECT(ADDRESS(ROW(GP35),COLUMN(GP35)-11))),Calculations!$C$6*AVERAGE(GE35:GP35),"n/a"))</f>
        <v>#N/A</v>
      </c>
      <c r="GQ41" t="e">
        <f ca="1">IF(ISERROR(INDIRECT(ADDRESS(ROW(GQ35),COLUMN(GQ35)-11))),"n/a",IF(ISNUMBER(INDIRECT(ADDRESS(ROW(GQ35),COLUMN(GQ35)-11))),Calculations!$C$6*AVERAGE(GF35:GQ35),"n/a"))</f>
        <v>#N/A</v>
      </c>
      <c r="GR41" t="e">
        <f ca="1">IF(ISERROR(INDIRECT(ADDRESS(ROW(GR35),COLUMN(GR35)-11))),"n/a",IF(ISNUMBER(INDIRECT(ADDRESS(ROW(GR35),COLUMN(GR35)-11))),Calculations!$C$6*AVERAGE(GG35:GR35),"n/a"))</f>
        <v>#N/A</v>
      </c>
      <c r="GS41" t="e">
        <f ca="1">IF(ISERROR(INDIRECT(ADDRESS(ROW(GS35),COLUMN(GS35)-11))),"n/a",IF(ISNUMBER(INDIRECT(ADDRESS(ROW(GS35),COLUMN(GS35)-11))),Calculations!$C$6*AVERAGE(GH35:GS35),"n/a"))</f>
        <v>#N/A</v>
      </c>
      <c r="GT41" t="e">
        <f ca="1">IF(ISERROR(INDIRECT(ADDRESS(ROW(GT35),COLUMN(GT35)-11))),"n/a",IF(ISNUMBER(INDIRECT(ADDRESS(ROW(GT35),COLUMN(GT35)-11))),Calculations!$C$6*AVERAGE(GI35:GT35),"n/a"))</f>
        <v>#N/A</v>
      </c>
      <c r="GU41" t="e">
        <f ca="1">IF(ISERROR(INDIRECT(ADDRESS(ROW(GU35),COLUMN(GU35)-11))),"n/a",IF(ISNUMBER(INDIRECT(ADDRESS(ROW(GU35),COLUMN(GU35)-11))),Calculations!$C$6*AVERAGE(GJ35:GU35),"n/a"))</f>
        <v>#N/A</v>
      </c>
      <c r="GV41" t="e">
        <f ca="1">IF(ISERROR(INDIRECT(ADDRESS(ROW(GV35),COLUMN(GV35)-11))),"n/a",IF(ISNUMBER(INDIRECT(ADDRESS(ROW(GV35),COLUMN(GV35)-11))),Calculations!$C$6*AVERAGE(GK35:GV35),"n/a"))</f>
        <v>#N/A</v>
      </c>
    </row>
    <row r="43" spans="1:204" x14ac:dyDescent="0.25">
      <c r="A43" s="14" t="s">
        <v>251</v>
      </c>
    </row>
    <row r="45" spans="1:204" x14ac:dyDescent="0.25">
      <c r="A45" s="8" t="s">
        <v>235</v>
      </c>
      <c r="B45" t="s">
        <v>243</v>
      </c>
      <c r="C45" t="str">
        <f t="shared" ref="C45:AH45" ca="1" si="54">IF(C38="n/a", "n/a", IF(C39="n/a", "n/a", IF(C40="n/a", "n/a", IF(C41="n/a", "n/a", SUM(C38:C41)))))</f>
        <v>n/a</v>
      </c>
      <c r="D45" t="str">
        <f t="shared" ca="1" si="54"/>
        <v>n/a</v>
      </c>
      <c r="E45" t="str">
        <f t="shared" ca="1" si="54"/>
        <v>n/a</v>
      </c>
      <c r="F45" t="str">
        <f t="shared" ca="1" si="54"/>
        <v>n/a</v>
      </c>
      <c r="G45" t="str">
        <f t="shared" ca="1" si="54"/>
        <v>n/a</v>
      </c>
      <c r="H45" t="str">
        <f t="shared" ca="1" si="54"/>
        <v>n/a</v>
      </c>
      <c r="I45" t="str">
        <f t="shared" ca="1" si="54"/>
        <v>n/a</v>
      </c>
      <c r="J45" t="str">
        <f t="shared" ca="1" si="54"/>
        <v>n/a</v>
      </c>
      <c r="K45" t="str">
        <f t="shared" ca="1" si="54"/>
        <v>n/a</v>
      </c>
      <c r="L45" t="str">
        <f t="shared" ca="1" si="54"/>
        <v>n/a</v>
      </c>
      <c r="M45" t="str">
        <f t="shared" ca="1" si="54"/>
        <v>n/a</v>
      </c>
      <c r="N45">
        <f t="shared" ca="1" si="54"/>
        <v>-93.490166666666681</v>
      </c>
      <c r="O45">
        <f t="shared" ca="1" si="54"/>
        <v>-96.234833333333327</v>
      </c>
      <c r="P45">
        <f t="shared" ca="1" si="54"/>
        <v>-98.62566666666666</v>
      </c>
      <c r="Q45">
        <f t="shared" ca="1" si="54"/>
        <v>-100.56483333333335</v>
      </c>
      <c r="R45">
        <f t="shared" ca="1" si="54"/>
        <v>-104.5715</v>
      </c>
      <c r="S45">
        <f t="shared" ca="1" si="54"/>
        <v>-107.07166666666669</v>
      </c>
      <c r="T45">
        <f t="shared" ca="1" si="54"/>
        <v>-108.724</v>
      </c>
      <c r="U45">
        <f t="shared" ca="1" si="54"/>
        <v>-109.86966666666666</v>
      </c>
      <c r="V45">
        <f t="shared" ca="1" si="54"/>
        <v>-109.31899999999997</v>
      </c>
      <c r="W45">
        <f t="shared" ca="1" si="54"/>
        <v>-105.96150000000003</v>
      </c>
      <c r="X45">
        <f t="shared" ca="1" si="54"/>
        <v>-96.729500000000002</v>
      </c>
      <c r="Y45">
        <f t="shared" ca="1" si="54"/>
        <v>-92.622000000000043</v>
      </c>
      <c r="Z45">
        <f t="shared" ca="1" si="54"/>
        <v>-92.046166666666664</v>
      </c>
      <c r="AA45">
        <f t="shared" ca="1" si="54"/>
        <v>-91.590333333333319</v>
      </c>
      <c r="AB45">
        <f t="shared" ca="1" si="54"/>
        <v>-94.882499999999979</v>
      </c>
      <c r="AC45">
        <f t="shared" ca="1" si="54"/>
        <v>-97.369166666666644</v>
      </c>
      <c r="AD45">
        <f t="shared" ca="1" si="54"/>
        <v>-100.29433333333333</v>
      </c>
      <c r="AE45">
        <f t="shared" ca="1" si="54"/>
        <v>-104.767</v>
      </c>
      <c r="AF45">
        <f t="shared" ca="1" si="54"/>
        <v>-111.57850000000002</v>
      </c>
      <c r="AG45">
        <f t="shared" ca="1" si="54"/>
        <v>-116.52516666666668</v>
      </c>
      <c r="AH45">
        <f t="shared" ca="1" si="54"/>
        <v>-122.08449999999996</v>
      </c>
      <c r="AI45">
        <f t="shared" ref="AI45:BN45" ca="1" si="55">IF(AI38="n/a", "n/a", IF(AI39="n/a", "n/a", IF(AI40="n/a", "n/a", IF(AI41="n/a", "n/a", SUM(AI38:AI41)))))</f>
        <v>-127.91816666666669</v>
      </c>
      <c r="AJ45">
        <f t="shared" ca="1" si="55"/>
        <v>-135.09916666666663</v>
      </c>
      <c r="AK45">
        <f t="shared" ca="1" si="55"/>
        <v>-141.50283333333337</v>
      </c>
      <c r="AL45">
        <f t="shared" ca="1" si="55"/>
        <v>-148.36016666666657</v>
      </c>
      <c r="AM45">
        <f t="shared" ca="1" si="55"/>
        <v>-154.70016666666658</v>
      </c>
      <c r="AN45">
        <f t="shared" ca="1" si="55"/>
        <v>-160.15049999999991</v>
      </c>
      <c r="AO45">
        <f t="shared" ca="1" si="55"/>
        <v>-164.85033333333328</v>
      </c>
      <c r="AP45">
        <f t="shared" ca="1" si="55"/>
        <v>-169.06566666666669</v>
      </c>
      <c r="AQ45">
        <f t="shared" ca="1" si="55"/>
        <v>-170.95616666666663</v>
      </c>
      <c r="AR45">
        <f t="shared" ca="1" si="55"/>
        <v>-171.25916666666669</v>
      </c>
      <c r="AS45">
        <f t="shared" ca="1" si="55"/>
        <v>-169.39933333333329</v>
      </c>
      <c r="AT45">
        <f t="shared" ca="1" si="55"/>
        <v>-169.77400000000006</v>
      </c>
      <c r="AU45">
        <f t="shared" ca="1" si="55"/>
        <v>-175.03483333333335</v>
      </c>
      <c r="AV45">
        <f t="shared" ca="1" si="55"/>
        <v>-179.79616666666669</v>
      </c>
      <c r="AW45">
        <f t="shared" ca="1" si="55"/>
        <v>-186.03466666666668</v>
      </c>
      <c r="AX45">
        <f t="shared" ca="1" si="55"/>
        <v>-189.63016666666655</v>
      </c>
      <c r="AY45">
        <f t="shared" ca="1" si="55"/>
        <v>-191.75116666666668</v>
      </c>
      <c r="AZ45">
        <f t="shared" ca="1" si="55"/>
        <v>-192.84483333333333</v>
      </c>
      <c r="BA45">
        <f t="shared" ca="1" si="55"/>
        <v>-192.43266666666671</v>
      </c>
      <c r="BB45">
        <f t="shared" ca="1" si="55"/>
        <v>-188.13666666666666</v>
      </c>
      <c r="BC45">
        <f t="shared" ca="1" si="55"/>
        <v>-182.27749999999989</v>
      </c>
      <c r="BD45">
        <f t="shared" ca="1" si="55"/>
        <v>-179.1903333333332</v>
      </c>
      <c r="BE45">
        <f t="shared" ca="1" si="55"/>
        <v>-178.95099999999996</v>
      </c>
      <c r="BF45">
        <f t="shared" ca="1" si="55"/>
        <v>-182.68866666666668</v>
      </c>
      <c r="BG45">
        <f t="shared" ca="1" si="55"/>
        <v>-189.95583333333326</v>
      </c>
      <c r="BH45">
        <f t="shared" ca="1" si="55"/>
        <v>-198.74866666666671</v>
      </c>
      <c r="BI45">
        <f t="shared" ca="1" si="55"/>
        <v>-206.85983333333331</v>
      </c>
      <c r="BJ45">
        <f t="shared" ca="1" si="55"/>
        <v>-214.91266666666672</v>
      </c>
      <c r="BK45">
        <f t="shared" ca="1" si="55"/>
        <v>-226.39366666666663</v>
      </c>
      <c r="BL45">
        <f t="shared" ca="1" si="55"/>
        <v>-231.00083333333336</v>
      </c>
      <c r="BM45">
        <f t="shared" ca="1" si="55"/>
        <v>-237.43616666666654</v>
      </c>
      <c r="BN45">
        <f t="shared" ca="1" si="55"/>
        <v>-247.63683333333321</v>
      </c>
      <c r="BO45">
        <f t="shared" ref="BO45:CT45" ca="1" si="56">IF(BO38="n/a", "n/a", IF(BO39="n/a", "n/a", IF(BO40="n/a", "n/a", IF(BO41="n/a", "n/a", SUM(BO38:BO41)))))</f>
        <v>-254.15916666666666</v>
      </c>
      <c r="BP45">
        <f t="shared" ca="1" si="56"/>
        <v>-258.33299999999997</v>
      </c>
      <c r="BQ45">
        <f t="shared" ca="1" si="56"/>
        <v>-262.49149999999986</v>
      </c>
      <c r="BR45">
        <f t="shared" ca="1" si="56"/>
        <v>-268.35399999999993</v>
      </c>
      <c r="BS45">
        <f t="shared" ca="1" si="56"/>
        <v>-271.40000000000003</v>
      </c>
      <c r="BT45">
        <f t="shared" ca="1" si="56"/>
        <v>-284.27449999999988</v>
      </c>
      <c r="BU45">
        <f t="shared" ca="1" si="56"/>
        <v>-294.84499999999986</v>
      </c>
      <c r="BV45">
        <f t="shared" ca="1" si="56"/>
        <v>-303.29400000000004</v>
      </c>
      <c r="BW45">
        <f t="shared" ca="1" si="56"/>
        <v>-311.78199999999987</v>
      </c>
      <c r="BX45">
        <f t="shared" ca="1" si="56"/>
        <v>-320.04383333333328</v>
      </c>
      <c r="BY45">
        <f t="shared" ca="1" si="56"/>
        <v>-327.36750000000001</v>
      </c>
      <c r="BZ45">
        <f t="shared" ca="1" si="56"/>
        <v>-334.87700000000001</v>
      </c>
      <c r="CA45">
        <f t="shared" ca="1" si="56"/>
        <v>-345.43816666666669</v>
      </c>
      <c r="CB45">
        <f t="shared" ca="1" si="56"/>
        <v>-351.64133333333319</v>
      </c>
      <c r="CC45">
        <f t="shared" ca="1" si="56"/>
        <v>-356.34050000000002</v>
      </c>
      <c r="CD45">
        <f t="shared" ca="1" si="56"/>
        <v>-357.80666666666673</v>
      </c>
      <c r="CE45">
        <f t="shared" ca="1" si="56"/>
        <v>-360.88266666666641</v>
      </c>
      <c r="CF45">
        <f t="shared" ca="1" si="56"/>
        <v>-363.47899999999993</v>
      </c>
      <c r="CG45">
        <f t="shared" ca="1" si="56"/>
        <v>-365.30199999999991</v>
      </c>
      <c r="CH45">
        <f t="shared" ca="1" si="56"/>
        <v>-364.39433333333335</v>
      </c>
      <c r="CI45">
        <f t="shared" ca="1" si="56"/>
        <v>-357.23416666666668</v>
      </c>
      <c r="CJ45">
        <f t="shared" ca="1" si="56"/>
        <v>-347.73749999999995</v>
      </c>
      <c r="CK45">
        <f t="shared" ca="1" si="56"/>
        <v>-339.88499999999993</v>
      </c>
      <c r="CL45">
        <f t="shared" ca="1" si="56"/>
        <v>-330.59949999999998</v>
      </c>
      <c r="CM45">
        <f t="shared" ca="1" si="56"/>
        <v>-319.23616666666675</v>
      </c>
      <c r="CN45">
        <f t="shared" ca="1" si="56"/>
        <v>-309.96083333333343</v>
      </c>
      <c r="CO45">
        <f t="shared" ca="1" si="56"/>
        <v>-300.60066666666671</v>
      </c>
      <c r="CP45">
        <f t="shared" ca="1" si="56"/>
        <v>-297.2568333333333</v>
      </c>
      <c r="CQ45">
        <f t="shared" ca="1" si="56"/>
        <v>-294.90016666666668</v>
      </c>
      <c r="CR45">
        <f t="shared" ca="1" si="56"/>
        <v>-297.56850000000009</v>
      </c>
      <c r="CS45">
        <f t="shared" ca="1" si="56"/>
        <v>-301.66683333333322</v>
      </c>
      <c r="CT45">
        <f t="shared" ca="1" si="56"/>
        <v>-307.51566666666685</v>
      </c>
      <c r="CU45">
        <f t="shared" ref="CU45:DZ45" ca="1" si="57">IF(CU38="n/a", "n/a", IF(CU39="n/a", "n/a", IF(CU40="n/a", "n/a", IF(CU41="n/a", "n/a", SUM(CU38:CU41)))))</f>
        <v>-314.92033333333325</v>
      </c>
      <c r="CV45">
        <f t="shared" ca="1" si="57"/>
        <v>-324.23166666666646</v>
      </c>
      <c r="CW45">
        <f t="shared" ca="1" si="57"/>
        <v>-335.13916666666654</v>
      </c>
      <c r="CX45">
        <f t="shared" ca="1" si="57"/>
        <v>-341.46600000000001</v>
      </c>
      <c r="CY45">
        <f t="shared" ca="1" si="57"/>
        <v>-348.00366666666673</v>
      </c>
      <c r="CZ45">
        <f t="shared" ca="1" si="57"/>
        <v>-353.27883333333307</v>
      </c>
      <c r="DA45">
        <f t="shared" ca="1" si="57"/>
        <v>-357.19333333333338</v>
      </c>
      <c r="DB45">
        <f t="shared" ca="1" si="57"/>
        <v>-366.25400000000002</v>
      </c>
      <c r="DC45">
        <f t="shared" ca="1" si="57"/>
        <v>-376.99683333333331</v>
      </c>
      <c r="DD45">
        <f t="shared" ca="1" si="57"/>
        <v>-387.11633333333333</v>
      </c>
      <c r="DE45">
        <f t="shared" ca="1" si="57"/>
        <v>-398.43999999999994</v>
      </c>
      <c r="DF45">
        <f t="shared" ca="1" si="57"/>
        <v>-407.10483333333337</v>
      </c>
      <c r="DG45">
        <f t="shared" ca="1" si="57"/>
        <v>-421.98233333333337</v>
      </c>
      <c r="DH45">
        <f t="shared" ca="1" si="57"/>
        <v>-441.50366666666662</v>
      </c>
      <c r="DI45">
        <f t="shared" ca="1" si="57"/>
        <v>-459.48416666666674</v>
      </c>
      <c r="DJ45">
        <f t="shared" ca="1" si="57"/>
        <v>-477.73816666666676</v>
      </c>
      <c r="DK45">
        <f t="shared" ca="1" si="57"/>
        <v>-498.14433333333312</v>
      </c>
      <c r="DL45">
        <f t="shared" ca="1" si="57"/>
        <v>-516.91150000000005</v>
      </c>
      <c r="DM45">
        <f t="shared" ca="1" si="57"/>
        <v>-537.80649999999991</v>
      </c>
      <c r="DN45">
        <f t="shared" ca="1" si="57"/>
        <v>-558.04666666666662</v>
      </c>
      <c r="DO45">
        <f t="shared" ca="1" si="57"/>
        <v>-574.74333333333323</v>
      </c>
      <c r="DP45">
        <f t="shared" ca="1" si="57"/>
        <v>-590.76900000000023</v>
      </c>
      <c r="DQ45">
        <f t="shared" ca="1" si="57"/>
        <v>-605.98816666666664</v>
      </c>
      <c r="DR45">
        <f t="shared" ca="1" si="57"/>
        <v>-623.68466666666677</v>
      </c>
      <c r="DS45">
        <f t="shared" ca="1" si="57"/>
        <v>-647.52849999999989</v>
      </c>
      <c r="DT45">
        <f t="shared" ca="1" si="57"/>
        <v>-663.70066666666651</v>
      </c>
      <c r="DU45">
        <f t="shared" ca="1" si="57"/>
        <v>-675.48766666666666</v>
      </c>
      <c r="DV45">
        <f t="shared" ca="1" si="57"/>
        <v>-685.32516666666652</v>
      </c>
      <c r="DW45">
        <f t="shared" ca="1" si="57"/>
        <v>-691.50266666666664</v>
      </c>
      <c r="DX45">
        <f t="shared" ca="1" si="57"/>
        <v>-693.94799999999975</v>
      </c>
      <c r="DY45">
        <f t="shared" ca="1" si="57"/>
        <v>-667.02349999999967</v>
      </c>
      <c r="DZ45">
        <f t="shared" ca="1" si="57"/>
        <v>-643.80683333333354</v>
      </c>
      <c r="EA45">
        <f t="shared" ref="EA45:FF45" ca="1" si="58">IF(EA38="n/a", "n/a", IF(EA39="n/a", "n/a", IF(EA40="n/a", "n/a", IF(EA41="n/a", "n/a", SUM(EA38:EA41)))))</f>
        <v>-612.68283333333306</v>
      </c>
      <c r="EB45">
        <f t="shared" ca="1" si="58"/>
        <v>-572.12149999999986</v>
      </c>
      <c r="EC45">
        <f t="shared" ca="1" si="58"/>
        <v>-538.24266666666654</v>
      </c>
      <c r="ED45">
        <f t="shared" ca="1" si="58"/>
        <v>-511.31699999999995</v>
      </c>
      <c r="EE45">
        <f t="shared" ca="1" si="58"/>
        <v>-482.60966666666673</v>
      </c>
      <c r="EF45">
        <f t="shared" ca="1" si="58"/>
        <v>-457.5535000000001</v>
      </c>
      <c r="EG45">
        <f t="shared" ca="1" si="58"/>
        <v>-437.54949999999991</v>
      </c>
      <c r="EH45">
        <f t="shared" ca="1" si="58"/>
        <v>-422.33849999999984</v>
      </c>
      <c r="EI45">
        <f t="shared" ca="1" si="58"/>
        <v>-419.40683333333322</v>
      </c>
      <c r="EJ45">
        <f t="shared" ca="1" si="58"/>
        <v>-416.6515</v>
      </c>
      <c r="EK45">
        <f t="shared" ca="1" si="58"/>
        <v>-423.41066666666654</v>
      </c>
      <c r="EL45">
        <f t="shared" ca="1" si="58"/>
        <v>-431.85983333333348</v>
      </c>
      <c r="EM45">
        <f t="shared" ca="1" si="58"/>
        <v>-453.18850000000003</v>
      </c>
      <c r="EN45">
        <f t="shared" ca="1" si="58"/>
        <v>-475.64483333333345</v>
      </c>
      <c r="EO45">
        <f t="shared" ca="1" si="58"/>
        <v>-499.44749999999948</v>
      </c>
      <c r="EP45">
        <f t="shared" ca="1" si="58"/>
        <v>-522.96883333333335</v>
      </c>
      <c r="EQ45">
        <f t="shared" ca="1" si="58"/>
        <v>-549.54200000000014</v>
      </c>
      <c r="ER45">
        <f t="shared" ca="1" si="58"/>
        <v>-577.36800000000005</v>
      </c>
      <c r="ES45">
        <f t="shared" ca="1" si="58"/>
        <v>-595.44516666666721</v>
      </c>
      <c r="ET45">
        <f t="shared" ca="1" si="58"/>
        <v>-613.87100000000032</v>
      </c>
      <c r="EU45">
        <f t="shared" ca="1" si="58"/>
        <v>-633.10416666666686</v>
      </c>
      <c r="EV45">
        <f t="shared" ca="1" si="58"/>
        <v>-652.97283333333269</v>
      </c>
      <c r="EW45">
        <f t="shared" ca="1" si="58"/>
        <v>-663.65299999999991</v>
      </c>
      <c r="EX45">
        <f t="shared" ca="1" si="58"/>
        <v>-667.66433333333316</v>
      </c>
      <c r="EY45">
        <f t="shared" ca="1" si="58"/>
        <v>-669.81833333333282</v>
      </c>
      <c r="EZ45">
        <f t="shared" ca="1" si="58"/>
        <v>-592.81400000000019</v>
      </c>
      <c r="FA45">
        <f t="shared" ca="1" si="58"/>
        <v>-558.04583333333312</v>
      </c>
      <c r="FB45">
        <f t="shared" ca="1" si="58"/>
        <v>-514.19416666666643</v>
      </c>
      <c r="FC45">
        <f t="shared" ca="1" si="58"/>
        <v>-415.07366666666627</v>
      </c>
      <c r="FD45">
        <f t="shared" ca="1" si="58"/>
        <v>-356.81066666666618</v>
      </c>
      <c r="FE45">
        <f t="shared" ca="1" si="58"/>
        <v>-270.57866666666655</v>
      </c>
      <c r="FF45">
        <f t="shared" ca="1" si="58"/>
        <v>-183.95150000000027</v>
      </c>
      <c r="FG45">
        <f t="shared" ref="FG45:FX45" ca="1" si="59">IF(FG38="n/a", "n/a", IF(FG39="n/a", "n/a", IF(FG40="n/a", "n/a", IF(FG41="n/a", "n/a", SUM(FG38:FG41)))))</f>
        <v>-102.45066666666668</v>
      </c>
      <c r="FH45">
        <f t="shared" ca="1" si="59"/>
        <v>-53.704499999999953</v>
      </c>
      <c r="FI45">
        <f t="shared" ca="1" si="59"/>
        <v>-5.8916666666667936</v>
      </c>
      <c r="FJ45">
        <f t="shared" ca="1" si="59"/>
        <v>33.878666666666405</v>
      </c>
      <c r="FK45">
        <f t="shared" ca="1" si="59"/>
        <v>25.566000000000216</v>
      </c>
      <c r="FL45">
        <f t="shared" ca="1" si="59"/>
        <v>9.159666666666368</v>
      </c>
      <c r="FM45">
        <f t="shared" ca="1" si="59"/>
        <v>-12.451666666666782</v>
      </c>
      <c r="FN45">
        <f t="shared" ca="1" si="59"/>
        <v>-36.564833333333226</v>
      </c>
      <c r="FO45">
        <f t="shared" ca="1" si="59"/>
        <v>-64.640499999999335</v>
      </c>
      <c r="FP45">
        <f t="shared" ca="1" si="59"/>
        <v>-87.381333333332591</v>
      </c>
      <c r="FQ45">
        <f t="shared" ca="1" si="59"/>
        <v>-105.34933333333312</v>
      </c>
      <c r="FR45">
        <f t="shared" ca="1" si="59"/>
        <v>-128.35916666666657</v>
      </c>
      <c r="FS45">
        <f t="shared" ca="1" si="59"/>
        <v>-165.13533333333379</v>
      </c>
      <c r="FT45">
        <f t="shared" ca="1" si="59"/>
        <v>-201.96216666666675</v>
      </c>
      <c r="FU45">
        <f t="shared" ca="1" si="59"/>
        <v>-221.28616666666727</v>
      </c>
      <c r="FV45">
        <f t="shared" ca="1" si="59"/>
        <v>-244.97283333333323</v>
      </c>
      <c r="FW45">
        <f t="shared" ca="1" si="59"/>
        <v>-275.83783333333304</v>
      </c>
      <c r="FX45">
        <f t="shared" ca="1" si="59"/>
        <v>-298.18883333333326</v>
      </c>
      <c r="FY45">
        <f t="shared" ref="FY45:GV45" ca="1" si="60">IF(FY38="n/a", "n/a", IF(FY39="n/a", "n/a", IF(FY40="n/a", "n/a", IF(FY41="n/a", "n/a", SUM(FY38:FY41)))))</f>
        <v>-315.55550000000005</v>
      </c>
      <c r="FZ45">
        <f t="shared" ca="1" si="60"/>
        <v>-327.12933333333274</v>
      </c>
      <c r="GA45">
        <f t="shared" ca="1" si="60"/>
        <v>-328.44549999999913</v>
      </c>
      <c r="GB45">
        <f t="shared" ca="1" si="60"/>
        <v>-333.44283333333311</v>
      </c>
      <c r="GC45">
        <f t="shared" ca="1" si="60"/>
        <v>-339.41550000000012</v>
      </c>
      <c r="GD45">
        <f t="shared" ca="1" si="60"/>
        <v>-341.9223333333332</v>
      </c>
      <c r="GE45">
        <f t="shared" ca="1" si="60"/>
        <v>-340.95333333333326</v>
      </c>
      <c r="GF45">
        <f t="shared" ca="1" si="60"/>
        <v>-344.00166666666627</v>
      </c>
      <c r="GG45">
        <f t="shared" ca="1" si="60"/>
        <v>-351.42699999999945</v>
      </c>
      <c r="GH45">
        <f t="shared" ca="1" si="60"/>
        <v>-355.81466666666688</v>
      </c>
      <c r="GI45">
        <f t="shared" ca="1" si="60"/>
        <v>-355.21600000000018</v>
      </c>
      <c r="GJ45">
        <f t="shared" ca="1" si="60"/>
        <v>-354.60383333333323</v>
      </c>
      <c r="GK45">
        <f t="shared" ca="1" si="60"/>
        <v>-355.5300000000002</v>
      </c>
      <c r="GL45">
        <f t="shared" ca="1" si="60"/>
        <v>-359.45933333333255</v>
      </c>
      <c r="GM45">
        <f t="shared" ca="1" si="60"/>
        <v>-354.32250000000016</v>
      </c>
      <c r="GN45">
        <f t="shared" ca="1" si="60"/>
        <v>-345.07916666666637</v>
      </c>
      <c r="GO45" t="e">
        <f t="shared" ca="1" si="60"/>
        <v>#N/A</v>
      </c>
      <c r="GP45" t="e">
        <f t="shared" ca="1" si="60"/>
        <v>#N/A</v>
      </c>
      <c r="GQ45" t="e">
        <f t="shared" ca="1" si="60"/>
        <v>#N/A</v>
      </c>
      <c r="GR45" t="str">
        <f t="shared" ca="1" si="60"/>
        <v>n/a</v>
      </c>
      <c r="GS45" t="str">
        <f t="shared" ca="1" si="60"/>
        <v>n/a</v>
      </c>
      <c r="GT45" t="str">
        <f t="shared" ca="1" si="60"/>
        <v>n/a</v>
      </c>
      <c r="GU45" t="str">
        <f t="shared" ca="1" si="60"/>
        <v>n/a</v>
      </c>
      <c r="GV45" t="str">
        <f t="shared" ca="1" si="60"/>
        <v>n/a</v>
      </c>
    </row>
    <row r="46" spans="1:204" x14ac:dyDescent="0.25">
      <c r="A46" s="8" t="s">
        <v>176</v>
      </c>
      <c r="B46" t="s">
        <v>244</v>
      </c>
      <c r="C46" t="str">
        <f t="shared" ref="C46:BN46" ca="1" si="61">IFERROR(C45/C23, "n/a")</f>
        <v>n/a</v>
      </c>
      <c r="D46" t="str">
        <f t="shared" ca="1" si="61"/>
        <v>n/a</v>
      </c>
      <c r="E46" t="str">
        <f t="shared" ca="1" si="61"/>
        <v>n/a</v>
      </c>
      <c r="F46" t="str">
        <f t="shared" ca="1" si="61"/>
        <v>n/a</v>
      </c>
      <c r="G46" t="str">
        <f t="shared" ca="1" si="61"/>
        <v>n/a</v>
      </c>
      <c r="H46" t="str">
        <f t="shared" ca="1" si="61"/>
        <v>n/a</v>
      </c>
      <c r="I46" t="str">
        <f t="shared" ca="1" si="61"/>
        <v>n/a</v>
      </c>
      <c r="J46" t="str">
        <f t="shared" ca="1" si="61"/>
        <v>n/a</v>
      </c>
      <c r="K46" t="str">
        <f t="shared" ca="1" si="61"/>
        <v>n/a</v>
      </c>
      <c r="L46" t="str">
        <f t="shared" ca="1" si="61"/>
        <v>n/a</v>
      </c>
      <c r="M46" t="str">
        <f t="shared" ca="1" si="61"/>
        <v>n/a</v>
      </c>
      <c r="N46">
        <f t="shared" ca="1" si="61"/>
        <v>-409.11152926075039</v>
      </c>
      <c r="O46">
        <f t="shared" ca="1" si="61"/>
        <v>-416.07866026777344</v>
      </c>
      <c r="P46">
        <f t="shared" ca="1" si="61"/>
        <v>-418.34853305054787</v>
      </c>
      <c r="Q46">
        <f t="shared" ca="1" si="61"/>
        <v>-418.93286120947039</v>
      </c>
      <c r="R46">
        <f t="shared" ca="1" si="61"/>
        <v>-426.85729447301821</v>
      </c>
      <c r="S46">
        <f t="shared" ca="1" si="61"/>
        <v>-424.43281669111144</v>
      </c>
      <c r="T46">
        <f t="shared" ca="1" si="61"/>
        <v>-419.10415542363739</v>
      </c>
      <c r="U46">
        <f t="shared" ca="1" si="61"/>
        <v>-412.42367367367359</v>
      </c>
      <c r="V46">
        <f t="shared" ca="1" si="61"/>
        <v>-400.21599853560303</v>
      </c>
      <c r="W46">
        <f t="shared" ca="1" si="61"/>
        <v>-380.81401617250685</v>
      </c>
      <c r="X46">
        <f t="shared" ca="1" si="61"/>
        <v>-343.45085925294705</v>
      </c>
      <c r="Y46">
        <f t="shared" ca="1" si="61"/>
        <v>-322.8372255141166</v>
      </c>
      <c r="Z46">
        <f t="shared" ca="1" si="61"/>
        <v>-315.52916038210157</v>
      </c>
      <c r="AA46">
        <f t="shared" ca="1" si="61"/>
        <v>-310.52833813640729</v>
      </c>
      <c r="AB46">
        <f t="shared" ca="1" si="61"/>
        <v>-319.00783377601448</v>
      </c>
      <c r="AC46">
        <f t="shared" ca="1" si="61"/>
        <v>-322.45716871991868</v>
      </c>
      <c r="AD46">
        <f t="shared" ca="1" si="61"/>
        <v>-326.97921081515773</v>
      </c>
      <c r="AE46">
        <f t="shared" ca="1" si="61"/>
        <v>-335.51207327227308</v>
      </c>
      <c r="AF46">
        <f t="shared" ca="1" si="61"/>
        <v>-351.31769521410587</v>
      </c>
      <c r="AG46">
        <f t="shared" ca="1" si="61"/>
        <v>-361.46405269307525</v>
      </c>
      <c r="AH46">
        <f t="shared" ca="1" si="61"/>
        <v>-373.40419024315634</v>
      </c>
      <c r="AI46">
        <f t="shared" ca="1" si="61"/>
        <v>-384.94783829872614</v>
      </c>
      <c r="AJ46">
        <f t="shared" ca="1" si="61"/>
        <v>-398.38159550208377</v>
      </c>
      <c r="AK46">
        <f t="shared" ca="1" si="61"/>
        <v>-410.05805417101351</v>
      </c>
      <c r="AL46">
        <f t="shared" ca="1" si="61"/>
        <v>-421.94524236132804</v>
      </c>
      <c r="AM46">
        <f t="shared" ca="1" si="61"/>
        <v>-431.82181902768059</v>
      </c>
      <c r="AN46">
        <f t="shared" ca="1" si="61"/>
        <v>-435.13245482950663</v>
      </c>
      <c r="AO46">
        <f t="shared" ca="1" si="61"/>
        <v>-437.04852549996889</v>
      </c>
      <c r="AP46">
        <f t="shared" ca="1" si="61"/>
        <v>-437.61982415724037</v>
      </c>
      <c r="AQ46">
        <f t="shared" ca="1" si="61"/>
        <v>-429.61366739543797</v>
      </c>
      <c r="AR46">
        <f t="shared" ca="1" si="61"/>
        <v>-420.08233581894302</v>
      </c>
      <c r="AS46">
        <f t="shared" ca="1" si="61"/>
        <v>-406.00947518954365</v>
      </c>
      <c r="AT46">
        <f t="shared" ca="1" si="61"/>
        <v>-397.07643371690534</v>
      </c>
      <c r="AU46">
        <f t="shared" ca="1" si="61"/>
        <v>-399.02164166628677</v>
      </c>
      <c r="AV46">
        <f t="shared" ca="1" si="61"/>
        <v>-403.11234174850165</v>
      </c>
      <c r="AW46">
        <f t="shared" ca="1" si="61"/>
        <v>-410.34645020881129</v>
      </c>
      <c r="AX46">
        <f t="shared" ca="1" si="61"/>
        <v>-411.97081613440486</v>
      </c>
      <c r="AY46">
        <f t="shared" ca="1" si="61"/>
        <v>-411.37725621442257</v>
      </c>
      <c r="AZ46">
        <f t="shared" ca="1" si="61"/>
        <v>-409.79373410683047</v>
      </c>
      <c r="BA46">
        <f t="shared" ca="1" si="61"/>
        <v>-402.57880055788013</v>
      </c>
      <c r="BB46">
        <f t="shared" ca="1" si="61"/>
        <v>-389.30734318310363</v>
      </c>
      <c r="BC46">
        <f t="shared" ca="1" si="61"/>
        <v>-374.10208521467843</v>
      </c>
      <c r="BD46">
        <f t="shared" ca="1" si="61"/>
        <v>-364.43761990956335</v>
      </c>
      <c r="BE46">
        <f t="shared" ca="1" si="61"/>
        <v>-359.23115527451563</v>
      </c>
      <c r="BF46">
        <f t="shared" ca="1" si="61"/>
        <v>-364.31353780294876</v>
      </c>
      <c r="BG46">
        <f t="shared" ca="1" si="61"/>
        <v>-374.74025120010504</v>
      </c>
      <c r="BH46">
        <f t="shared" ca="1" si="61"/>
        <v>-388.30992061166148</v>
      </c>
      <c r="BI46">
        <f t="shared" ca="1" si="61"/>
        <v>-401.05436967241189</v>
      </c>
      <c r="BJ46">
        <f t="shared" ca="1" si="61"/>
        <v>-414.11385372307984</v>
      </c>
      <c r="BK46">
        <f t="shared" ca="1" si="61"/>
        <v>-431.16033112414613</v>
      </c>
      <c r="BL46">
        <f t="shared" ca="1" si="61"/>
        <v>-436.394063047065</v>
      </c>
      <c r="BM46">
        <f t="shared" ca="1" si="61"/>
        <v>-445.06207551531713</v>
      </c>
      <c r="BN46">
        <f t="shared" ca="1" si="61"/>
        <v>-460.95981782758128</v>
      </c>
      <c r="BO46">
        <f t="shared" ref="BO46:DZ46" ca="1" si="62">IFERROR(BO45/BO23, "n/a")</f>
        <v>-469.75171733974071</v>
      </c>
      <c r="BP46">
        <f t="shared" ca="1" si="62"/>
        <v>-477.96073932912719</v>
      </c>
      <c r="BQ46">
        <f t="shared" ca="1" si="62"/>
        <v>-483.10726248757652</v>
      </c>
      <c r="BR46">
        <f t="shared" ca="1" si="62"/>
        <v>-490.93337236105509</v>
      </c>
      <c r="BS46">
        <f t="shared" ca="1" si="62"/>
        <v>-491.88944268237435</v>
      </c>
      <c r="BT46">
        <f t="shared" ca="1" si="62"/>
        <v>-510.31217463109874</v>
      </c>
      <c r="BU46">
        <f t="shared" ca="1" si="62"/>
        <v>-524.3366766254087</v>
      </c>
      <c r="BV46">
        <f t="shared" ca="1" si="62"/>
        <v>-534.74029408653348</v>
      </c>
      <c r="BW46">
        <f t="shared" ca="1" si="62"/>
        <v>-545.40715472754289</v>
      </c>
      <c r="BX46">
        <f t="shared" ca="1" si="62"/>
        <v>-553.73779492591882</v>
      </c>
      <c r="BY46">
        <f t="shared" ca="1" si="62"/>
        <v>-559.51648464338825</v>
      </c>
      <c r="BZ46">
        <f t="shared" ca="1" si="62"/>
        <v>-566.61816212923634</v>
      </c>
      <c r="CA46">
        <f t="shared" ca="1" si="62"/>
        <v>-577.83939155696078</v>
      </c>
      <c r="CB46">
        <f t="shared" ca="1" si="62"/>
        <v>-580.38115358376774</v>
      </c>
      <c r="CC46">
        <f t="shared" ca="1" si="62"/>
        <v>-584.68234174515146</v>
      </c>
      <c r="CD46">
        <f t="shared" ca="1" si="62"/>
        <v>-582.49086992147875</v>
      </c>
      <c r="CE46">
        <f t="shared" ca="1" si="62"/>
        <v>-579.08930930641759</v>
      </c>
      <c r="CF46">
        <f t="shared" ca="1" si="62"/>
        <v>-577.99669242756727</v>
      </c>
      <c r="CG46">
        <f t="shared" ca="1" si="62"/>
        <v>-573.60759990578617</v>
      </c>
      <c r="CH46">
        <f t="shared" ca="1" si="62"/>
        <v>-564.71606201021791</v>
      </c>
      <c r="CI46">
        <f t="shared" ca="1" si="62"/>
        <v>-550.72636923298285</v>
      </c>
      <c r="CJ46">
        <f t="shared" ca="1" si="62"/>
        <v>-533.18434811941302</v>
      </c>
      <c r="CK46">
        <f t="shared" ca="1" si="62"/>
        <v>-517.6360396582445</v>
      </c>
      <c r="CL46">
        <f t="shared" ca="1" si="62"/>
        <v>-499.87828111769687</v>
      </c>
      <c r="CM46">
        <f t="shared" ca="1" si="62"/>
        <v>-479.69371399949927</v>
      </c>
      <c r="CN46">
        <f t="shared" ca="1" si="62"/>
        <v>-462.68335522649477</v>
      </c>
      <c r="CO46">
        <f t="shared" ca="1" si="62"/>
        <v>-445.86936422472411</v>
      </c>
      <c r="CP46">
        <f t="shared" ca="1" si="62"/>
        <v>-437.85713935001741</v>
      </c>
      <c r="CQ46">
        <f t="shared" ca="1" si="62"/>
        <v>-431.80977343056003</v>
      </c>
      <c r="CR46">
        <f t="shared" ca="1" si="62"/>
        <v>-432.80802292263627</v>
      </c>
      <c r="CS46">
        <f t="shared" ca="1" si="62"/>
        <v>-436.86907451389271</v>
      </c>
      <c r="CT46">
        <f t="shared" ca="1" si="62"/>
        <v>-442.78713702903792</v>
      </c>
      <c r="CU46">
        <f t="shared" ca="1" si="62"/>
        <v>-451.82905541447258</v>
      </c>
      <c r="CV46">
        <f t="shared" ca="1" si="62"/>
        <v>-462.60653273979352</v>
      </c>
      <c r="CW46">
        <f t="shared" ca="1" si="62"/>
        <v>-474.76189127036957</v>
      </c>
      <c r="CX46">
        <f t="shared" ca="1" si="62"/>
        <v>-481.46017511949577</v>
      </c>
      <c r="CY46">
        <f t="shared" ca="1" si="62"/>
        <v>-488.28913521350739</v>
      </c>
      <c r="CZ46">
        <f t="shared" ca="1" si="62"/>
        <v>-492.82113877845165</v>
      </c>
      <c r="DA46">
        <f t="shared" ca="1" si="62"/>
        <v>-496.25348486111506</v>
      </c>
      <c r="DB46">
        <f t="shared" ca="1" si="62"/>
        <v>-506.6174232993057</v>
      </c>
      <c r="DC46">
        <f t="shared" ca="1" si="62"/>
        <v>-518.59364109900594</v>
      </c>
      <c r="DD46">
        <f t="shared" ca="1" si="62"/>
        <v>-528.97752634983101</v>
      </c>
      <c r="DE46">
        <f t="shared" ca="1" si="62"/>
        <v>-542.13949438049349</v>
      </c>
      <c r="DF46">
        <f t="shared" ca="1" si="62"/>
        <v>-550.17884091267433</v>
      </c>
      <c r="DG46">
        <f t="shared" ca="1" si="62"/>
        <v>-567.76816508124455</v>
      </c>
      <c r="DH46">
        <f t="shared" ca="1" si="62"/>
        <v>-592.5507880479762</v>
      </c>
      <c r="DI46">
        <f t="shared" ca="1" si="62"/>
        <v>-615.0565773387234</v>
      </c>
      <c r="DJ46">
        <f t="shared" ca="1" si="62"/>
        <v>-637.48571098152775</v>
      </c>
      <c r="DK46">
        <f t="shared" ca="1" si="62"/>
        <v>-664.6621390226868</v>
      </c>
      <c r="DL46">
        <f t="shared" ca="1" si="62"/>
        <v>-688.47178380682203</v>
      </c>
      <c r="DM46">
        <f t="shared" ca="1" si="62"/>
        <v>-714.09517613161051</v>
      </c>
      <c r="DN46">
        <f t="shared" ca="1" si="62"/>
        <v>-739.03677217145616</v>
      </c>
      <c r="DO46">
        <f t="shared" ca="1" si="62"/>
        <v>-759.1680205705328</v>
      </c>
      <c r="DP46">
        <f t="shared" ca="1" si="62"/>
        <v>-776.10220704151357</v>
      </c>
      <c r="DQ46">
        <f t="shared" ca="1" si="62"/>
        <v>-791.90330575992402</v>
      </c>
      <c r="DR46">
        <f t="shared" ca="1" si="62"/>
        <v>-810.24315253870327</v>
      </c>
      <c r="DS46">
        <f t="shared" ca="1" si="62"/>
        <v>-834.25043160091718</v>
      </c>
      <c r="DT46">
        <f t="shared" ca="1" si="62"/>
        <v>-851.2584383991516</v>
      </c>
      <c r="DU46">
        <f t="shared" ca="1" si="62"/>
        <v>-861.0422774591035</v>
      </c>
      <c r="DV46">
        <f t="shared" ca="1" si="62"/>
        <v>-868.76486869070982</v>
      </c>
      <c r="DW46">
        <f t="shared" ca="1" si="62"/>
        <v>-870.67987895728652</v>
      </c>
      <c r="DX46">
        <f t="shared" ca="1" si="62"/>
        <v>-869.67441160989517</v>
      </c>
      <c r="DY46">
        <f t="shared" ca="1" si="62"/>
        <v>-835.42934796222494</v>
      </c>
      <c r="DZ46">
        <f t="shared" ca="1" si="62"/>
        <v>-805.85652117677023</v>
      </c>
      <c r="EA46">
        <f t="shared" ref="EA46:GL46" ca="1" si="63">IFERROR(EA45/EA23, "n/a")</f>
        <v>-765.48993394804108</v>
      </c>
      <c r="EB46">
        <f t="shared" ca="1" si="63"/>
        <v>-709.40568891974988</v>
      </c>
      <c r="EC46">
        <f t="shared" ca="1" si="63"/>
        <v>-664.16093911312373</v>
      </c>
      <c r="ED46">
        <f t="shared" ca="1" si="63"/>
        <v>-628.03011693033307</v>
      </c>
      <c r="EE46">
        <f t="shared" ca="1" si="63"/>
        <v>-588.62015692970692</v>
      </c>
      <c r="EF46">
        <f t="shared" ca="1" si="63"/>
        <v>-557.9172306154054</v>
      </c>
      <c r="EG46">
        <f t="shared" ca="1" si="63"/>
        <v>-530.25376589066491</v>
      </c>
      <c r="EH46">
        <f t="shared" ca="1" si="63"/>
        <v>-509.48609686953358</v>
      </c>
      <c r="EI46">
        <f t="shared" ca="1" si="63"/>
        <v>-501.78485258166523</v>
      </c>
      <c r="EJ46">
        <f t="shared" ca="1" si="63"/>
        <v>-495.10011288693482</v>
      </c>
      <c r="EK46">
        <f t="shared" ca="1" si="63"/>
        <v>-500.60968640757937</v>
      </c>
      <c r="EL46">
        <f t="shared" ca="1" si="63"/>
        <v>-506.27757392449496</v>
      </c>
      <c r="EM46">
        <f t="shared" ca="1" si="63"/>
        <v>-528.27176611840957</v>
      </c>
      <c r="EN46">
        <f t="shared" ca="1" si="63"/>
        <v>-551.13998903076799</v>
      </c>
      <c r="EO46">
        <f t="shared" ca="1" si="63"/>
        <v>-572.59673258813359</v>
      </c>
      <c r="EP46">
        <f t="shared" ca="1" si="63"/>
        <v>-594.9114784184801</v>
      </c>
      <c r="EQ46">
        <f t="shared" ca="1" si="63"/>
        <v>-621.97749960386648</v>
      </c>
      <c r="ER46">
        <f t="shared" ca="1" si="63"/>
        <v>-648.25464548363561</v>
      </c>
      <c r="ES46">
        <f t="shared" ca="1" si="63"/>
        <v>-663.75927081939983</v>
      </c>
      <c r="ET46">
        <f t="shared" ca="1" si="63"/>
        <v>-685.45284009066893</v>
      </c>
      <c r="EU46">
        <f t="shared" ca="1" si="63"/>
        <v>-700.32097372477028</v>
      </c>
      <c r="EV46">
        <f t="shared" ca="1" si="63"/>
        <v>-716.48177814840756</v>
      </c>
      <c r="EW46">
        <f t="shared" ca="1" si="63"/>
        <v>-724.11674849972701</v>
      </c>
      <c r="EX46">
        <f t="shared" ca="1" si="63"/>
        <v>-721.4015335688789</v>
      </c>
      <c r="EY46">
        <f t="shared" ca="1" si="63"/>
        <v>-717.70351162923544</v>
      </c>
      <c r="EZ46">
        <f t="shared" ca="1" si="63"/>
        <v>-628.72021126536515</v>
      </c>
      <c r="FA46">
        <f t="shared" ca="1" si="63"/>
        <v>-585.77649248770081</v>
      </c>
      <c r="FB46">
        <f t="shared" ca="1" si="63"/>
        <v>-547.96526601091932</v>
      </c>
      <c r="FC46">
        <f t="shared" ca="1" si="63"/>
        <v>-445.00945253896231</v>
      </c>
      <c r="FD46">
        <f t="shared" ca="1" si="63"/>
        <v>-380.83365353142869</v>
      </c>
      <c r="FE46">
        <f t="shared" ca="1" si="63"/>
        <v>-286.81527964751223</v>
      </c>
      <c r="FF46">
        <f t="shared" ca="1" si="63"/>
        <v>-193.49465645643147</v>
      </c>
      <c r="FG46">
        <f t="shared" ca="1" si="63"/>
        <v>-107.39851631321656</v>
      </c>
      <c r="FH46">
        <f t="shared" ca="1" si="63"/>
        <v>-56.235078534031366</v>
      </c>
      <c r="FI46">
        <f t="shared" ca="1" si="63"/>
        <v>-6.1583863808201134</v>
      </c>
      <c r="FJ46">
        <f t="shared" ca="1" si="63"/>
        <v>35.199346133599043</v>
      </c>
      <c r="FK46">
        <f t="shared" ca="1" si="63"/>
        <v>26.332540246578102</v>
      </c>
      <c r="FL46">
        <f t="shared" ca="1" si="63"/>
        <v>9.3422135188241917</v>
      </c>
      <c r="FM46">
        <f t="shared" ca="1" si="63"/>
        <v>-12.638591433975275</v>
      </c>
      <c r="FN46">
        <f t="shared" ca="1" si="63"/>
        <v>-36.987227471052648</v>
      </c>
      <c r="FO46">
        <f t="shared" ca="1" si="63"/>
        <v>-64.941177652530541</v>
      </c>
      <c r="FP46">
        <f t="shared" ca="1" si="63"/>
        <v>-87.578384698905126</v>
      </c>
      <c r="FQ46">
        <f t="shared" ca="1" si="63"/>
        <v>-105.28510941658899</v>
      </c>
      <c r="FR46">
        <f t="shared" ca="1" si="63"/>
        <v>-127.56444020419444</v>
      </c>
      <c r="FS46">
        <f t="shared" ca="1" si="63"/>
        <v>-163.5310933079825</v>
      </c>
      <c r="FT46">
        <f t="shared" ca="1" si="63"/>
        <v>-199.85173237280989</v>
      </c>
      <c r="FU46">
        <f t="shared" ca="1" si="63"/>
        <v>-218.09328103235362</v>
      </c>
      <c r="FV46">
        <f t="shared" ca="1" si="63"/>
        <v>-240.45941020380778</v>
      </c>
      <c r="FW46">
        <f t="shared" ca="1" si="63"/>
        <v>-269.48341442127929</v>
      </c>
      <c r="FX46">
        <f t="shared" ca="1" si="63"/>
        <v>-289.88648441955712</v>
      </c>
      <c r="FY46">
        <f t="shared" ca="1" si="63"/>
        <v>-305.8538169270733</v>
      </c>
      <c r="FZ46">
        <f t="shared" ca="1" si="63"/>
        <v>-317.39791331121097</v>
      </c>
      <c r="GA46">
        <f t="shared" ca="1" si="63"/>
        <v>-320.10360017932589</v>
      </c>
      <c r="GB46">
        <f t="shared" ca="1" si="63"/>
        <v>-323.39808869836202</v>
      </c>
      <c r="GC46">
        <f t="shared" ca="1" si="63"/>
        <v>-328.20722332350249</v>
      </c>
      <c r="GD46">
        <f t="shared" ca="1" si="63"/>
        <v>-330.78160875061258</v>
      </c>
      <c r="GE46">
        <f t="shared" ca="1" si="63"/>
        <v>-329.66558374587453</v>
      </c>
      <c r="GF46">
        <f t="shared" ca="1" si="63"/>
        <v>-330.67226756127138</v>
      </c>
      <c r="GG46">
        <f t="shared" ca="1" si="63"/>
        <v>-336.35493534709605</v>
      </c>
      <c r="GH46">
        <f t="shared" ca="1" si="63"/>
        <v>-338.92275648352791</v>
      </c>
      <c r="GI46">
        <f t="shared" ca="1" si="63"/>
        <v>-336.62105303059036</v>
      </c>
      <c r="GJ46">
        <f t="shared" ca="1" si="63"/>
        <v>-335.38303178191188</v>
      </c>
      <c r="GK46">
        <f t="shared" ca="1" si="63"/>
        <v>-334.92539000678289</v>
      </c>
      <c r="GL46">
        <f t="shared" ca="1" si="63"/>
        <v>-336.35510141699893</v>
      </c>
      <c r="GM46">
        <f t="shared" ref="GM46:GV46" ca="1" si="64">IFERROR(GM45/GM23, "n/a")</f>
        <v>-329.54101562500017</v>
      </c>
      <c r="GN46">
        <f t="shared" ca="1" si="64"/>
        <v>-319.37284627036468</v>
      </c>
      <c r="GO46" t="str">
        <f t="shared" ca="1" si="64"/>
        <v>n/a</v>
      </c>
      <c r="GP46" t="str">
        <f t="shared" ca="1" si="64"/>
        <v>n/a</v>
      </c>
      <c r="GQ46" t="str">
        <f t="shared" ca="1" si="64"/>
        <v>n/a</v>
      </c>
      <c r="GR46" t="str">
        <f t="shared" ca="1" si="64"/>
        <v>n/a</v>
      </c>
      <c r="GS46" t="str">
        <f t="shared" ca="1" si="64"/>
        <v>n/a</v>
      </c>
      <c r="GT46" t="str">
        <f t="shared" ca="1" si="64"/>
        <v>n/a</v>
      </c>
      <c r="GU46" t="str">
        <f t="shared" ca="1" si="64"/>
        <v>n/a</v>
      </c>
      <c r="GV46" t="str">
        <f t="shared" ca="1" si="64"/>
        <v>n/a</v>
      </c>
    </row>
    <row r="47" spans="1:204" x14ac:dyDescent="0.25">
      <c r="A47" s="8" t="s">
        <v>190</v>
      </c>
      <c r="B47" s="16" t="s">
        <v>189</v>
      </c>
      <c r="C47" t="str">
        <f ca="1">IFERROR(C21-C46, "n/a")</f>
        <v>n/a</v>
      </c>
      <c r="D47" t="str">
        <f t="shared" ref="C47:BN47" ca="1" si="65">IFERROR(D21-D46, "n/a")</f>
        <v>n/a</v>
      </c>
      <c r="E47" t="str">
        <f t="shared" ca="1" si="65"/>
        <v>n/a</v>
      </c>
      <c r="F47" t="str">
        <f t="shared" ca="1" si="65"/>
        <v>n/a</v>
      </c>
      <c r="G47" t="str">
        <f t="shared" ca="1" si="65"/>
        <v>n/a</v>
      </c>
      <c r="H47" t="str">
        <f t="shared" ca="1" si="65"/>
        <v>n/a</v>
      </c>
      <c r="I47" t="str">
        <f t="shared" ca="1" si="65"/>
        <v>n/a</v>
      </c>
      <c r="J47" t="str">
        <f t="shared" ca="1" si="65"/>
        <v>n/a</v>
      </c>
      <c r="K47" t="str">
        <f t="shared" ca="1" si="65"/>
        <v>n/a</v>
      </c>
      <c r="L47" t="str">
        <f t="shared" ca="1" si="65"/>
        <v>n/a</v>
      </c>
      <c r="M47" t="str">
        <f t="shared" ca="1" si="65"/>
        <v>n/a</v>
      </c>
      <c r="N47">
        <f ca="1">IFERROR(N21-N46, "n/a")</f>
        <v>3912.1115292607506</v>
      </c>
      <c r="O47">
        <f t="shared" ca="1" si="65"/>
        <v>3983.0786602677736</v>
      </c>
      <c r="P47">
        <f t="shared" ca="1" si="65"/>
        <v>3983.6485330505479</v>
      </c>
      <c r="Q47">
        <f t="shared" ca="1" si="65"/>
        <v>3996.8328612094706</v>
      </c>
      <c r="R47">
        <f t="shared" ca="1" si="65"/>
        <v>3994.0572944730179</v>
      </c>
      <c r="S47">
        <f t="shared" ca="1" si="65"/>
        <v>3959.7328166911116</v>
      </c>
      <c r="T47">
        <f t="shared" ca="1" si="65"/>
        <v>3967.1041554236372</v>
      </c>
      <c r="U47">
        <f t="shared" ca="1" si="65"/>
        <v>3975.7236736736736</v>
      </c>
      <c r="V47">
        <f t="shared" ca="1" si="65"/>
        <v>3911.4159985356027</v>
      </c>
      <c r="W47">
        <f t="shared" ca="1" si="65"/>
        <v>3921.4140161725068</v>
      </c>
      <c r="X47">
        <f t="shared" ca="1" si="65"/>
        <v>3942.350859252947</v>
      </c>
      <c r="Y47">
        <f t="shared" ca="1" si="65"/>
        <v>3972.8372255141167</v>
      </c>
      <c r="Z47">
        <f t="shared" ca="1" si="65"/>
        <v>4004.8291603821017</v>
      </c>
      <c r="AA47">
        <f t="shared" ca="1" si="65"/>
        <v>4073.5283381364075</v>
      </c>
      <c r="AB47">
        <f t="shared" ca="1" si="65"/>
        <v>4116.707833776014</v>
      </c>
      <c r="AC47">
        <f t="shared" ca="1" si="65"/>
        <v>4160.1571687199184</v>
      </c>
      <c r="AD47">
        <f t="shared" ca="1" si="65"/>
        <v>4214.3792108151574</v>
      </c>
      <c r="AE47">
        <f t="shared" ca="1" si="65"/>
        <v>4268.8120732722737</v>
      </c>
      <c r="AF47">
        <f t="shared" ca="1" si="65"/>
        <v>4305.9176952141061</v>
      </c>
      <c r="AG47">
        <f t="shared" ca="1" si="65"/>
        <v>4353.4640526930752</v>
      </c>
      <c r="AH47">
        <f t="shared" ca="1" si="65"/>
        <v>4425.4041902431563</v>
      </c>
      <c r="AI47">
        <f t="shared" ca="1" si="65"/>
        <v>4459.7478382987265</v>
      </c>
      <c r="AJ47">
        <f t="shared" ca="1" si="65"/>
        <v>4560.2815955020833</v>
      </c>
      <c r="AK47">
        <f t="shared" ca="1" si="65"/>
        <v>4589.4580541710129</v>
      </c>
      <c r="AL47">
        <f t="shared" ca="1" si="65"/>
        <v>4635.0452423613287</v>
      </c>
      <c r="AM47">
        <f t="shared" ca="1" si="65"/>
        <v>4666.7218190276799</v>
      </c>
      <c r="AN47">
        <f t="shared" ca="1" si="65"/>
        <v>4667.3324548295068</v>
      </c>
      <c r="AO47">
        <f t="shared" ca="1" si="65"/>
        <v>4710.3485254999687</v>
      </c>
      <c r="AP47">
        <f t="shared" ca="1" si="65"/>
        <v>4721.6198241572401</v>
      </c>
      <c r="AQ47">
        <f t="shared" ca="1" si="65"/>
        <v>4707.5136673954376</v>
      </c>
      <c r="AR47">
        <f t="shared" ca="1" si="65"/>
        <v>4601.5823358189427</v>
      </c>
      <c r="AS47">
        <f t="shared" ca="1" si="65"/>
        <v>4633.4094751895436</v>
      </c>
      <c r="AT47">
        <f t="shared" ca="1" si="65"/>
        <v>4681.5764337169057</v>
      </c>
      <c r="AU47">
        <f t="shared" ca="1" si="65"/>
        <v>4697.8216416662872</v>
      </c>
      <c r="AV47">
        <f t="shared" ca="1" si="65"/>
        <v>4702.3123417485012</v>
      </c>
      <c r="AW47">
        <f t="shared" ca="1" si="65"/>
        <v>4729.3464502088109</v>
      </c>
      <c r="AX47">
        <f t="shared" ca="1" si="65"/>
        <v>4701.4708161344051</v>
      </c>
      <c r="AY47">
        <f t="shared" ca="1" si="65"/>
        <v>4732.4772562144226</v>
      </c>
      <c r="AZ47">
        <f t="shared" ca="1" si="65"/>
        <v>4744.0937341068311</v>
      </c>
      <c r="BA47">
        <f t="shared" ca="1" si="65"/>
        <v>4765.8788005578799</v>
      </c>
      <c r="BB47">
        <f t="shared" ca="1" si="65"/>
        <v>4829.0073431831033</v>
      </c>
      <c r="BC47">
        <f t="shared" ca="1" si="65"/>
        <v>4857.7020852146788</v>
      </c>
      <c r="BD47">
        <f t="shared" ca="1" si="65"/>
        <v>4939.3376199095628</v>
      </c>
      <c r="BE47">
        <f t="shared" ca="1" si="65"/>
        <v>5016.2311552745159</v>
      </c>
      <c r="BF47">
        <f t="shared" ca="1" si="65"/>
        <v>5095.5135378029481</v>
      </c>
      <c r="BG47">
        <f t="shared" ca="1" si="65"/>
        <v>5145.2402512001054</v>
      </c>
      <c r="BH47">
        <f t="shared" ca="1" si="65"/>
        <v>5225.6099206116614</v>
      </c>
      <c r="BI47">
        <f t="shared" ca="1" si="65"/>
        <v>5274.2543696724115</v>
      </c>
      <c r="BJ47">
        <f t="shared" ca="1" si="65"/>
        <v>5350.4138537230801</v>
      </c>
      <c r="BK47">
        <f t="shared" ca="1" si="65"/>
        <v>5451.3603311241459</v>
      </c>
      <c r="BL47">
        <f t="shared" ca="1" si="65"/>
        <v>5502.6940630470654</v>
      </c>
      <c r="BM47">
        <f t="shared" ca="1" si="65"/>
        <v>5607.5620755153168</v>
      </c>
      <c r="BN47">
        <f t="shared" ca="1" si="65"/>
        <v>5634.5598178275814</v>
      </c>
      <c r="BO47">
        <f t="shared" ref="BO47:DZ47" ca="1" si="66">IFERROR(BO21-BO46, "n/a")</f>
        <v>5688.6517173397406</v>
      </c>
      <c r="BP47">
        <f t="shared" ca="1" si="66"/>
        <v>5753.660739329127</v>
      </c>
      <c r="BQ47">
        <f t="shared" ca="1" si="66"/>
        <v>5852.1072624875769</v>
      </c>
      <c r="BR47">
        <f t="shared" ca="1" si="66"/>
        <v>5892.9333723610553</v>
      </c>
      <c r="BS47">
        <f t="shared" ca="1" si="66"/>
        <v>5899.2894426823741</v>
      </c>
      <c r="BT47">
        <f t="shared" ca="1" si="66"/>
        <v>5991.5121746310988</v>
      </c>
      <c r="BU47">
        <f t="shared" ca="1" si="66"/>
        <v>6068.0366766254083</v>
      </c>
      <c r="BV47">
        <f t="shared" ca="1" si="66"/>
        <v>6090.2402940865331</v>
      </c>
      <c r="BW47">
        <f t="shared" ca="1" si="66"/>
        <v>6199.0071547275429</v>
      </c>
      <c r="BX47">
        <f t="shared" ca="1" si="66"/>
        <v>6249.0377949259191</v>
      </c>
      <c r="BY47">
        <f t="shared" ca="1" si="66"/>
        <v>6305.4164846433878</v>
      </c>
      <c r="BZ47">
        <f t="shared" ca="1" si="66"/>
        <v>6377.9181621292364</v>
      </c>
      <c r="CA47">
        <f t="shared" ca="1" si="66"/>
        <v>6416.0393915569603</v>
      </c>
      <c r="CB47">
        <f t="shared" ca="1" si="66"/>
        <v>6445.8811535837676</v>
      </c>
      <c r="CC47">
        <f t="shared" ca="1" si="66"/>
        <v>6506.9823417451516</v>
      </c>
      <c r="CD47">
        <f t="shared" ca="1" si="66"/>
        <v>6530.4908699214784</v>
      </c>
      <c r="CE47">
        <f t="shared" ca="1" si="66"/>
        <v>6577.1893093064182</v>
      </c>
      <c r="CF47">
        <f t="shared" ca="1" si="66"/>
        <v>6594.2966924275679</v>
      </c>
      <c r="CG47">
        <f t="shared" ca="1" si="66"/>
        <v>6613.8075999057855</v>
      </c>
      <c r="CH47">
        <f t="shared" ca="1" si="66"/>
        <v>6558.9160620102175</v>
      </c>
      <c r="CI47">
        <f t="shared" ca="1" si="66"/>
        <v>6522.4263692329823</v>
      </c>
      <c r="CJ47">
        <f t="shared" ca="1" si="66"/>
        <v>6554.3843481194126</v>
      </c>
      <c r="CK47">
        <f t="shared" ca="1" si="66"/>
        <v>6568.8360396582448</v>
      </c>
      <c r="CL47">
        <f t="shared" ca="1" si="66"/>
        <v>6548.0782811176969</v>
      </c>
      <c r="CM47">
        <f t="shared" ca="1" si="66"/>
        <v>6641.0937139994985</v>
      </c>
      <c r="CN47">
        <f t="shared" ca="1" si="66"/>
        <v>6665.883355226495</v>
      </c>
      <c r="CO47">
        <f t="shared" ca="1" si="66"/>
        <v>6715.5693642247243</v>
      </c>
      <c r="CP47">
        <f t="shared" ca="1" si="66"/>
        <v>6782.2571393500166</v>
      </c>
      <c r="CQ47">
        <f t="shared" ca="1" si="66"/>
        <v>6800.6097734305604</v>
      </c>
      <c r="CR47">
        <f t="shared" ca="1" si="66"/>
        <v>6859.508022922636</v>
      </c>
      <c r="CS47">
        <f t="shared" ca="1" si="66"/>
        <v>6935.0690745138927</v>
      </c>
      <c r="CT47">
        <f t="shared" ca="1" si="66"/>
        <v>6998.0871370290379</v>
      </c>
      <c r="CU47">
        <f t="shared" ca="1" si="66"/>
        <v>7082.1290554144725</v>
      </c>
      <c r="CV47">
        <f t="shared" ca="1" si="66"/>
        <v>7144.4065327397939</v>
      </c>
      <c r="CW47">
        <f t="shared" ca="1" si="66"/>
        <v>7207.5618912703694</v>
      </c>
      <c r="CX47">
        <f t="shared" ca="1" si="66"/>
        <v>7287.0601751194963</v>
      </c>
      <c r="CY47">
        <f t="shared" ca="1" si="66"/>
        <v>7310.7891352135075</v>
      </c>
      <c r="CZ47">
        <f t="shared" ca="1" si="66"/>
        <v>7375.1211387784515</v>
      </c>
      <c r="DA47">
        <f t="shared" ca="1" si="66"/>
        <v>7440.9534848611147</v>
      </c>
      <c r="DB47">
        <f t="shared" ca="1" si="66"/>
        <v>7499.7174232993057</v>
      </c>
      <c r="DC47">
        <f t="shared" ca="1" si="66"/>
        <v>7576.1936410990065</v>
      </c>
      <c r="DD47">
        <f t="shared" ca="1" si="66"/>
        <v>7662.5775263498317</v>
      </c>
      <c r="DE47">
        <f t="shared" ca="1" si="66"/>
        <v>7718.9394943804937</v>
      </c>
      <c r="DF47">
        <f t="shared" ca="1" si="66"/>
        <v>7784.0788409126744</v>
      </c>
      <c r="DG47">
        <f t="shared" ca="1" si="66"/>
        <v>7877.9681650812445</v>
      </c>
      <c r="DH47">
        <f t="shared" ca="1" si="66"/>
        <v>7935.6507880479767</v>
      </c>
      <c r="DI47">
        <f t="shared" ca="1" si="66"/>
        <v>8083.2565773387232</v>
      </c>
      <c r="DJ47">
        <f t="shared" ca="1" si="66"/>
        <v>8194.8857109815272</v>
      </c>
      <c r="DK47">
        <f t="shared" ca="1" si="66"/>
        <v>8298.5621390226861</v>
      </c>
      <c r="DL47">
        <f t="shared" ca="1" si="66"/>
        <v>8456.771783806822</v>
      </c>
      <c r="DM47">
        <f t="shared" ca="1" si="66"/>
        <v>8583.6951761316104</v>
      </c>
      <c r="DN47">
        <f t="shared" ca="1" si="66"/>
        <v>8722.3367721714567</v>
      </c>
      <c r="DO47">
        <f t="shared" ca="1" si="66"/>
        <v>8819.9680205705336</v>
      </c>
      <c r="DP47">
        <f t="shared" ca="1" si="66"/>
        <v>8954.402207041514</v>
      </c>
      <c r="DQ47">
        <f t="shared" ca="1" si="66"/>
        <v>9062.5033057599248</v>
      </c>
      <c r="DR47">
        <f t="shared" ca="1" si="66"/>
        <v>9202.043152538703</v>
      </c>
      <c r="DS47">
        <f t="shared" ca="1" si="66"/>
        <v>9354.9504316009188</v>
      </c>
      <c r="DT47">
        <f t="shared" ca="1" si="66"/>
        <v>9454.2584383991525</v>
      </c>
      <c r="DU47">
        <f t="shared" ca="1" si="66"/>
        <v>9548.5422774591043</v>
      </c>
      <c r="DV47">
        <f t="shared" ca="1" si="66"/>
        <v>9630.9648686907112</v>
      </c>
      <c r="DW47">
        <f t="shared" ca="1" si="66"/>
        <v>9667.9798789572851</v>
      </c>
      <c r="DX47">
        <f t="shared" ca="1" si="66"/>
        <v>9687.7744116098947</v>
      </c>
      <c r="DY47">
        <f t="shared" ca="1" si="66"/>
        <v>9683.729347962224</v>
      </c>
      <c r="DZ47">
        <f t="shared" ca="1" si="66"/>
        <v>9786.4565211767713</v>
      </c>
      <c r="EA47">
        <f t="shared" ref="EA47:GK47" ca="1" si="67">IFERROR(EA21-EA46, "n/a")</f>
        <v>9773.589933948042</v>
      </c>
      <c r="EB47">
        <f t="shared" ca="1" si="67"/>
        <v>9763.7056889197484</v>
      </c>
      <c r="EC47">
        <f t="shared" ca="1" si="67"/>
        <v>9784.0609391131238</v>
      </c>
      <c r="ED47">
        <f t="shared" ca="1" si="67"/>
        <v>9800.4301169303326</v>
      </c>
      <c r="EE47">
        <f t="shared" ca="1" si="67"/>
        <v>9804.1201569297064</v>
      </c>
      <c r="EF47">
        <f t="shared" ca="1" si="67"/>
        <v>9876.9172306154051</v>
      </c>
      <c r="EG47">
        <f t="shared" ca="1" si="67"/>
        <v>9985.9537658906665</v>
      </c>
      <c r="EH47">
        <f t="shared" ca="1" si="67"/>
        <v>10029.286096869533</v>
      </c>
      <c r="EI47">
        <f t="shared" ca="1" si="67"/>
        <v>10106.284852581664</v>
      </c>
      <c r="EJ47">
        <f t="shared" ca="1" si="67"/>
        <v>10159.400112886935</v>
      </c>
      <c r="EK47">
        <f t="shared" ca="1" si="67"/>
        <v>10271.709686407579</v>
      </c>
      <c r="EL47">
        <f t="shared" ca="1" si="67"/>
        <v>10383.677573924495</v>
      </c>
      <c r="EM47">
        <f t="shared" ca="1" si="67"/>
        <v>10463.271766118409</v>
      </c>
      <c r="EN47">
        <f t="shared" ca="1" si="67"/>
        <v>10598.939989030767</v>
      </c>
      <c r="EO47">
        <f t="shared" ca="1" si="67"/>
        <v>10717.896732588133</v>
      </c>
      <c r="EP47">
        <f t="shared" ca="1" si="67"/>
        <v>10770.31147841848</v>
      </c>
      <c r="EQ47">
        <f t="shared" ca="1" si="67"/>
        <v>10910.877499603866</v>
      </c>
      <c r="ER47">
        <f t="shared" ca="1" si="67"/>
        <v>10989.254645483636</v>
      </c>
      <c r="ES47">
        <f t="shared" ca="1" si="67"/>
        <v>11067.5592708194</v>
      </c>
      <c r="ET47">
        <f t="shared" ca="1" si="67"/>
        <v>11189.952840090669</v>
      </c>
      <c r="EU47">
        <f t="shared" ca="1" si="67"/>
        <v>11263.62097372477</v>
      </c>
      <c r="EV47">
        <f t="shared" ca="1" si="67"/>
        <v>11299.281778148406</v>
      </c>
      <c r="EW47">
        <f t="shared" ca="1" si="67"/>
        <v>11366.616748499728</v>
      </c>
      <c r="EX47">
        <f t="shared" ca="1" si="67"/>
        <v>11394.201533568877</v>
      </c>
      <c r="EY47">
        <f t="shared" ca="1" si="67"/>
        <v>11362.103511629235</v>
      </c>
      <c r="EZ47">
        <f t="shared" ca="1" si="67"/>
        <v>11290.420211265366</v>
      </c>
      <c r="FA47">
        <f t="shared" ca="1" si="67"/>
        <v>11167.676492487701</v>
      </c>
      <c r="FB47">
        <f t="shared" ca="1" si="67"/>
        <v>11031.365266010918</v>
      </c>
      <c r="FC47">
        <f t="shared" ca="1" si="67"/>
        <v>10904.709452538964</v>
      </c>
      <c r="FD47">
        <f t="shared" ca="1" si="67"/>
        <v>10798.133653531428</v>
      </c>
      <c r="FE47">
        <f t="shared" ca="1" si="67"/>
        <v>10776.015279647512</v>
      </c>
      <c r="FF47">
        <f t="shared" ca="1" si="67"/>
        <v>10667.094656456431</v>
      </c>
      <c r="FG47">
        <f t="shared" ca="1" si="67"/>
        <v>10632.798516313216</v>
      </c>
      <c r="FH47">
        <f t="shared" ca="1" si="67"/>
        <v>10665.335078534032</v>
      </c>
      <c r="FI47">
        <f t="shared" ca="1" si="67"/>
        <v>10689.45838638082</v>
      </c>
      <c r="FJ47">
        <f t="shared" ca="1" si="67"/>
        <v>10718.800653866401</v>
      </c>
      <c r="FK47">
        <f t="shared" ca="1" si="67"/>
        <v>10773.367459753423</v>
      </c>
      <c r="FL47">
        <f t="shared" ca="1" si="67"/>
        <v>10814.357786481176</v>
      </c>
      <c r="FM47">
        <f t="shared" ca="1" si="67"/>
        <v>10878.638591433975</v>
      </c>
      <c r="FN47">
        <f t="shared" ca="1" si="67"/>
        <v>10922.887227471052</v>
      </c>
      <c r="FO47">
        <f t="shared" ca="1" si="67"/>
        <v>11038.24117765253</v>
      </c>
      <c r="FP47">
        <f t="shared" ca="1" si="67"/>
        <v>11077.178384698906</v>
      </c>
      <c r="FQ47">
        <f t="shared" ca="1" si="67"/>
        <v>11112.785109416589</v>
      </c>
      <c r="FR47">
        <f t="shared" ca="1" si="67"/>
        <v>11184.464440204194</v>
      </c>
      <c r="FS47">
        <f t="shared" ca="1" si="67"/>
        <v>11277.731093307983</v>
      </c>
      <c r="FT47">
        <f t="shared" ca="1" si="67"/>
        <v>11322.051732372811</v>
      </c>
      <c r="FU47">
        <f t="shared" ca="1" si="67"/>
        <v>11385.493281032353</v>
      </c>
      <c r="FV47">
        <f t="shared" ca="1" si="67"/>
        <v>11504.059410203809</v>
      </c>
      <c r="FW47">
        <f t="shared" ca="1" si="67"/>
        <v>11576.783414421279</v>
      </c>
      <c r="FX47">
        <f t="shared" ca="1" si="67"/>
        <v>11718.586484419558</v>
      </c>
      <c r="FY47">
        <f t="shared" ca="1" si="67"/>
        <v>11860.053816927075</v>
      </c>
      <c r="FZ47">
        <f t="shared" ca="1" si="67"/>
        <v>12004.497913311212</v>
      </c>
      <c r="GA47">
        <f t="shared" ca="1" si="67"/>
        <v>12108.503600179325</v>
      </c>
      <c r="GB47">
        <f t="shared" ca="1" si="67"/>
        <v>12210.898088698363</v>
      </c>
      <c r="GC47">
        <f t="shared" ca="1" si="67"/>
        <v>12300.207223323503</v>
      </c>
      <c r="GD47">
        <f t="shared" ca="1" si="67"/>
        <v>12370.481608750613</v>
      </c>
      <c r="GE47">
        <f t="shared" ca="1" si="67"/>
        <v>12441.465583745874</v>
      </c>
      <c r="GF47">
        <f t="shared" ca="1" si="67"/>
        <v>12544.772267561271</v>
      </c>
      <c r="GG47">
        <f t="shared" ca="1" si="67"/>
        <v>12630.654935347095</v>
      </c>
      <c r="GH47">
        <f t="shared" ca="1" si="67"/>
        <v>12711.622756483528</v>
      </c>
      <c r="GI47">
        <f t="shared" ca="1" si="67"/>
        <v>12764.221053030591</v>
      </c>
      <c r="GJ47">
        <f t="shared" ca="1" si="67"/>
        <v>12851.283031781912</v>
      </c>
      <c r="GK47">
        <f t="shared" ca="1" si="67"/>
        <v>12919.825390006783</v>
      </c>
      <c r="GL47">
        <f ca="1">IFERROR(GL21-GL46, "n/a")</f>
        <v>13042.755101416999</v>
      </c>
      <c r="GM47">
        <f t="shared" ref="GM47:GV47" ca="1" si="68">IFERROR(GM21-GM46, "n/a")</f>
        <v>13052.341015624999</v>
      </c>
      <c r="GN47">
        <f t="shared" ca="1" si="68"/>
        <v>13161.372846270364</v>
      </c>
      <c r="GO47" t="str">
        <f t="shared" ca="1" si="68"/>
        <v>n/a</v>
      </c>
      <c r="GP47" t="str">
        <f t="shared" ca="1" si="68"/>
        <v>n/a</v>
      </c>
      <c r="GQ47" t="str">
        <f t="shared" ca="1" si="68"/>
        <v>n/a</v>
      </c>
      <c r="GR47" t="str">
        <f t="shared" ca="1" si="68"/>
        <v>n/a</v>
      </c>
      <c r="GS47" t="str">
        <f t="shared" ca="1" si="68"/>
        <v>n/a</v>
      </c>
      <c r="GT47" t="str">
        <f t="shared" ca="1" si="68"/>
        <v>n/a</v>
      </c>
      <c r="GU47" t="str">
        <f t="shared" ca="1" si="68"/>
        <v>n/a</v>
      </c>
      <c r="GV47" t="str">
        <f t="shared" ca="1" si="68"/>
        <v>n/a</v>
      </c>
    </row>
    <row r="48" spans="1:204" x14ac:dyDescent="0.25">
      <c r="B48" s="16"/>
      <c r="CE48" s="15"/>
      <c r="CF48" s="15"/>
      <c r="CG48" s="15"/>
      <c r="CH48" s="15"/>
      <c r="CI48" s="15"/>
      <c r="CJ48" s="15"/>
      <c r="CK48" s="15"/>
    </row>
    <row r="49" spans="1:206" x14ac:dyDescent="0.25">
      <c r="A49" s="14" t="s">
        <v>191</v>
      </c>
    </row>
    <row r="50" spans="1:206" x14ac:dyDescent="0.25">
      <c r="A50" s="8" t="s">
        <v>192</v>
      </c>
      <c r="B50" t="s">
        <v>193</v>
      </c>
      <c r="C50" t="str">
        <f t="shared" ref="C50:BN50" si="69">IFERROR(((C21/B21)^4-1)*100, "n/a")</f>
        <v>n/a</v>
      </c>
      <c r="D50">
        <f t="shared" si="69"/>
        <v>1.8263468573127106</v>
      </c>
      <c r="E50">
        <f t="shared" si="69"/>
        <v>3.5540407326941192</v>
      </c>
      <c r="F50">
        <f t="shared" si="69"/>
        <v>-1.0901701829157173</v>
      </c>
      <c r="G50">
        <f t="shared" si="69"/>
        <v>7.9078569104687357</v>
      </c>
      <c r="H50">
        <f t="shared" si="69"/>
        <v>3.7253140193211021</v>
      </c>
      <c r="I50">
        <f t="shared" si="69"/>
        <v>3.2272900512064773</v>
      </c>
      <c r="J50">
        <f t="shared" si="69"/>
        <v>6.8059641454392805</v>
      </c>
      <c r="K50">
        <f t="shared" si="69"/>
        <v>5.3862265614766258</v>
      </c>
      <c r="L50">
        <f t="shared" si="69"/>
        <v>7.8259846408264888</v>
      </c>
      <c r="M50">
        <f t="shared" si="69"/>
        <v>6.3150958930487944</v>
      </c>
      <c r="N50">
        <f t="shared" si="69"/>
        <v>9.7198511788447526</v>
      </c>
      <c r="O50">
        <f t="shared" si="69"/>
        <v>7.5107491469731169</v>
      </c>
      <c r="P50">
        <f t="shared" si="69"/>
        <v>-0.19050014904509194</v>
      </c>
      <c r="Q50">
        <f t="shared" si="69"/>
        <v>1.4211372200191308</v>
      </c>
      <c r="R50">
        <f t="shared" si="69"/>
        <v>-1.1908769723670498</v>
      </c>
      <c r="S50">
        <f t="shared" si="69"/>
        <v>-3.5293386969060037</v>
      </c>
      <c r="T50">
        <f t="shared" si="69"/>
        <v>1.444697549702556</v>
      </c>
      <c r="U50">
        <f t="shared" si="69"/>
        <v>1.7361050559922209</v>
      </c>
      <c r="V50">
        <f t="shared" si="69"/>
        <v>-5.7214878836213785</v>
      </c>
      <c r="W50">
        <f t="shared" si="69"/>
        <v>3.3915839529405911</v>
      </c>
      <c r="X50">
        <f t="shared" si="69"/>
        <v>6.7509276084528169</v>
      </c>
      <c r="Y50">
        <f t="shared" si="69"/>
        <v>5.8016255323522836</v>
      </c>
      <c r="Z50">
        <f t="shared" si="69"/>
        <v>4.3769085225083604</v>
      </c>
      <c r="AA50">
        <f t="shared" si="69"/>
        <v>8.2333213577114428</v>
      </c>
      <c r="AB50">
        <f t="shared" si="69"/>
        <v>3.7398808997697319</v>
      </c>
      <c r="AC50">
        <f t="shared" si="69"/>
        <v>4.2801075006573042</v>
      </c>
      <c r="AD50">
        <f t="shared" si="69"/>
        <v>5.2816863824394211</v>
      </c>
      <c r="AE50">
        <f t="shared" si="69"/>
        <v>4.8072599632520197</v>
      </c>
      <c r="AF50">
        <f t="shared" si="69"/>
        <v>2.1837789456602419</v>
      </c>
      <c r="AG50">
        <f t="shared" si="69"/>
        <v>3.8369402552268728</v>
      </c>
      <c r="AH50">
        <f t="shared" si="69"/>
        <v>6.1489289081386289</v>
      </c>
      <c r="AI50">
        <f t="shared" si="69"/>
        <v>2.2698086079611546</v>
      </c>
      <c r="AJ50">
        <f t="shared" si="69"/>
        <v>8.8281819486158106</v>
      </c>
      <c r="AK50">
        <f t="shared" si="69"/>
        <v>1.6925621474060071</v>
      </c>
      <c r="AL50">
        <f t="shared" si="69"/>
        <v>3.2645641270008463</v>
      </c>
      <c r="AM50">
        <f t="shared" si="69"/>
        <v>2.0858546200282158</v>
      </c>
      <c r="AN50">
        <f t="shared" si="69"/>
        <v>-0.25477994588263275</v>
      </c>
      <c r="AO50">
        <f t="shared" si="69"/>
        <v>3.9414569020147061</v>
      </c>
      <c r="AP50">
        <f t="shared" si="69"/>
        <v>1.0053359265994599</v>
      </c>
      <c r="AQ50">
        <f t="shared" si="69"/>
        <v>-0.56834581249858296</v>
      </c>
      <c r="AR50">
        <f t="shared" si="69"/>
        <v>-8.7136397640708356</v>
      </c>
      <c r="AS50">
        <f t="shared" si="69"/>
        <v>4.4635950628487242</v>
      </c>
      <c r="AT50">
        <f t="shared" si="69"/>
        <v>5.5133025007394032</v>
      </c>
      <c r="AU50">
        <f t="shared" si="69"/>
        <v>1.3417436073602573</v>
      </c>
      <c r="AV50">
        <f t="shared" si="69"/>
        <v>3.7224884432562888E-2</v>
      </c>
      <c r="AW50">
        <f t="shared" si="69"/>
        <v>1.8549687423826011</v>
      </c>
      <c r="AX50">
        <f t="shared" si="69"/>
        <v>-2.704249484175103</v>
      </c>
      <c r="AY50">
        <f t="shared" si="69"/>
        <v>2.9794526770348106</v>
      </c>
      <c r="AZ50">
        <f t="shared" si="69"/>
        <v>1.2275214987760297</v>
      </c>
      <c r="BA50">
        <f t="shared" si="69"/>
        <v>2.7033062660872798</v>
      </c>
      <c r="BB50">
        <f t="shared" si="69"/>
        <v>7.1899833254504442</v>
      </c>
      <c r="BC50">
        <f t="shared" si="69"/>
        <v>4.0142740570780377</v>
      </c>
      <c r="BD50">
        <f t="shared" si="69"/>
        <v>8.3974286289747457</v>
      </c>
      <c r="BE50">
        <f t="shared" si="69"/>
        <v>7.373851031824552</v>
      </c>
      <c r="BF50">
        <f t="shared" si="69"/>
        <v>6.5271423527903272</v>
      </c>
      <c r="BG50">
        <f t="shared" si="69"/>
        <v>3.3642533854725265</v>
      </c>
      <c r="BH50">
        <f t="shared" si="69"/>
        <v>5.7198379039674396</v>
      </c>
      <c r="BI50">
        <f t="shared" si="69"/>
        <v>3.0018091514584011</v>
      </c>
      <c r="BJ50">
        <f t="shared" si="69"/>
        <v>5.2808156362495362</v>
      </c>
      <c r="BK50">
        <f t="shared" si="69"/>
        <v>6.9739160298415648</v>
      </c>
      <c r="BL50">
        <f t="shared" si="69"/>
        <v>3.7240662880029252</v>
      </c>
      <c r="BM50">
        <f t="shared" si="69"/>
        <v>7.8143694131136421</v>
      </c>
      <c r="BN50">
        <f t="shared" si="69"/>
        <v>0.86282621666642356</v>
      </c>
      <c r="BO50">
        <f t="shared" ref="BO50:DZ50" si="70">IFERROR(((BO21/BN21)^4-1)*100, "n/a")</f>
        <v>3.5486663282116915</v>
      </c>
      <c r="BP50">
        <f t="shared" si="70"/>
        <v>4.4249954730297247</v>
      </c>
      <c r="BQ50">
        <f t="shared" si="70"/>
        <v>7.2638174808862477</v>
      </c>
      <c r="BR50">
        <f t="shared" si="70"/>
        <v>2.4813183234538183</v>
      </c>
      <c r="BS50">
        <f t="shared" si="70"/>
        <v>0.40045186215926787</v>
      </c>
      <c r="BT50">
        <f t="shared" si="70"/>
        <v>5.5719660469284449</v>
      </c>
      <c r="BU50">
        <f t="shared" si="70"/>
        <v>4.6396514862801386</v>
      </c>
      <c r="BV50">
        <f t="shared" si="70"/>
        <v>0.85413919869354871</v>
      </c>
      <c r="BW50">
        <f t="shared" si="70"/>
        <v>7.2525694823377451</v>
      </c>
      <c r="BX50">
        <f t="shared" si="70"/>
        <v>2.9831350667351764</v>
      </c>
      <c r="BY50">
        <f t="shared" si="70"/>
        <v>3.601449471943341</v>
      </c>
      <c r="BZ50">
        <f t="shared" si="70"/>
        <v>4.6311334171844409</v>
      </c>
      <c r="CA50">
        <f t="shared" si="70"/>
        <v>1.8644608726888778</v>
      </c>
      <c r="CB50">
        <f t="shared" si="70"/>
        <v>1.8836000056638547</v>
      </c>
      <c r="CC50">
        <f t="shared" si="70"/>
        <v>3.9301266246049238</v>
      </c>
      <c r="CD50">
        <f t="shared" si="70"/>
        <v>1.7471437371512355</v>
      </c>
      <c r="CE50">
        <f t="shared" si="70"/>
        <v>3.4120074192871996</v>
      </c>
      <c r="CF50">
        <f t="shared" si="70"/>
        <v>1.2192530251189826</v>
      </c>
      <c r="CG50">
        <f t="shared" si="70"/>
        <v>1.5985102569195719</v>
      </c>
      <c r="CH50">
        <f t="shared" si="70"/>
        <v>-3.0116342862702705</v>
      </c>
      <c r="CI50">
        <f t="shared" si="70"/>
        <v>-1.493018702027582</v>
      </c>
      <c r="CJ50">
        <f t="shared" si="70"/>
        <v>3.3570925260933304</v>
      </c>
      <c r="CK50">
        <f t="shared" si="70"/>
        <v>2.0079023088221515</v>
      </c>
      <c r="CL50">
        <f t="shared" si="70"/>
        <v>-0.19816035000113086</v>
      </c>
      <c r="CM50">
        <f t="shared" si="70"/>
        <v>7.6993399272746066</v>
      </c>
      <c r="CN50">
        <f t="shared" si="70"/>
        <v>2.7414090770924604</v>
      </c>
      <c r="CO50">
        <f t="shared" si="70"/>
        <v>4.3575580486277188</v>
      </c>
      <c r="CP50">
        <f t="shared" si="70"/>
        <v>4.8516292126940641</v>
      </c>
      <c r="CQ50">
        <f t="shared" si="70"/>
        <v>1.5472619383280373</v>
      </c>
      <c r="CR50">
        <f t="shared" si="70"/>
        <v>3.6863689580156178</v>
      </c>
      <c r="CS50">
        <f t="shared" si="70"/>
        <v>4.5250022735977335</v>
      </c>
      <c r="CT50">
        <f t="shared" si="70"/>
        <v>3.561418806817529</v>
      </c>
      <c r="CU50">
        <f t="shared" si="70"/>
        <v>4.6555899487012109</v>
      </c>
      <c r="CV50">
        <f t="shared" si="70"/>
        <v>3.1433354475443043</v>
      </c>
      <c r="CW50">
        <f t="shared" si="70"/>
        <v>3.0882023622776478</v>
      </c>
      <c r="CX50">
        <f t="shared" si="70"/>
        <v>4.3957512709151603</v>
      </c>
      <c r="CY50">
        <f t="shared" si="70"/>
        <v>0.99700568022762504</v>
      </c>
      <c r="CZ50">
        <f t="shared" si="70"/>
        <v>3.5524124699494841</v>
      </c>
      <c r="DA50">
        <f t="shared" si="70"/>
        <v>3.6763168005791602</v>
      </c>
      <c r="DB50">
        <f t="shared" si="70"/>
        <v>2.8170161019952511</v>
      </c>
      <c r="DC50">
        <f t="shared" si="70"/>
        <v>3.7407079245746377</v>
      </c>
      <c r="DD50">
        <f t="shared" si="70"/>
        <v>4.3774909074767443</v>
      </c>
      <c r="DE50">
        <f t="shared" si="70"/>
        <v>2.4444323012271285</v>
      </c>
      <c r="DF50">
        <f t="shared" si="70"/>
        <v>3.2206593209179735</v>
      </c>
      <c r="DG50">
        <f t="shared" si="70"/>
        <v>4.2862455477573169</v>
      </c>
      <c r="DH50">
        <f t="shared" si="70"/>
        <v>1.8124138775581722</v>
      </c>
      <c r="DI50">
        <f t="shared" si="70"/>
        <v>6.9906902689279127</v>
      </c>
      <c r="DJ50">
        <f t="shared" si="70"/>
        <v>4.8638690501775717</v>
      </c>
      <c r="DK50">
        <f t="shared" si="70"/>
        <v>4.1109068540541971</v>
      </c>
      <c r="DL50">
        <f t="shared" si="70"/>
        <v>7.2304403804030137</v>
      </c>
      <c r="DM50">
        <f t="shared" si="70"/>
        <v>5.3189880202483497</v>
      </c>
      <c r="DN50">
        <f t="shared" si="70"/>
        <v>5.9056585760496105</v>
      </c>
      <c r="DO50">
        <f t="shared" si="70"/>
        <v>3.9400172388036836</v>
      </c>
      <c r="DP50">
        <f t="shared" si="70"/>
        <v>5.9594186097918556</v>
      </c>
      <c r="DQ50">
        <f t="shared" si="70"/>
        <v>4.5913860544972485</v>
      </c>
      <c r="DR50">
        <f t="shared" si="70"/>
        <v>5.9918399097892427</v>
      </c>
      <c r="DS50">
        <f t="shared" si="70"/>
        <v>6.2871102746055341</v>
      </c>
      <c r="DT50">
        <f t="shared" si="70"/>
        <v>3.9198694578262083</v>
      </c>
      <c r="DU50">
        <f t="shared" si="70"/>
        <v>3.9871268295550655</v>
      </c>
      <c r="DV50">
        <f t="shared" si="70"/>
        <v>3.4840404541158332</v>
      </c>
      <c r="DW50">
        <f t="shared" si="70"/>
        <v>1.6119911188887892</v>
      </c>
      <c r="DX50">
        <f t="shared" si="70"/>
        <v>0.94910413117503811</v>
      </c>
      <c r="DY50">
        <f t="shared" si="70"/>
        <v>1.3769631456036491</v>
      </c>
      <c r="DZ50">
        <f t="shared" si="70"/>
        <v>6.1162897844432962</v>
      </c>
      <c r="EA50">
        <f t="shared" ref="EA50:GL50" si="71">IFERROR(((EA21/DZ21)^4-1)*100, "n/a")</f>
        <v>1.2305000558006762</v>
      </c>
      <c r="EB50">
        <f t="shared" si="71"/>
        <v>2.0673232718538603</v>
      </c>
      <c r="EC50">
        <f t="shared" si="71"/>
        <v>2.9297184807593801</v>
      </c>
      <c r="ED50">
        <f t="shared" si="71"/>
        <v>2.3226166015174909</v>
      </c>
      <c r="EE50">
        <f t="shared" si="71"/>
        <v>1.892840926525996</v>
      </c>
      <c r="EF50">
        <f t="shared" si="71"/>
        <v>4.5686817521994216</v>
      </c>
      <c r="EG50">
        <f t="shared" si="71"/>
        <v>5.9979565252519462</v>
      </c>
      <c r="EH50">
        <f t="shared" si="71"/>
        <v>2.7392895119322969</v>
      </c>
      <c r="EI50">
        <f t="shared" si="71"/>
        <v>3.6066772377715939</v>
      </c>
      <c r="EJ50">
        <f t="shared" si="71"/>
        <v>2.5138556418708546</v>
      </c>
      <c r="EK50">
        <f t="shared" si="71"/>
        <v>4.4942084217395095</v>
      </c>
      <c r="EL50">
        <f t="shared" si="71"/>
        <v>4.4231365973192549</v>
      </c>
      <c r="EM50">
        <f t="shared" si="71"/>
        <v>2.35308088005588</v>
      </c>
      <c r="EN50">
        <f t="shared" si="71"/>
        <v>4.6194522432423168</v>
      </c>
      <c r="EO50">
        <f t="shared" si="71"/>
        <v>3.9383091555457383</v>
      </c>
      <c r="EP50">
        <f t="shared" si="71"/>
        <v>1.1920483487714906</v>
      </c>
      <c r="EQ50">
        <f t="shared" si="71"/>
        <v>4.5369494876464467</v>
      </c>
      <c r="ER50">
        <f t="shared" si="71"/>
        <v>2.0409204672041659</v>
      </c>
      <c r="ES50">
        <f t="shared" si="71"/>
        <v>2.4513833502858295</v>
      </c>
      <c r="ET50">
        <f t="shared" si="71"/>
        <v>3.9282375086762356</v>
      </c>
      <c r="EU50">
        <f t="shared" si="71"/>
        <v>2.2579105479514583</v>
      </c>
      <c r="EV50">
        <f t="shared" si="71"/>
        <v>0.74045279003749354</v>
      </c>
      <c r="EW50">
        <f t="shared" si="71"/>
        <v>2.2756576562724895</v>
      </c>
      <c r="EX50">
        <f t="shared" si="71"/>
        <v>1.1437029028473766</v>
      </c>
      <c r="EY50">
        <f t="shared" si="71"/>
        <v>-1.0601470519562173</v>
      </c>
      <c r="EZ50">
        <f t="shared" si="71"/>
        <v>0.6516937136694434</v>
      </c>
      <c r="FA50">
        <f t="shared" si="71"/>
        <v>-2.9604486842555233</v>
      </c>
      <c r="FB50">
        <f t="shared" si="71"/>
        <v>-3.671673570710543</v>
      </c>
      <c r="FC50">
        <f t="shared" si="71"/>
        <v>-0.90122489158674934</v>
      </c>
      <c r="FD50">
        <f t="shared" si="71"/>
        <v>-1.6116287713689226</v>
      </c>
      <c r="FE50">
        <f t="shared" si="71"/>
        <v>2.7895062872741461</v>
      </c>
      <c r="FF50">
        <f t="shared" si="71"/>
        <v>-0.59357178746155537</v>
      </c>
      <c r="FG50">
        <f t="shared" si="71"/>
        <v>1.9930321888307789</v>
      </c>
      <c r="FH50">
        <f t="shared" si="71"/>
        <v>3.2190206994466619</v>
      </c>
      <c r="FI50">
        <f t="shared" si="71"/>
        <v>2.8270849604746573</v>
      </c>
      <c r="FJ50">
        <f t="shared" si="71"/>
        <v>2.673515476012911</v>
      </c>
      <c r="FK50">
        <f t="shared" si="71"/>
        <v>1.7106987162292864</v>
      </c>
      <c r="FL50">
        <f t="shared" si="71"/>
        <v>0.89188110089120087</v>
      </c>
      <c r="FM50">
        <f t="shared" si="71"/>
        <v>1.572424033689912</v>
      </c>
      <c r="FN50">
        <f t="shared" si="71"/>
        <v>0.7345751550378754</v>
      </c>
      <c r="FO50">
        <f t="shared" si="71"/>
        <v>3.2503775432344728</v>
      </c>
      <c r="FP50">
        <f t="shared" si="71"/>
        <v>0.59549468578297127</v>
      </c>
      <c r="FQ50">
        <f t="shared" si="71"/>
        <v>0.65311862595420767</v>
      </c>
      <c r="FR50">
        <f t="shared" si="71"/>
        <v>1.8072603478211047</v>
      </c>
      <c r="FS50">
        <f t="shared" si="71"/>
        <v>2.0890831313581382</v>
      </c>
      <c r="FT50">
        <f t="shared" si="71"/>
        <v>0.28823097458705593</v>
      </c>
      <c r="FU50">
        <f t="shared" si="71"/>
        <v>1.6355139336148072</v>
      </c>
      <c r="FV50">
        <f t="shared" si="71"/>
        <v>3.4905244265940993</v>
      </c>
      <c r="FW50">
        <f t="shared" si="71"/>
        <v>1.5609565795385638</v>
      </c>
      <c r="FX50">
        <f t="shared" si="71"/>
        <v>4.3642296493111132</v>
      </c>
      <c r="FY50">
        <f t="shared" si="71"/>
        <v>4.4653327862991254</v>
      </c>
      <c r="FZ50">
        <f t="shared" si="71"/>
        <v>4.6809166993255102</v>
      </c>
      <c r="GA50">
        <f t="shared" si="71"/>
        <v>3.5124087391314118</v>
      </c>
      <c r="GB50">
        <f t="shared" si="71"/>
        <v>3.4052680486902354</v>
      </c>
      <c r="GC50">
        <f t="shared" si="71"/>
        <v>2.8737835583217963</v>
      </c>
      <c r="GD50">
        <f t="shared" si="71"/>
        <v>2.2812034448291607</v>
      </c>
      <c r="GE50">
        <f t="shared" si="71"/>
        <v>2.4170119896264497</v>
      </c>
      <c r="GF50">
        <f t="shared" si="71"/>
        <v>3.4215690336342863</v>
      </c>
      <c r="GG50">
        <f t="shared" si="71"/>
        <v>2.6524549541248055</v>
      </c>
      <c r="GH50">
        <f t="shared" si="71"/>
        <v>2.5752786660982574</v>
      </c>
      <c r="GI50">
        <f t="shared" si="71"/>
        <v>1.7867234981543412</v>
      </c>
      <c r="GJ50">
        <f t="shared" si="71"/>
        <v>2.8724948696657648</v>
      </c>
      <c r="GK50">
        <f t="shared" si="71"/>
        <v>2.2234979254757814</v>
      </c>
      <c r="GL50">
        <f t="shared" si="71"/>
        <v>3.9180564468745294</v>
      </c>
      <c r="GM50">
        <f t="shared" ref="GM50:GV50" si="72">IFERROR(((GM21/GL21)^4-1)*100, "n/a")</f>
        <v>0.51727564873906839</v>
      </c>
      <c r="GN50">
        <f t="shared" si="72"/>
        <v>3.8005994309195712</v>
      </c>
      <c r="GO50" t="str">
        <f t="shared" si="72"/>
        <v>n/a</v>
      </c>
      <c r="GP50" t="str">
        <f t="shared" si="72"/>
        <v>n/a</v>
      </c>
      <c r="GQ50" t="str">
        <f t="shared" si="72"/>
        <v>n/a</v>
      </c>
      <c r="GR50" t="str">
        <f t="shared" si="72"/>
        <v>n/a</v>
      </c>
      <c r="GS50" t="str">
        <f t="shared" si="72"/>
        <v>n/a</v>
      </c>
      <c r="GT50" t="str">
        <f t="shared" si="72"/>
        <v>n/a</v>
      </c>
      <c r="GU50" t="str">
        <f t="shared" si="72"/>
        <v>n/a</v>
      </c>
      <c r="GV50" t="str">
        <f t="shared" si="72"/>
        <v>n/a</v>
      </c>
    </row>
    <row r="51" spans="1:206" x14ac:dyDescent="0.25">
      <c r="A51" s="8" t="s">
        <v>252</v>
      </c>
      <c r="B51" t="s">
        <v>242</v>
      </c>
      <c r="C51" t="str">
        <f ca="1">IFERROR(((C47/B47)^4-1)*100, "n/a")</f>
        <v>n/a</v>
      </c>
      <c r="D51" t="str">
        <f t="shared" ref="C51:AH51" ca="1" si="73">IFERROR(((D47/C47)^4-1)*100, "n/a")</f>
        <v>n/a</v>
      </c>
      <c r="E51" t="str">
        <f t="shared" ca="1" si="73"/>
        <v>n/a</v>
      </c>
      <c r="F51" t="str">
        <f t="shared" ca="1" si="73"/>
        <v>n/a</v>
      </c>
      <c r="G51" t="str">
        <f t="shared" ca="1" si="73"/>
        <v>n/a</v>
      </c>
      <c r="H51" t="str">
        <f t="shared" ca="1" si="73"/>
        <v>n/a</v>
      </c>
      <c r="I51" t="str">
        <f t="shared" ca="1" si="73"/>
        <v>n/a</v>
      </c>
      <c r="J51" t="str">
        <f t="shared" ca="1" si="73"/>
        <v>n/a</v>
      </c>
      <c r="K51" t="str">
        <f t="shared" ca="1" si="73"/>
        <v>n/a</v>
      </c>
      <c r="L51" t="str">
        <f t="shared" ca="1" si="73"/>
        <v>n/a</v>
      </c>
      <c r="M51" t="str">
        <f t="shared" ca="1" si="73"/>
        <v>n/a</v>
      </c>
      <c r="N51" t="str">
        <f t="shared" ca="1" si="73"/>
        <v>n/a</v>
      </c>
      <c r="O51">
        <f t="shared" ca="1" si="73"/>
        <v>7.4559883290034934</v>
      </c>
      <c r="P51">
        <f t="shared" ca="1" si="73"/>
        <v>5.7241660890938739E-2</v>
      </c>
      <c r="Q51">
        <f t="shared" ca="1" si="73"/>
        <v>1.3304311447515982</v>
      </c>
      <c r="R51">
        <f t="shared" ca="1" si="73"/>
        <v>-0.27748739742590178</v>
      </c>
      <c r="S51">
        <f t="shared" ca="1" si="73"/>
        <v>-3.3934952689567033</v>
      </c>
      <c r="T51">
        <f t="shared" ca="1" si="73"/>
        <v>0.74671176860399147</v>
      </c>
      <c r="U51">
        <f t="shared" ca="1" si="73"/>
        <v>0.8719358694174506</v>
      </c>
      <c r="V51">
        <f t="shared" ca="1" si="73"/>
        <v>-6.31474055633422</v>
      </c>
      <c r="W51">
        <f t="shared" ca="1" si="73"/>
        <v>1.0263717371764791</v>
      </c>
      <c r="X51">
        <f t="shared" ca="1" si="73"/>
        <v>2.1528067821705577</v>
      </c>
      <c r="Y51">
        <f t="shared" ca="1" si="73"/>
        <v>3.1292822494100703</v>
      </c>
      <c r="Z51">
        <f t="shared" ca="1" si="73"/>
        <v>3.2601833229542132</v>
      </c>
      <c r="AA51">
        <f t="shared" ca="1" si="73"/>
        <v>7.0402191429162597</v>
      </c>
      <c r="AB51">
        <f t="shared" ca="1" si="73"/>
        <v>4.3079033230831509</v>
      </c>
      <c r="AC51">
        <f t="shared" ca="1" si="73"/>
        <v>4.2890641066200219</v>
      </c>
      <c r="AD51">
        <f t="shared" ca="1" si="73"/>
        <v>5.3162751080006121</v>
      </c>
      <c r="AE51">
        <f t="shared" ca="1" si="73"/>
        <v>5.2673526291633577</v>
      </c>
      <c r="AF51">
        <f t="shared" ca="1" si="73"/>
        <v>3.5225002605470124</v>
      </c>
      <c r="AG51">
        <f t="shared" ca="1" si="73"/>
        <v>4.4905352412018873</v>
      </c>
      <c r="AH51">
        <f t="shared" ca="1" si="73"/>
        <v>6.7755752557175031</v>
      </c>
      <c r="AI51">
        <f t="shared" ref="AI51:BN51" ca="1" si="74">IFERROR(((AI47/AH47)^4-1)*100, "n/a")</f>
        <v>3.1405501752403309</v>
      </c>
      <c r="AJ51">
        <f t="shared" ca="1" si="74"/>
        <v>9.3264961254511558</v>
      </c>
      <c r="AK51">
        <f t="shared" ca="1" si="74"/>
        <v>2.5838456331188642</v>
      </c>
      <c r="AL51">
        <f t="shared" ca="1" si="74"/>
        <v>4.0328007786932352</v>
      </c>
      <c r="AM51">
        <f t="shared" ca="1" si="74"/>
        <v>2.7618096933386793</v>
      </c>
      <c r="AN51">
        <f t="shared" ca="1" si="74"/>
        <v>5.2349866786793875E-2</v>
      </c>
      <c r="AO51">
        <f t="shared" ca="1" si="74"/>
        <v>3.7378450584955036</v>
      </c>
      <c r="AP51">
        <f t="shared" ca="1" si="74"/>
        <v>0.96059299815638433</v>
      </c>
      <c r="AQ51">
        <f t="shared" ca="1" si="74"/>
        <v>-1.189682224159927</v>
      </c>
      <c r="AR51">
        <f t="shared" ca="1" si="74"/>
        <v>-8.7017547248268485</v>
      </c>
      <c r="AS51">
        <f t="shared" ca="1" si="74"/>
        <v>2.795461552721723</v>
      </c>
      <c r="AT51">
        <f t="shared" ca="1" si="74"/>
        <v>4.2235215784591773</v>
      </c>
      <c r="AU51">
        <f t="shared" ca="1" si="74"/>
        <v>1.3952531575427862</v>
      </c>
      <c r="AV51">
        <f t="shared" ca="1" si="74"/>
        <v>0.38291306865887442</v>
      </c>
      <c r="AW51">
        <f t="shared" ca="1" si="74"/>
        <v>2.3195512654222927</v>
      </c>
      <c r="AX51">
        <f t="shared" ca="1" si="74"/>
        <v>-2.3369102042675505</v>
      </c>
      <c r="AY51">
        <f t="shared" ca="1" si="74"/>
        <v>2.6642321713488348</v>
      </c>
      <c r="AZ51">
        <f t="shared" ca="1" si="74"/>
        <v>0.9854728099763399</v>
      </c>
      <c r="BA51">
        <f t="shared" ca="1" si="74"/>
        <v>1.8495067271965926</v>
      </c>
      <c r="BB51">
        <f t="shared" ca="1" si="74"/>
        <v>5.404581484642712</v>
      </c>
      <c r="BC51">
        <f t="shared" ca="1" si="74"/>
        <v>2.3981342633491609</v>
      </c>
      <c r="BD51">
        <f t="shared" ca="1" si="74"/>
        <v>6.8935113822364391</v>
      </c>
      <c r="BE51">
        <f t="shared" ca="1" si="74"/>
        <v>6.3739568743282904</v>
      </c>
      <c r="BF51">
        <f t="shared" ca="1" si="74"/>
        <v>6.4735352492472087</v>
      </c>
      <c r="BG51">
        <f t="shared" ca="1" si="74"/>
        <v>3.9610829384270962</v>
      </c>
      <c r="BH51">
        <f t="shared" ca="1" si="74"/>
        <v>6.3960038084134752</v>
      </c>
      <c r="BI51">
        <f t="shared" ca="1" si="74"/>
        <v>3.7758585991117144</v>
      </c>
      <c r="BJ51">
        <f t="shared" ca="1" si="74"/>
        <v>5.9022575779033915</v>
      </c>
      <c r="BK51">
        <f t="shared" ca="1" si="74"/>
        <v>7.763094605669929</v>
      </c>
      <c r="BL51">
        <f t="shared" ca="1" si="74"/>
        <v>3.8202123255494769</v>
      </c>
      <c r="BM51">
        <f t="shared" ca="1" si="74"/>
        <v>7.8437270960949101</v>
      </c>
      <c r="BN51">
        <f t="shared" ca="1" si="74"/>
        <v>1.939762086667618</v>
      </c>
      <c r="BO51">
        <f t="shared" ref="BO51:CT51" ca="1" si="75">IFERROR(((BO47/BN47)^4-1)*100, "n/a")</f>
        <v>3.8956598946497945</v>
      </c>
      <c r="BP51">
        <f t="shared" ca="1" si="75"/>
        <v>4.6500934720598464</v>
      </c>
      <c r="BQ51">
        <f t="shared" ca="1" si="75"/>
        <v>7.021764952508236</v>
      </c>
      <c r="BR51">
        <f t="shared" ca="1" si="75"/>
        <v>2.8198610722757422</v>
      </c>
      <c r="BS51">
        <f t="shared" ca="1" si="75"/>
        <v>0.43213528642369603</v>
      </c>
      <c r="BT51">
        <f t="shared" ca="1" si="75"/>
        <v>6.4013075265713315</v>
      </c>
      <c r="BU51">
        <f t="shared" ca="1" si="75"/>
        <v>5.2075734253974826</v>
      </c>
      <c r="BV51">
        <f t="shared" ca="1" si="75"/>
        <v>1.47169731811847</v>
      </c>
      <c r="BW51">
        <f t="shared" ca="1" si="75"/>
        <v>7.3373421240423342</v>
      </c>
      <c r="BX51">
        <f t="shared" ca="1" si="75"/>
        <v>3.2675931212282183</v>
      </c>
      <c r="BY51">
        <f t="shared" ca="1" si="75"/>
        <v>3.657923796139162</v>
      </c>
      <c r="BZ51">
        <f t="shared" ca="1" si="75"/>
        <v>4.6792634025280222</v>
      </c>
      <c r="CA51">
        <f t="shared" ca="1" si="75"/>
        <v>2.4123465970439018</v>
      </c>
      <c r="CB51">
        <f t="shared" ca="1" si="75"/>
        <v>1.8734675947138291</v>
      </c>
      <c r="CC51">
        <f t="shared" ca="1" si="75"/>
        <v>3.8458958066328597</v>
      </c>
      <c r="CD51">
        <f t="shared" ca="1" si="75"/>
        <v>1.4529766350277917</v>
      </c>
      <c r="CE51">
        <f t="shared" ca="1" si="75"/>
        <v>2.8911597301058745</v>
      </c>
      <c r="CF51">
        <f t="shared" ca="1" si="75"/>
        <v>1.0444731342909686</v>
      </c>
      <c r="CG51">
        <f t="shared" ca="1" si="75"/>
        <v>1.1887648560874986</v>
      </c>
      <c r="CH51">
        <f t="shared" ca="1" si="75"/>
        <v>-3.2787134369892001</v>
      </c>
      <c r="CI51">
        <f t="shared" ca="1" si="75"/>
        <v>-2.2068470847831034</v>
      </c>
      <c r="CJ51">
        <f t="shared" ca="1" si="75"/>
        <v>1.9743342325615476</v>
      </c>
      <c r="CK51">
        <f t="shared" ca="1" si="75"/>
        <v>0.88487690887129045</v>
      </c>
      <c r="CL51">
        <f t="shared" ca="1" si="75"/>
        <v>-1.2580355264294907</v>
      </c>
      <c r="CM51">
        <f t="shared" ca="1" si="75"/>
        <v>5.8042185947851932</v>
      </c>
      <c r="CN51">
        <f t="shared" ca="1" si="75"/>
        <v>1.5014868865020903</v>
      </c>
      <c r="CO51">
        <f t="shared" ca="1" si="75"/>
        <v>3.0150120916810463</v>
      </c>
      <c r="CP51">
        <f t="shared" ca="1" si="75"/>
        <v>4.03168879380571</v>
      </c>
      <c r="CQ51">
        <f t="shared" ca="1" si="75"/>
        <v>1.0867922518590367</v>
      </c>
      <c r="CR51">
        <f t="shared" ca="1" si="75"/>
        <v>3.5095576256916505</v>
      </c>
      <c r="CS51">
        <f t="shared" ca="1" si="75"/>
        <v>4.4795493650504614</v>
      </c>
      <c r="CT51">
        <f t="shared" ca="1" si="75"/>
        <v>3.684591021136252</v>
      </c>
      <c r="CU51">
        <f t="shared" ref="CU51:DZ51" ca="1" si="76">IFERROR(((CU47/CT47)^4-1)*100, "n/a")</f>
        <v>4.8909364507093711</v>
      </c>
      <c r="CV51">
        <f t="shared" ca="1" si="76"/>
        <v>3.564112933190744</v>
      </c>
      <c r="CW51">
        <f t="shared" ca="1" si="76"/>
        <v>3.5830955853996649</v>
      </c>
      <c r="CX51">
        <f t="shared" ca="1" si="76"/>
        <v>4.485470332949637</v>
      </c>
      <c r="CY51">
        <f t="shared" ca="1" si="76"/>
        <v>1.3089017944108772</v>
      </c>
      <c r="CZ51">
        <f t="shared" ca="1" si="76"/>
        <v>3.5665719999737</v>
      </c>
      <c r="DA51">
        <f t="shared" ca="1" si="76"/>
        <v>3.6186014143642087</v>
      </c>
      <c r="DB51">
        <f t="shared" ca="1" si="76"/>
        <v>3.1965651373008219</v>
      </c>
      <c r="DC51">
        <f t="shared" ca="1" si="76"/>
        <v>4.1417004070422259</v>
      </c>
      <c r="DD51">
        <f t="shared" ca="1" si="76"/>
        <v>4.6394048294472023</v>
      </c>
      <c r="DE51">
        <f t="shared" ca="1" si="76"/>
        <v>2.9748150489113057</v>
      </c>
      <c r="DF51">
        <f t="shared" ca="1" si="76"/>
        <v>3.4185292817347168</v>
      </c>
      <c r="DG51">
        <f t="shared" ca="1" si="76"/>
        <v>4.9126801462816561</v>
      </c>
      <c r="DH51">
        <f t="shared" ca="1" si="76"/>
        <v>2.9611315846613362</v>
      </c>
      <c r="DI51">
        <f t="shared" ca="1" si="76"/>
        <v>7.6503049236035237</v>
      </c>
      <c r="DJ51">
        <f t="shared" ca="1" si="76"/>
        <v>5.6394538282632745</v>
      </c>
      <c r="DK51">
        <f t="shared" ca="1" si="76"/>
        <v>5.1573896058019875</v>
      </c>
      <c r="DL51">
        <f t="shared" ca="1" si="76"/>
        <v>7.846745012063705</v>
      </c>
      <c r="DM51">
        <f t="shared" ca="1" si="76"/>
        <v>6.1399071001090322</v>
      </c>
      <c r="DN51">
        <f t="shared" ca="1" si="76"/>
        <v>6.6189146710200708</v>
      </c>
      <c r="DO51">
        <f t="shared" ca="1" si="76"/>
        <v>4.5530335721839954</v>
      </c>
      <c r="DP51">
        <f t="shared" ca="1" si="76"/>
        <v>6.2376240357103319</v>
      </c>
      <c r="DQ51">
        <f t="shared" ca="1" si="76"/>
        <v>4.9171103889927847</v>
      </c>
      <c r="DR51">
        <f t="shared" ca="1" si="76"/>
        <v>6.3027134067522139</v>
      </c>
      <c r="DS51">
        <f t="shared" ca="1" si="76"/>
        <v>6.8141774797026544</v>
      </c>
      <c r="DT51">
        <f t="shared" ca="1" si="76"/>
        <v>4.3143164862637473</v>
      </c>
      <c r="DU51">
        <f t="shared" ca="1" si="76"/>
        <v>4.0491224959281702</v>
      </c>
      <c r="DV51">
        <f t="shared" ca="1" si="76"/>
        <v>3.4977463834303002</v>
      </c>
      <c r="DW51">
        <f t="shared" ca="1" si="76"/>
        <v>1.5462188722123127</v>
      </c>
      <c r="DX51">
        <f t="shared" ca="1" si="76"/>
        <v>0.82149147454588789</v>
      </c>
      <c r="DY51">
        <f t="shared" ca="1" si="76"/>
        <v>-0.16691267563682111</v>
      </c>
      <c r="DZ51">
        <f t="shared" ca="1" si="76"/>
        <v>4.3112891660816999</v>
      </c>
      <c r="EA51">
        <f t="shared" ref="EA51:FF51" ca="1" si="77">IFERROR(((EA47/DZ47)^4-1)*100, "n/a")</f>
        <v>-0.52485739753166394</v>
      </c>
      <c r="EB51">
        <f t="shared" ca="1" si="77"/>
        <v>-0.40391548949157974</v>
      </c>
      <c r="EC51">
        <f t="shared" ca="1" si="77"/>
        <v>0.83652637280491327</v>
      </c>
      <c r="ED51">
        <f t="shared" ca="1" si="77"/>
        <v>0.6708994689543335</v>
      </c>
      <c r="EE51">
        <f t="shared" ca="1" si="77"/>
        <v>0.15069234836213585</v>
      </c>
      <c r="EF51">
        <f t="shared" ca="1" si="77"/>
        <v>3.003304218150582</v>
      </c>
      <c r="EG51">
        <f t="shared" ca="1" si="77"/>
        <v>4.4894748480259761</v>
      </c>
      <c r="EH51">
        <f t="shared" ca="1" si="77"/>
        <v>1.747061868472688</v>
      </c>
      <c r="EI51">
        <f t="shared" ca="1" si="77"/>
        <v>3.1065033560773392</v>
      </c>
      <c r="EJ51">
        <f t="shared" ca="1" si="77"/>
        <v>2.1188978655260149</v>
      </c>
      <c r="EK51">
        <f t="shared" ca="1" si="77"/>
        <v>4.4957641482359589</v>
      </c>
      <c r="EL51">
        <f t="shared" ca="1" si="77"/>
        <v>4.4320569340149163</v>
      </c>
      <c r="EM51">
        <f t="shared" ca="1" si="77"/>
        <v>3.1015620242945241</v>
      </c>
      <c r="EN51">
        <f t="shared" ca="1" si="77"/>
        <v>5.2882023090768282</v>
      </c>
      <c r="EO51">
        <f t="shared" ca="1" si="77"/>
        <v>4.5655293458579882</v>
      </c>
      <c r="EP51">
        <f t="shared" ca="1" si="77"/>
        <v>1.9705543139837411</v>
      </c>
      <c r="EQ51">
        <f t="shared" ca="1" si="77"/>
        <v>5.3235929609944499</v>
      </c>
      <c r="ER51">
        <f t="shared" ca="1" si="77"/>
        <v>2.9044673456205983</v>
      </c>
      <c r="ES51">
        <f t="shared" ca="1" si="77"/>
        <v>2.8808343271356174</v>
      </c>
      <c r="ET51">
        <f t="shared" ca="1" si="77"/>
        <v>4.4974274457188157</v>
      </c>
      <c r="EU51">
        <f t="shared" ca="1" si="77"/>
        <v>2.6594862364228478</v>
      </c>
      <c r="EV51">
        <f t="shared" ca="1" si="77"/>
        <v>1.2724333057322346</v>
      </c>
      <c r="EW51">
        <f t="shared" ca="1" si="77"/>
        <v>2.4050824787197556</v>
      </c>
      <c r="EX51">
        <f t="shared" ca="1" si="77"/>
        <v>0.97426924448944519</v>
      </c>
      <c r="EY51">
        <f t="shared" ca="1" si="77"/>
        <v>-1.1220670038654346</v>
      </c>
      <c r="EZ51">
        <f t="shared" ca="1" si="77"/>
        <v>-2.4998109232128418</v>
      </c>
      <c r="FA51">
        <f t="shared" ca="1" si="77"/>
        <v>-4.2781959558948479</v>
      </c>
      <c r="FB51">
        <f t="shared" ca="1" si="77"/>
        <v>-4.7936838672331223</v>
      </c>
      <c r="FC51">
        <f t="shared" ca="1" si="77"/>
        <v>-4.5140805159718633</v>
      </c>
      <c r="FD51">
        <f t="shared" ca="1" si="77"/>
        <v>-3.8524106283947868</v>
      </c>
      <c r="FE51">
        <f t="shared" ca="1" si="77"/>
        <v>-0.81682661239653731</v>
      </c>
      <c r="FF51">
        <f t="shared" ca="1" si="77"/>
        <v>-3.9821888275425987</v>
      </c>
      <c r="FG51">
        <f t="shared" ref="FG51:FX51" ca="1" si="78">IFERROR(((FG47/FF47)^4-1)*100, "n/a")</f>
        <v>-1.2798646845616046</v>
      </c>
      <c r="FH51">
        <f t="shared" ca="1" si="78"/>
        <v>1.2296371759409785</v>
      </c>
      <c r="FI51">
        <f t="shared" ca="1" si="78"/>
        <v>0.90781117835918579</v>
      </c>
      <c r="FJ51">
        <f t="shared" ca="1" si="78"/>
        <v>1.1025181344488377</v>
      </c>
      <c r="FK51">
        <f t="shared" ca="1" si="78"/>
        <v>2.0519049883005458</v>
      </c>
      <c r="FL51">
        <f t="shared" ca="1" si="78"/>
        <v>1.5306211281755244</v>
      </c>
      <c r="FM51">
        <f t="shared" ca="1" si="78"/>
        <v>2.3988926845587955</v>
      </c>
      <c r="FN51">
        <f t="shared" ca="1" si="78"/>
        <v>1.6369452513003147</v>
      </c>
      <c r="FO51">
        <f t="shared" ca="1" si="78"/>
        <v>4.2916926457352123</v>
      </c>
      <c r="FP51">
        <f t="shared" ca="1" si="78"/>
        <v>1.4184766157176565</v>
      </c>
      <c r="FQ51">
        <f t="shared" ca="1" si="78"/>
        <v>1.2919815581469818</v>
      </c>
      <c r="FR51">
        <f t="shared" ca="1" si="78"/>
        <v>2.605137512011213</v>
      </c>
      <c r="FS51">
        <f t="shared" ca="1" si="78"/>
        <v>3.3775339422290385</v>
      </c>
      <c r="FT51">
        <f t="shared" ca="1" si="78"/>
        <v>1.5812609490851504</v>
      </c>
      <c r="FU51">
        <f t="shared" ca="1" si="78"/>
        <v>2.2602536633545611</v>
      </c>
      <c r="FV51">
        <f t="shared" ca="1" si="78"/>
        <v>4.2310368769824303</v>
      </c>
      <c r="FW51">
        <f t="shared" ca="1" si="78"/>
        <v>2.5527167404214124</v>
      </c>
      <c r="FX51">
        <f t="shared" ca="1" si="78"/>
        <v>4.9903261309761193</v>
      </c>
      <c r="FY51">
        <f t="shared" ref="FY51" ca="1" si="79">IFERROR(((FY47/FX47)^4-1)*100, "n/a")</f>
        <v>4.916965441213117</v>
      </c>
      <c r="FZ51">
        <f t="shared" ref="FZ51" ca="1" si="80">IFERROR(((FZ47/FY47)^4-1)*100, "n/a")</f>
        <v>4.9613391397539175</v>
      </c>
      <c r="GA51">
        <f t="shared" ref="GA51" ca="1" si="81">IFERROR(((GA47/FZ47)^4-1)*100, "n/a")</f>
        <v>3.5108557727061562</v>
      </c>
      <c r="GB51">
        <f t="shared" ref="GB51" ca="1" si="82">IFERROR(((GB47/GA47)^4-1)*100, "n/a")</f>
        <v>3.4257135194550203</v>
      </c>
      <c r="GC51">
        <f t="shared" ref="GC51" ca="1" si="83">IFERROR(((GC47/GB47)^4-1)*100, "n/a")</f>
        <v>2.9578075439100626</v>
      </c>
      <c r="GD51">
        <f t="shared" ref="GD51" ca="1" si="84">IFERROR(((GD47/GC47)^4-1)*100, "n/a")</f>
        <v>2.3049669298541575</v>
      </c>
      <c r="GE51">
        <f t="shared" ref="GE51" ca="1" si="85">IFERROR(((GE47/GD47)^4-1)*100, "n/a")</f>
        <v>2.3151012375402846</v>
      </c>
      <c r="GF51">
        <f t="shared" ref="GF51" ca="1" si="86">IFERROR(((GF47/GE47)^4-1)*100, "n/a")</f>
        <v>3.3629645432105004</v>
      </c>
      <c r="GG51">
        <f t="shared" ref="GG51" ca="1" si="87">IFERROR(((GG47/GF47)^4-1)*100, "n/a")</f>
        <v>2.7666868414234491</v>
      </c>
      <c r="GH51">
        <f t="shared" ref="GH51" ca="1" si="88">IFERROR(((GH47/GG47)^4-1)*100, "n/a")</f>
        <v>2.5889302153468297</v>
      </c>
      <c r="GI51">
        <f t="shared" ref="GI51" ca="1" si="89">IFERROR(((GI47/GH47)^4-1)*100, "n/a")</f>
        <v>1.6654257853217169</v>
      </c>
      <c r="GJ51">
        <f t="shared" ref="GJ51" ca="1" si="90">IFERROR(((GJ47/GI47)^4-1)*100, "n/a")</f>
        <v>2.7563540915749085</v>
      </c>
      <c r="GK51">
        <f t="shared" ref="GK51" ca="1" si="91">IFERROR(((GK47/GJ47)^4-1)*100, "n/a")</f>
        <v>2.1505297720086691</v>
      </c>
      <c r="GL51">
        <f t="shared" ref="GL51" ca="1" si="92">IFERROR(((GL47/GK47)^4-1)*100, "n/a")</f>
        <v>3.8605892204656822</v>
      </c>
      <c r="GM51">
        <f t="shared" ref="GM51" ca="1" si="93">IFERROR(((GM47/GL47)^4-1)*100, "n/a")</f>
        <v>0.2943085941467638</v>
      </c>
      <c r="GN51">
        <f t="shared" ref="GN51" ca="1" si="94">IFERROR(((GN47/GM47)^4-1)*100, "n/a")</f>
        <v>3.3834739512486722</v>
      </c>
      <c r="GO51" t="str">
        <f t="shared" ref="GO51" ca="1" si="95">IFERROR(((GO47/GN47)^4-1)*100, "n/a")</f>
        <v>n/a</v>
      </c>
      <c r="GP51" t="str">
        <f t="shared" ref="GP51" ca="1" si="96">IFERROR(((GP47/GO47)^4-1)*100, "n/a")</f>
        <v>n/a</v>
      </c>
      <c r="GQ51" t="str">
        <f t="shared" ref="GQ51" ca="1" si="97">IFERROR(((GQ47/GP47)^4-1)*100, "n/a")</f>
        <v>n/a</v>
      </c>
      <c r="GR51" t="str">
        <f t="shared" ref="GR51" ca="1" si="98">IFERROR(((GR47/GQ47)^4-1)*100, "n/a")</f>
        <v>n/a</v>
      </c>
      <c r="GS51" t="str">
        <f t="shared" ref="GS51" ca="1" si="99">IFERROR(((GS47/GR47)^4-1)*100, "n/a")</f>
        <v>n/a</v>
      </c>
      <c r="GT51" t="str">
        <f t="shared" ref="GT51" ca="1" si="100">IFERROR(((GT47/GS47)^4-1)*100, "n/a")</f>
        <v>n/a</v>
      </c>
      <c r="GU51" t="str">
        <f t="shared" ref="GU51" ca="1" si="101">IFERROR(((GU47/GT47)^4-1)*100, "n/a")</f>
        <v>n/a</v>
      </c>
      <c r="GV51" t="str">
        <f t="shared" ref="GV51" ca="1" si="102">IFERROR(((GV47/GU47)^4-1)*100, "n/a")</f>
        <v>n/a</v>
      </c>
    </row>
    <row r="52" spans="1:206" x14ac:dyDescent="0.25">
      <c r="A52" s="8" t="s">
        <v>195</v>
      </c>
      <c r="B52" t="s">
        <v>194</v>
      </c>
      <c r="C52" t="str">
        <f t="shared" ref="C52:AH52" ca="1" si="103">IFERROR(C50-C51, "n/a")</f>
        <v>n/a</v>
      </c>
      <c r="D52" t="str">
        <f t="shared" ca="1" si="103"/>
        <v>n/a</v>
      </c>
      <c r="E52" t="str">
        <f t="shared" ca="1" si="103"/>
        <v>n/a</v>
      </c>
      <c r="F52" t="str">
        <f t="shared" ca="1" si="103"/>
        <v>n/a</v>
      </c>
      <c r="G52" t="str">
        <f t="shared" ca="1" si="103"/>
        <v>n/a</v>
      </c>
      <c r="H52" t="str">
        <f t="shared" ca="1" si="103"/>
        <v>n/a</v>
      </c>
      <c r="I52" t="str">
        <f t="shared" ca="1" si="103"/>
        <v>n/a</v>
      </c>
      <c r="J52" t="str">
        <f t="shared" ca="1" si="103"/>
        <v>n/a</v>
      </c>
      <c r="K52" t="str">
        <f t="shared" ca="1" si="103"/>
        <v>n/a</v>
      </c>
      <c r="L52" t="str">
        <f t="shared" ca="1" si="103"/>
        <v>n/a</v>
      </c>
      <c r="M52" t="str">
        <f t="shared" ca="1" si="103"/>
        <v>n/a</v>
      </c>
      <c r="N52" t="str">
        <f t="shared" ca="1" si="103"/>
        <v>n/a</v>
      </c>
      <c r="O52">
        <f t="shared" ca="1" si="103"/>
        <v>5.476081796962351E-2</v>
      </c>
      <c r="P52">
        <f t="shared" ca="1" si="103"/>
        <v>-0.24774180993603068</v>
      </c>
      <c r="Q52">
        <f t="shared" ca="1" si="103"/>
        <v>9.0706075267532604E-2</v>
      </c>
      <c r="R52">
        <f t="shared" ca="1" si="103"/>
        <v>-0.91338957494114803</v>
      </c>
      <c r="S52">
        <f t="shared" ca="1" si="103"/>
        <v>-0.13584342794930038</v>
      </c>
      <c r="T52">
        <f t="shared" ca="1" si="103"/>
        <v>0.69798578109856457</v>
      </c>
      <c r="U52">
        <f t="shared" ca="1" si="103"/>
        <v>0.86416918657477026</v>
      </c>
      <c r="V52">
        <f t="shared" ca="1" si="103"/>
        <v>0.59325267271284154</v>
      </c>
      <c r="W52">
        <f t="shared" ca="1" si="103"/>
        <v>2.365212215764112</v>
      </c>
      <c r="X52">
        <f t="shared" ca="1" si="103"/>
        <v>4.5981208262822593</v>
      </c>
      <c r="Y52">
        <f t="shared" ca="1" si="103"/>
        <v>2.6723432829422133</v>
      </c>
      <c r="Z52">
        <f t="shared" ca="1" si="103"/>
        <v>1.1167251995541472</v>
      </c>
      <c r="AA52">
        <f t="shared" ca="1" si="103"/>
        <v>1.1931022147951831</v>
      </c>
      <c r="AB52">
        <f t="shared" ca="1" si="103"/>
        <v>-0.56802242331341901</v>
      </c>
      <c r="AC52">
        <f t="shared" ca="1" si="103"/>
        <v>-8.9566059627177452E-3</v>
      </c>
      <c r="AD52">
        <f t="shared" ca="1" si="103"/>
        <v>-3.4588725561190969E-2</v>
      </c>
      <c r="AE52">
        <f t="shared" ca="1" si="103"/>
        <v>-0.46009266591133802</v>
      </c>
      <c r="AF52">
        <f t="shared" ca="1" si="103"/>
        <v>-1.3387213148867705</v>
      </c>
      <c r="AG52">
        <f t="shared" ca="1" si="103"/>
        <v>-0.65359498597501453</v>
      </c>
      <c r="AH52">
        <f t="shared" ca="1" si="103"/>
        <v>-0.62664634757887416</v>
      </c>
      <c r="AI52">
        <f t="shared" ref="AI52:BN52" ca="1" si="104">IFERROR(AI50-AI51, "n/a")</f>
        <v>-0.87074156727917629</v>
      </c>
      <c r="AJ52">
        <f t="shared" ca="1" si="104"/>
        <v>-0.49831417683534518</v>
      </c>
      <c r="AK52">
        <f t="shared" ca="1" si="104"/>
        <v>-0.89128348571285709</v>
      </c>
      <c r="AL52">
        <f t="shared" ca="1" si="104"/>
        <v>-0.76823665169238886</v>
      </c>
      <c r="AM52">
        <f t="shared" ca="1" si="104"/>
        <v>-0.67595507331046356</v>
      </c>
      <c r="AN52">
        <f t="shared" ca="1" si="104"/>
        <v>-0.30712981266942663</v>
      </c>
      <c r="AO52">
        <f t="shared" ca="1" si="104"/>
        <v>0.20361184351920247</v>
      </c>
      <c r="AP52">
        <f t="shared" ca="1" si="104"/>
        <v>4.4742928443075591E-2</v>
      </c>
      <c r="AQ52">
        <f t="shared" ca="1" si="104"/>
        <v>0.62133641166134401</v>
      </c>
      <c r="AR52">
        <f t="shared" ca="1" si="104"/>
        <v>-1.1885039243987094E-2</v>
      </c>
      <c r="AS52">
        <f t="shared" ca="1" si="104"/>
        <v>1.6681335101270012</v>
      </c>
      <c r="AT52">
        <f t="shared" ca="1" si="104"/>
        <v>1.2897809222802259</v>
      </c>
      <c r="AU52">
        <f t="shared" ca="1" si="104"/>
        <v>-5.3509550182528898E-2</v>
      </c>
      <c r="AV52">
        <f t="shared" ca="1" si="104"/>
        <v>-0.34568818422631153</v>
      </c>
      <c r="AW52">
        <f t="shared" ca="1" si="104"/>
        <v>-0.46458252303969161</v>
      </c>
      <c r="AX52">
        <f t="shared" ca="1" si="104"/>
        <v>-0.36733927990755255</v>
      </c>
      <c r="AY52">
        <f t="shared" ca="1" si="104"/>
        <v>0.31522050568597582</v>
      </c>
      <c r="AZ52">
        <f t="shared" ca="1" si="104"/>
        <v>0.24204868879968977</v>
      </c>
      <c r="BA52">
        <f t="shared" ca="1" si="104"/>
        <v>0.85379953889068716</v>
      </c>
      <c r="BB52">
        <f t="shared" ca="1" si="104"/>
        <v>1.7854018408077321</v>
      </c>
      <c r="BC52">
        <f t="shared" ca="1" si="104"/>
        <v>1.6161397937288768</v>
      </c>
      <c r="BD52">
        <f t="shared" ca="1" si="104"/>
        <v>1.5039172467383066</v>
      </c>
      <c r="BE52">
        <f t="shared" ca="1" si="104"/>
        <v>0.99989415749626165</v>
      </c>
      <c r="BF52">
        <f t="shared" ca="1" si="104"/>
        <v>5.3607103543118484E-2</v>
      </c>
      <c r="BG52">
        <f t="shared" ca="1" si="104"/>
        <v>-0.59682955295456974</v>
      </c>
      <c r="BH52">
        <f t="shared" ca="1" si="104"/>
        <v>-0.67616590444603553</v>
      </c>
      <c r="BI52">
        <f t="shared" ca="1" si="104"/>
        <v>-0.77404944765331329</v>
      </c>
      <c r="BJ52">
        <f t="shared" ca="1" si="104"/>
        <v>-0.62144194165385525</v>
      </c>
      <c r="BK52">
        <f t="shared" ca="1" si="104"/>
        <v>-0.78917857582836426</v>
      </c>
      <c r="BL52">
        <f t="shared" ca="1" si="104"/>
        <v>-9.614603754655171E-2</v>
      </c>
      <c r="BM52">
        <f t="shared" ca="1" si="104"/>
        <v>-2.9357682981268063E-2</v>
      </c>
      <c r="BN52">
        <f t="shared" ca="1" si="104"/>
        <v>-1.0769358700011944</v>
      </c>
      <c r="BO52">
        <f t="shared" ref="BO52:CT52" ca="1" si="105">IFERROR(BO50-BO51, "n/a")</f>
        <v>-0.34699356643810297</v>
      </c>
      <c r="BP52">
        <f t="shared" ca="1" si="105"/>
        <v>-0.22509799903012162</v>
      </c>
      <c r="BQ52">
        <f t="shared" ca="1" si="105"/>
        <v>0.24205252837801172</v>
      </c>
      <c r="BR52">
        <f t="shared" ca="1" si="105"/>
        <v>-0.33854274882192392</v>
      </c>
      <c r="BS52">
        <f t="shared" ca="1" si="105"/>
        <v>-3.1683424264428162E-2</v>
      </c>
      <c r="BT52">
        <f t="shared" ca="1" si="105"/>
        <v>-0.82934147964288663</v>
      </c>
      <c r="BU52">
        <f t="shared" ca="1" si="105"/>
        <v>-0.56792193911734401</v>
      </c>
      <c r="BV52">
        <f t="shared" ca="1" si="105"/>
        <v>-0.61755811942492134</v>
      </c>
      <c r="BW52">
        <f t="shared" ca="1" si="105"/>
        <v>-8.4772641704589091E-2</v>
      </c>
      <c r="BX52">
        <f t="shared" ca="1" si="105"/>
        <v>-0.28445805449304196</v>
      </c>
      <c r="BY52">
        <f t="shared" ca="1" si="105"/>
        <v>-5.6474324195820991E-2</v>
      </c>
      <c r="BZ52">
        <f t="shared" ca="1" si="105"/>
        <v>-4.8129985343581261E-2</v>
      </c>
      <c r="CA52">
        <f t="shared" ca="1" si="105"/>
        <v>-0.54788572435502392</v>
      </c>
      <c r="CB52">
        <f t="shared" ca="1" si="105"/>
        <v>1.0132410950025594E-2</v>
      </c>
      <c r="CC52">
        <f t="shared" ca="1" si="105"/>
        <v>8.4230817972064109E-2</v>
      </c>
      <c r="CD52">
        <f t="shared" ca="1" si="105"/>
        <v>0.29416710212344377</v>
      </c>
      <c r="CE52">
        <f t="shared" ca="1" si="105"/>
        <v>0.52084768918132518</v>
      </c>
      <c r="CF52">
        <f t="shared" ca="1" si="105"/>
        <v>0.17477989082801404</v>
      </c>
      <c r="CG52">
        <f t="shared" ca="1" si="105"/>
        <v>0.40974540083207334</v>
      </c>
      <c r="CH52">
        <f t="shared" ca="1" si="105"/>
        <v>0.26707915071892963</v>
      </c>
      <c r="CI52">
        <f t="shared" ca="1" si="105"/>
        <v>0.71382838275552141</v>
      </c>
      <c r="CJ52">
        <f t="shared" ca="1" si="105"/>
        <v>1.3827582935317828</v>
      </c>
      <c r="CK52">
        <f t="shared" ca="1" si="105"/>
        <v>1.123025399950861</v>
      </c>
      <c r="CL52">
        <f t="shared" ca="1" si="105"/>
        <v>1.0598751764283598</v>
      </c>
      <c r="CM52">
        <f t="shared" ca="1" si="105"/>
        <v>1.8951213324894134</v>
      </c>
      <c r="CN52">
        <f t="shared" ca="1" si="105"/>
        <v>1.2399221905903701</v>
      </c>
      <c r="CO52">
        <f t="shared" ca="1" si="105"/>
        <v>1.3425459569466724</v>
      </c>
      <c r="CP52">
        <f t="shared" ca="1" si="105"/>
        <v>0.81994041888835412</v>
      </c>
      <c r="CQ52">
        <f t="shared" ca="1" si="105"/>
        <v>0.46046968646900055</v>
      </c>
      <c r="CR52">
        <f t="shared" ca="1" si="105"/>
        <v>0.17681133232396729</v>
      </c>
      <c r="CS52">
        <f t="shared" ca="1" si="105"/>
        <v>4.5452908547272131E-2</v>
      </c>
      <c r="CT52">
        <f t="shared" ca="1" si="105"/>
        <v>-0.12317221431872305</v>
      </c>
      <c r="CU52">
        <f t="shared" ref="CU52:DZ52" ca="1" si="106">IFERROR(CU50-CU51, "n/a")</f>
        <v>-0.23534650200816021</v>
      </c>
      <c r="CV52">
        <f t="shared" ca="1" si="106"/>
        <v>-0.42077748564643969</v>
      </c>
      <c r="CW52">
        <f t="shared" ca="1" si="106"/>
        <v>-0.49489322312201711</v>
      </c>
      <c r="CX52">
        <f t="shared" ca="1" si="106"/>
        <v>-8.9719062034476771E-2</v>
      </c>
      <c r="CY52">
        <f t="shared" ca="1" si="106"/>
        <v>-0.31189611418325214</v>
      </c>
      <c r="CZ52">
        <f t="shared" ca="1" si="106"/>
        <v>-1.4159530024215883E-2</v>
      </c>
      <c r="DA52">
        <f t="shared" ca="1" si="106"/>
        <v>5.7715386214951536E-2</v>
      </c>
      <c r="DB52">
        <f t="shared" ca="1" si="106"/>
        <v>-0.37954903530557083</v>
      </c>
      <c r="DC52">
        <f t="shared" ca="1" si="106"/>
        <v>-0.40099248246758812</v>
      </c>
      <c r="DD52">
        <f t="shared" ca="1" si="106"/>
        <v>-0.26191392197045804</v>
      </c>
      <c r="DE52">
        <f t="shared" ca="1" si="106"/>
        <v>-0.53038274768417715</v>
      </c>
      <c r="DF52">
        <f t="shared" ca="1" si="106"/>
        <v>-0.19786996081674335</v>
      </c>
      <c r="DG52">
        <f t="shared" ca="1" si="106"/>
        <v>-0.62643459852433914</v>
      </c>
      <c r="DH52">
        <f t="shared" ca="1" si="106"/>
        <v>-1.148717707103164</v>
      </c>
      <c r="DI52">
        <f t="shared" ca="1" si="106"/>
        <v>-0.65961465467561098</v>
      </c>
      <c r="DJ52">
        <f t="shared" ca="1" si="106"/>
        <v>-0.77558477808570281</v>
      </c>
      <c r="DK52">
        <f t="shared" ca="1" si="106"/>
        <v>-1.0464827517477904</v>
      </c>
      <c r="DL52">
        <f t="shared" ca="1" si="106"/>
        <v>-0.61630463166069127</v>
      </c>
      <c r="DM52">
        <f t="shared" ca="1" si="106"/>
        <v>-0.82091907986068247</v>
      </c>
      <c r="DN52">
        <f t="shared" ca="1" si="106"/>
        <v>-0.71325609497046027</v>
      </c>
      <c r="DO52">
        <f t="shared" ca="1" si="106"/>
        <v>-0.61301633338031181</v>
      </c>
      <c r="DP52">
        <f t="shared" ca="1" si="106"/>
        <v>-0.2782054259184763</v>
      </c>
      <c r="DQ52">
        <f t="shared" ca="1" si="106"/>
        <v>-0.32572433449553628</v>
      </c>
      <c r="DR52">
        <f t="shared" ca="1" si="106"/>
        <v>-0.31087349696297117</v>
      </c>
      <c r="DS52">
        <f t="shared" ca="1" si="106"/>
        <v>-0.52706720509712035</v>
      </c>
      <c r="DT52">
        <f t="shared" ca="1" si="106"/>
        <v>-0.39444702843753898</v>
      </c>
      <c r="DU52">
        <f t="shared" ca="1" si="106"/>
        <v>-6.1995666373104719E-2</v>
      </c>
      <c r="DV52">
        <f t="shared" ca="1" si="106"/>
        <v>-1.3705929314467014E-2</v>
      </c>
      <c r="DW52">
        <f t="shared" ca="1" si="106"/>
        <v>6.577224667647652E-2</v>
      </c>
      <c r="DX52">
        <f t="shared" ca="1" si="106"/>
        <v>0.12761265662915022</v>
      </c>
      <c r="DY52">
        <f t="shared" ca="1" si="106"/>
        <v>1.5438758212404702</v>
      </c>
      <c r="DZ52">
        <f t="shared" ca="1" si="106"/>
        <v>1.8050006183615963</v>
      </c>
      <c r="EA52">
        <f t="shared" ref="EA52:FF52" ca="1" si="107">IFERROR(EA50-EA51, "n/a")</f>
        <v>1.7553574533323402</v>
      </c>
      <c r="EB52">
        <f t="shared" ca="1" si="107"/>
        <v>2.4712387613454401</v>
      </c>
      <c r="EC52">
        <f t="shared" ca="1" si="107"/>
        <v>2.0931921079544669</v>
      </c>
      <c r="ED52">
        <f t="shared" ca="1" si="107"/>
        <v>1.6517171325631574</v>
      </c>
      <c r="EE52">
        <f t="shared" ca="1" si="107"/>
        <v>1.7421485781638602</v>
      </c>
      <c r="EF52">
        <f t="shared" ca="1" si="107"/>
        <v>1.5653775340488396</v>
      </c>
      <c r="EG52">
        <f t="shared" ca="1" si="107"/>
        <v>1.5084816772259702</v>
      </c>
      <c r="EH52">
        <f t="shared" ca="1" si="107"/>
        <v>0.9922276434596089</v>
      </c>
      <c r="EI52">
        <f t="shared" ca="1" si="107"/>
        <v>0.5001738816942547</v>
      </c>
      <c r="EJ52">
        <f t="shared" ca="1" si="107"/>
        <v>0.39495777634483975</v>
      </c>
      <c r="EK52">
        <f t="shared" ca="1" si="107"/>
        <v>-1.5557264964494166E-3</v>
      </c>
      <c r="EL52">
        <f t="shared" ca="1" si="107"/>
        <v>-8.9203366956613905E-3</v>
      </c>
      <c r="EM52">
        <f t="shared" ca="1" si="107"/>
        <v>-0.74848114423864409</v>
      </c>
      <c r="EN52">
        <f t="shared" ca="1" si="107"/>
        <v>-0.66875006583451135</v>
      </c>
      <c r="EO52">
        <f t="shared" ca="1" si="107"/>
        <v>-0.62722019031224985</v>
      </c>
      <c r="EP52">
        <f t="shared" ca="1" si="107"/>
        <v>-0.77850596521225057</v>
      </c>
      <c r="EQ52">
        <f t="shared" ca="1" si="107"/>
        <v>-0.78664347334800322</v>
      </c>
      <c r="ER52">
        <f t="shared" ca="1" si="107"/>
        <v>-0.86354687841643241</v>
      </c>
      <c r="ES52">
        <f t="shared" ca="1" si="107"/>
        <v>-0.42945097684978784</v>
      </c>
      <c r="ET52">
        <f t="shared" ca="1" si="107"/>
        <v>-0.56918993704258014</v>
      </c>
      <c r="EU52">
        <f t="shared" ca="1" si="107"/>
        <v>-0.40157568847138947</v>
      </c>
      <c r="EV52">
        <f t="shared" ca="1" si="107"/>
        <v>-0.53198051569474103</v>
      </c>
      <c r="EW52">
        <f t="shared" ca="1" si="107"/>
        <v>-0.12942482244726605</v>
      </c>
      <c r="EX52">
        <f t="shared" ca="1" si="107"/>
        <v>0.16943365835793145</v>
      </c>
      <c r="EY52">
        <f t="shared" ca="1" si="107"/>
        <v>6.1919951909217286E-2</v>
      </c>
      <c r="EZ52">
        <f t="shared" ca="1" si="107"/>
        <v>3.1515046368822852</v>
      </c>
      <c r="FA52">
        <f t="shared" ca="1" si="107"/>
        <v>1.3177472716393246</v>
      </c>
      <c r="FB52">
        <f t="shared" ca="1" si="107"/>
        <v>1.1220102965225793</v>
      </c>
      <c r="FC52">
        <f t="shared" ca="1" si="107"/>
        <v>3.612855624385114</v>
      </c>
      <c r="FD52">
        <f t="shared" ca="1" si="107"/>
        <v>2.2407818570258642</v>
      </c>
      <c r="FE52">
        <f t="shared" ca="1" si="107"/>
        <v>3.6063328996706834</v>
      </c>
      <c r="FF52">
        <f t="shared" ca="1" si="107"/>
        <v>3.3886170400810434</v>
      </c>
      <c r="FG52">
        <f t="shared" ref="FG52:FX52" ca="1" si="108">IFERROR(FG50-FG51, "n/a")</f>
        <v>3.2728968733923836</v>
      </c>
      <c r="FH52">
        <f t="shared" ca="1" si="108"/>
        <v>1.9893835235056834</v>
      </c>
      <c r="FI52">
        <f t="shared" ca="1" si="108"/>
        <v>1.9192737821154715</v>
      </c>
      <c r="FJ52">
        <f t="shared" ca="1" si="108"/>
        <v>1.5709973415640732</v>
      </c>
      <c r="FK52">
        <f t="shared" ca="1" si="108"/>
        <v>-0.34120627207125942</v>
      </c>
      <c r="FL52">
        <f t="shared" ca="1" si="108"/>
        <v>-0.63874002728432355</v>
      </c>
      <c r="FM52">
        <f t="shared" ca="1" si="108"/>
        <v>-0.82646865086888344</v>
      </c>
      <c r="FN52">
        <f t="shared" ca="1" si="108"/>
        <v>-0.90237009626243925</v>
      </c>
      <c r="FO52">
        <f t="shared" ca="1" si="108"/>
        <v>-1.0413151025007394</v>
      </c>
      <c r="FP52">
        <f t="shared" ca="1" si="108"/>
        <v>-0.82298192993468522</v>
      </c>
      <c r="FQ52">
        <f t="shared" ca="1" si="108"/>
        <v>-0.63886293219277412</v>
      </c>
      <c r="FR52">
        <f t="shared" ca="1" si="108"/>
        <v>-0.79787716419010835</v>
      </c>
      <c r="FS52">
        <f t="shared" ca="1" si="108"/>
        <v>-1.2884508108709003</v>
      </c>
      <c r="FT52">
        <f t="shared" ca="1" si="108"/>
        <v>-1.2930299744980944</v>
      </c>
      <c r="FU52">
        <f t="shared" ca="1" si="108"/>
        <v>-0.62473972973975389</v>
      </c>
      <c r="FV52">
        <f t="shared" ca="1" si="108"/>
        <v>-0.74051245038833091</v>
      </c>
      <c r="FW52">
        <f t="shared" ca="1" si="108"/>
        <v>-0.99176016088284857</v>
      </c>
      <c r="FX52">
        <f t="shared" ca="1" si="108"/>
        <v>-0.62609648166500609</v>
      </c>
      <c r="FY52">
        <f t="shared" ref="FY52:GV52" ca="1" si="109">IFERROR(FY50-FY51, "n/a")</f>
        <v>-0.45163265491399152</v>
      </c>
      <c r="FZ52">
        <f t="shared" ca="1" si="109"/>
        <v>-0.28042244042840725</v>
      </c>
      <c r="GA52">
        <f t="shared" ca="1" si="109"/>
        <v>1.5529664252555975E-3</v>
      </c>
      <c r="GB52">
        <f t="shared" ca="1" si="109"/>
        <v>-2.0445470764784979E-2</v>
      </c>
      <c r="GC52">
        <f t="shared" ca="1" si="109"/>
        <v>-8.4023985588266292E-2</v>
      </c>
      <c r="GD52">
        <f t="shared" ca="1" si="109"/>
        <v>-2.3763485024996811E-2</v>
      </c>
      <c r="GE52">
        <f t="shared" ca="1" si="109"/>
        <v>0.10191075208616507</v>
      </c>
      <c r="GF52">
        <f t="shared" ca="1" si="109"/>
        <v>5.8604490423785904E-2</v>
      </c>
      <c r="GG52">
        <f t="shared" ca="1" si="109"/>
        <v>-0.11423188729864364</v>
      </c>
      <c r="GH52">
        <f t="shared" ca="1" si="109"/>
        <v>-1.3651549248572259E-2</v>
      </c>
      <c r="GI52">
        <f t="shared" ca="1" si="109"/>
        <v>0.12129771283262425</v>
      </c>
      <c r="GJ52">
        <f t="shared" ca="1" si="109"/>
        <v>0.11614077809085632</v>
      </c>
      <c r="GK52">
        <f t="shared" ca="1" si="109"/>
        <v>7.2968153467112273E-2</v>
      </c>
      <c r="GL52">
        <f t="shared" ca="1" si="109"/>
        <v>5.7467226408847161E-2</v>
      </c>
      <c r="GM52">
        <f t="shared" ca="1" si="109"/>
        <v>0.22296705459230459</v>
      </c>
      <c r="GN52">
        <f t="shared" ca="1" si="109"/>
        <v>0.41712547967089897</v>
      </c>
      <c r="GO52" t="str">
        <f t="shared" ca="1" si="109"/>
        <v>n/a</v>
      </c>
      <c r="GP52" t="str">
        <f t="shared" ca="1" si="109"/>
        <v>n/a</v>
      </c>
      <c r="GQ52" t="str">
        <f t="shared" ca="1" si="109"/>
        <v>n/a</v>
      </c>
      <c r="GR52" t="str">
        <f t="shared" ca="1" si="109"/>
        <v>n/a</v>
      </c>
      <c r="GS52" t="str">
        <f t="shared" ca="1" si="109"/>
        <v>n/a</v>
      </c>
      <c r="GT52" t="str">
        <f t="shared" ca="1" si="109"/>
        <v>n/a</v>
      </c>
      <c r="GU52" t="str">
        <f t="shared" ca="1" si="109"/>
        <v>n/a</v>
      </c>
      <c r="GV52" t="str">
        <f t="shared" ca="1" si="109"/>
        <v>n/a</v>
      </c>
    </row>
    <row r="53" spans="1:206" x14ac:dyDescent="0.25">
      <c r="A53" s="8" t="s">
        <v>354</v>
      </c>
      <c r="B53" t="s">
        <v>207</v>
      </c>
      <c r="C53" t="str">
        <f t="shared" ref="C53:BN53" si="110">IFERROR(((C20/B20)^4-1), "n/a")</f>
        <v>n/a</v>
      </c>
      <c r="D53">
        <f t="shared" si="110"/>
        <v>3.2052516793533714E-2</v>
      </c>
      <c r="E53">
        <f t="shared" si="110"/>
        <v>3.0425751328089001E-2</v>
      </c>
      <c r="F53">
        <f t="shared" si="110"/>
        <v>2.917583412125091E-2</v>
      </c>
      <c r="G53">
        <f t="shared" si="110"/>
        <v>2.8880216521817825E-2</v>
      </c>
      <c r="H53">
        <f t="shared" si="110"/>
        <v>2.8087074828297531E-2</v>
      </c>
      <c r="I53">
        <f t="shared" si="110"/>
        <v>2.7808117434869217E-2</v>
      </c>
      <c r="J53">
        <f t="shared" si="110"/>
        <v>2.7863786119160405E-2</v>
      </c>
      <c r="K53">
        <f t="shared" si="110"/>
        <v>2.8737186830839923E-2</v>
      </c>
      <c r="L53">
        <f t="shared" si="110"/>
        <v>2.8613669879592241E-2</v>
      </c>
      <c r="M53">
        <f t="shared" si="110"/>
        <v>2.9300332661606365E-2</v>
      </c>
      <c r="N53">
        <f t="shared" si="110"/>
        <v>3.0212360375547309E-2</v>
      </c>
      <c r="O53">
        <f t="shared" si="110"/>
        <v>3.1502673174639506E-2</v>
      </c>
      <c r="P53">
        <f t="shared" si="110"/>
        <v>3.3318403489598136E-2</v>
      </c>
      <c r="Q53">
        <f t="shared" si="110"/>
        <v>3.4539283753723504E-2</v>
      </c>
      <c r="R53">
        <f t="shared" si="110"/>
        <v>3.5415647415182994E-2</v>
      </c>
      <c r="S53">
        <f t="shared" si="110"/>
        <v>3.681033226933117E-2</v>
      </c>
      <c r="T53">
        <f t="shared" si="110"/>
        <v>3.7935678722208044E-2</v>
      </c>
      <c r="U53">
        <f t="shared" si="110"/>
        <v>3.8036602573956246E-2</v>
      </c>
      <c r="V53">
        <f t="shared" si="110"/>
        <v>3.7678352093571288E-2</v>
      </c>
      <c r="W53">
        <f t="shared" si="110"/>
        <v>3.6354920435916371E-2</v>
      </c>
      <c r="X53">
        <f t="shared" si="110"/>
        <v>3.4769216808263836E-2</v>
      </c>
      <c r="Y53">
        <f t="shared" si="110"/>
        <v>3.3956352764246356E-2</v>
      </c>
      <c r="Z53">
        <f t="shared" si="110"/>
        <v>3.3234496985072859E-2</v>
      </c>
      <c r="AA53">
        <f t="shared" si="110"/>
        <v>3.2024234389583794E-2</v>
      </c>
      <c r="AB53">
        <f t="shared" si="110"/>
        <v>3.1484212152274704E-2</v>
      </c>
      <c r="AC53">
        <f t="shared" si="110"/>
        <v>3.1380061327848541E-2</v>
      </c>
      <c r="AD53">
        <f t="shared" si="110"/>
        <v>3.1487366971522102E-2</v>
      </c>
      <c r="AE53">
        <f t="shared" si="110"/>
        <v>3.2427945567382377E-2</v>
      </c>
      <c r="AF53">
        <f t="shared" si="110"/>
        <v>3.2929208969990409E-2</v>
      </c>
      <c r="AG53">
        <f t="shared" si="110"/>
        <v>3.3278993042552107E-2</v>
      </c>
      <c r="AH53">
        <f t="shared" si="110"/>
        <v>3.3754593485145756E-2</v>
      </c>
      <c r="AI53">
        <f t="shared" si="110"/>
        <v>3.4216374801585347E-2</v>
      </c>
      <c r="AJ53">
        <f t="shared" si="110"/>
        <v>3.5738905012181243E-2</v>
      </c>
      <c r="AK53">
        <f t="shared" si="110"/>
        <v>3.5688787707323311E-2</v>
      </c>
      <c r="AL53">
        <f t="shared" si="110"/>
        <v>3.5109253529752138E-2</v>
      </c>
      <c r="AM53">
        <f t="shared" si="110"/>
        <v>3.4149934747418342E-2</v>
      </c>
      <c r="AN53">
        <f t="shared" si="110"/>
        <v>3.2371032176822689E-2</v>
      </c>
      <c r="AO53">
        <f t="shared" si="110"/>
        <v>3.0763330741827799E-2</v>
      </c>
      <c r="AP53">
        <f t="shared" si="110"/>
        <v>2.8874469882385068E-2</v>
      </c>
      <c r="AQ53">
        <f t="shared" si="110"/>
        <v>2.5767092181482765E-2</v>
      </c>
      <c r="AR53">
        <f t="shared" si="110"/>
        <v>2.1914959447588922E-2</v>
      </c>
      <c r="AS53">
        <f t="shared" si="110"/>
        <v>2.0988905689856896E-2</v>
      </c>
      <c r="AT53">
        <f t="shared" si="110"/>
        <v>2.1002766395943118E-2</v>
      </c>
      <c r="AU53">
        <f t="shared" si="110"/>
        <v>2.2305674443140244E-2</v>
      </c>
      <c r="AV53">
        <f t="shared" si="110"/>
        <v>2.5546961829377324E-2</v>
      </c>
      <c r="AW53">
        <f t="shared" si="110"/>
        <v>2.7394848982407183E-2</v>
      </c>
      <c r="AX53">
        <f t="shared" si="110"/>
        <v>2.9147016452687247E-2</v>
      </c>
      <c r="AY53">
        <f t="shared" si="110"/>
        <v>3.3034380863020685E-2</v>
      </c>
      <c r="AZ53">
        <f t="shared" si="110"/>
        <v>3.3901579343178945E-2</v>
      </c>
      <c r="BA53">
        <f t="shared" si="110"/>
        <v>3.4686255066169958E-2</v>
      </c>
      <c r="BB53">
        <f t="shared" si="110"/>
        <v>3.4859572526432459E-2</v>
      </c>
      <c r="BC53">
        <f t="shared" si="110"/>
        <v>3.3215176554448389E-2</v>
      </c>
      <c r="BD53">
        <f t="shared" si="110"/>
        <v>3.2825888625167998E-2</v>
      </c>
      <c r="BE53">
        <f t="shared" si="110"/>
        <v>3.3075467460404795E-2</v>
      </c>
      <c r="BF53">
        <f t="shared" si="110"/>
        <v>3.3544796363570883E-2</v>
      </c>
      <c r="BG53">
        <f t="shared" si="110"/>
        <v>3.4566004489803959E-2</v>
      </c>
      <c r="BH53">
        <f t="shared" si="110"/>
        <v>3.5840596551772741E-2</v>
      </c>
      <c r="BI53">
        <f t="shared" si="110"/>
        <v>3.6523934928567536E-2</v>
      </c>
      <c r="BJ53">
        <f t="shared" si="110"/>
        <v>3.7021044658245295E-2</v>
      </c>
      <c r="BK53">
        <f t="shared" si="110"/>
        <v>3.7720786076845148E-2</v>
      </c>
      <c r="BL53">
        <f t="shared" si="110"/>
        <v>3.8018955478682726E-2</v>
      </c>
      <c r="BM53">
        <f t="shared" si="110"/>
        <v>3.7983307401721511E-2</v>
      </c>
      <c r="BN53">
        <f t="shared" si="110"/>
        <v>3.7838896239949182E-2</v>
      </c>
      <c r="BO53">
        <f t="shared" ref="BO53:DZ53" si="111">IFERROR(((BO20/BN20)^4-1), "n/a")</f>
        <v>3.6904665104337875E-2</v>
      </c>
      <c r="BP53">
        <f t="shared" si="111"/>
        <v>3.641073513815285E-2</v>
      </c>
      <c r="BQ53">
        <f t="shared" si="111"/>
        <v>3.5927181816829856E-2</v>
      </c>
      <c r="BR53">
        <f t="shared" si="111"/>
        <v>3.555615106300003E-2</v>
      </c>
      <c r="BS53">
        <f t="shared" si="111"/>
        <v>3.4989002691098392E-2</v>
      </c>
      <c r="BT53">
        <f t="shared" si="111"/>
        <v>3.4584970142118143E-2</v>
      </c>
      <c r="BU53">
        <f t="shared" si="111"/>
        <v>3.4188753934820904E-2</v>
      </c>
      <c r="BV53">
        <f t="shared" si="111"/>
        <v>3.3849580518605205E-2</v>
      </c>
      <c r="BW53">
        <f t="shared" si="111"/>
        <v>3.361459718774662E-2</v>
      </c>
      <c r="BX53">
        <f t="shared" si="111"/>
        <v>3.3334489553358493E-2</v>
      </c>
      <c r="BY53">
        <f t="shared" si="111"/>
        <v>3.3010794015860156E-2</v>
      </c>
      <c r="BZ53">
        <f t="shared" si="111"/>
        <v>3.2692801438721997E-2</v>
      </c>
      <c r="CA53">
        <f t="shared" si="111"/>
        <v>3.2332940694983048E-2</v>
      </c>
      <c r="CB53">
        <f t="shared" si="111"/>
        <v>3.2214815125293672E-2</v>
      </c>
      <c r="CC53">
        <f t="shared" si="111"/>
        <v>3.1770831643531894E-2</v>
      </c>
      <c r="CD53">
        <f t="shared" si="111"/>
        <v>3.1150286810287975E-2</v>
      </c>
      <c r="CE53">
        <f t="shared" si="111"/>
        <v>3.0450590552613344E-2</v>
      </c>
      <c r="CF53">
        <f t="shared" si="111"/>
        <v>2.9583105960704348E-2</v>
      </c>
      <c r="CG53">
        <f t="shared" si="111"/>
        <v>2.8823843865954712E-2</v>
      </c>
      <c r="CH53">
        <f t="shared" si="111"/>
        <v>2.7990036981003774E-2</v>
      </c>
      <c r="CI53">
        <f t="shared" si="111"/>
        <v>2.695023541787811E-2</v>
      </c>
      <c r="CJ53">
        <f t="shared" si="111"/>
        <v>2.5930796432841685E-2</v>
      </c>
      <c r="CK53">
        <f t="shared" si="111"/>
        <v>2.5325238057114507E-2</v>
      </c>
      <c r="CL53">
        <f t="shared" si="111"/>
        <v>2.4860960920476405E-2</v>
      </c>
      <c r="CM53">
        <f t="shared" si="111"/>
        <v>2.4707405649312175E-2</v>
      </c>
      <c r="CN53">
        <f t="shared" si="111"/>
        <v>2.438366600894426E-2</v>
      </c>
      <c r="CO53">
        <f t="shared" si="111"/>
        <v>2.4278684874272205E-2</v>
      </c>
      <c r="CP53">
        <f t="shared" si="111"/>
        <v>2.4387198053498205E-2</v>
      </c>
      <c r="CQ53">
        <f t="shared" si="111"/>
        <v>2.4788665649956299E-2</v>
      </c>
      <c r="CR53">
        <f t="shared" si="111"/>
        <v>2.5056018220566356E-2</v>
      </c>
      <c r="CS53">
        <f t="shared" si="111"/>
        <v>2.5275803574641653E-2</v>
      </c>
      <c r="CT53">
        <f t="shared" si="111"/>
        <v>2.5449068875222247E-2</v>
      </c>
      <c r="CU53">
        <f t="shared" si="111"/>
        <v>2.574186530139988E-2</v>
      </c>
      <c r="CV53">
        <f t="shared" si="111"/>
        <v>2.5823198930653879E-2</v>
      </c>
      <c r="CW53">
        <f t="shared" si="111"/>
        <v>2.5983415194196668E-2</v>
      </c>
      <c r="CX53">
        <f t="shared" si="111"/>
        <v>2.6220493379027765E-2</v>
      </c>
      <c r="CY53">
        <f t="shared" si="111"/>
        <v>2.6331286382293984E-2</v>
      </c>
      <c r="CZ53">
        <f t="shared" si="111"/>
        <v>2.6119136263417886E-2</v>
      </c>
      <c r="DA53">
        <f t="shared" si="111"/>
        <v>2.6624701878697588E-2</v>
      </c>
      <c r="DB53">
        <f t="shared" si="111"/>
        <v>2.739580930132246E-2</v>
      </c>
      <c r="DC53">
        <f t="shared" si="111"/>
        <v>2.8464657253006509E-2</v>
      </c>
      <c r="DD53">
        <f t="shared" si="111"/>
        <v>2.966691494842455E-2</v>
      </c>
      <c r="DE53">
        <f t="shared" si="111"/>
        <v>3.0959129991096734E-2</v>
      </c>
      <c r="DF53">
        <f t="shared" si="111"/>
        <v>3.2452890730947592E-2</v>
      </c>
      <c r="DG53">
        <f t="shared" si="111"/>
        <v>3.4523234753249366E-2</v>
      </c>
      <c r="DH53">
        <f t="shared" si="111"/>
        <v>3.6391115895941128E-2</v>
      </c>
      <c r="DI53">
        <f t="shared" si="111"/>
        <v>3.7757667631068914E-2</v>
      </c>
      <c r="DJ53">
        <f t="shared" si="111"/>
        <v>3.8898397107240523E-2</v>
      </c>
      <c r="DK53">
        <f t="shared" si="111"/>
        <v>3.9856437768853725E-2</v>
      </c>
      <c r="DL53">
        <f t="shared" si="111"/>
        <v>4.071042928528823E-2</v>
      </c>
      <c r="DM53">
        <f t="shared" si="111"/>
        <v>4.1390428112153765E-2</v>
      </c>
      <c r="DN53">
        <f t="shared" si="111"/>
        <v>4.1830209732935053E-2</v>
      </c>
      <c r="DO53">
        <f t="shared" si="111"/>
        <v>4.1824832056080341E-2</v>
      </c>
      <c r="DP53">
        <f t="shared" si="111"/>
        <v>4.262655102293178E-2</v>
      </c>
      <c r="DQ53">
        <f t="shared" si="111"/>
        <v>4.2596110697675327E-2</v>
      </c>
      <c r="DR53">
        <f t="shared" si="111"/>
        <v>4.2389183468649838E-2</v>
      </c>
      <c r="DS53">
        <f t="shared" si="111"/>
        <v>4.1842193712620546E-2</v>
      </c>
      <c r="DT53">
        <f t="shared" si="111"/>
        <v>4.157821059515121E-2</v>
      </c>
      <c r="DU53">
        <f t="shared" si="111"/>
        <v>4.0514673891910435E-2</v>
      </c>
      <c r="DV53">
        <f t="shared" si="111"/>
        <v>3.9181487264486448E-2</v>
      </c>
      <c r="DW53">
        <f t="shared" si="111"/>
        <v>3.6967535763880788E-2</v>
      </c>
      <c r="DX53">
        <f t="shared" si="111"/>
        <v>3.4652643342717449E-2</v>
      </c>
      <c r="DY53">
        <f t="shared" si="111"/>
        <v>3.297563425538641E-2</v>
      </c>
      <c r="DZ53">
        <f t="shared" si="111"/>
        <v>3.1402926778072215E-2</v>
      </c>
      <c r="EA53">
        <f t="shared" ref="EA53:GL53" si="112">IFERROR(((EA20/DZ20)^4-1), "n/a")</f>
        <v>2.9551863388497246E-2</v>
      </c>
      <c r="EB53">
        <f t="shared" si="112"/>
        <v>2.8148255145867829E-2</v>
      </c>
      <c r="EC53">
        <f t="shared" si="112"/>
        <v>2.7207766717919801E-2</v>
      </c>
      <c r="ED53">
        <f t="shared" si="112"/>
        <v>2.6562459028927732E-2</v>
      </c>
      <c r="EE53">
        <f t="shared" si="112"/>
        <v>2.6662279603191674E-2</v>
      </c>
      <c r="EF53">
        <f t="shared" si="112"/>
        <v>2.6182193937890785E-2</v>
      </c>
      <c r="EG53">
        <f t="shared" si="112"/>
        <v>2.6011940349140561E-2</v>
      </c>
      <c r="EH53">
        <f t="shared" si="112"/>
        <v>2.5873842890596022E-2</v>
      </c>
      <c r="EI53">
        <f t="shared" si="112"/>
        <v>2.6005218912823924E-2</v>
      </c>
      <c r="EJ53">
        <f t="shared" si="112"/>
        <v>2.6636003091905724E-2</v>
      </c>
      <c r="EK53">
        <f t="shared" si="112"/>
        <v>2.6518606666308786E-2</v>
      </c>
      <c r="EL53">
        <f t="shared" si="112"/>
        <v>2.6168774532711048E-2</v>
      </c>
      <c r="EM53">
        <f t="shared" si="112"/>
        <v>2.5824676326855034E-2</v>
      </c>
      <c r="EN53">
        <f t="shared" si="112"/>
        <v>2.4881282984662745E-2</v>
      </c>
      <c r="EO53">
        <f t="shared" si="112"/>
        <v>2.4098037894137558E-2</v>
      </c>
      <c r="EP53">
        <f t="shared" si="112"/>
        <v>2.3186299755869832E-2</v>
      </c>
      <c r="EQ53">
        <f t="shared" si="112"/>
        <v>2.1697333612737735E-2</v>
      </c>
      <c r="ER53">
        <f t="shared" si="112"/>
        <v>2.0570174880721881E-2</v>
      </c>
      <c r="ES53">
        <f t="shared" si="112"/>
        <v>1.9906981392674883E-2</v>
      </c>
      <c r="ET53">
        <f t="shared" si="112"/>
        <v>1.9475408864011667E-2</v>
      </c>
      <c r="EU53">
        <f t="shared" si="112"/>
        <v>1.9436270705254444E-2</v>
      </c>
      <c r="EV53">
        <f t="shared" si="112"/>
        <v>1.9617089553152223E-2</v>
      </c>
      <c r="EW53">
        <f t="shared" si="112"/>
        <v>1.938462190451351E-2</v>
      </c>
      <c r="EX53">
        <f t="shared" si="112"/>
        <v>1.9100663981877375E-2</v>
      </c>
      <c r="EY53">
        <f t="shared" si="112"/>
        <v>1.8982813111279029E-2</v>
      </c>
      <c r="EZ53">
        <f t="shared" si="112"/>
        <v>1.8812309787249237E-2</v>
      </c>
      <c r="FA53">
        <f t="shared" si="112"/>
        <v>1.8080714548100119E-2</v>
      </c>
      <c r="FB53">
        <f t="shared" si="112"/>
        <v>1.7038992173232792E-2</v>
      </c>
      <c r="FC53">
        <f t="shared" si="112"/>
        <v>1.5400966817371131E-2</v>
      </c>
      <c r="FD53">
        <f t="shared" si="112"/>
        <v>1.3150767303987676E-2</v>
      </c>
      <c r="FE53">
        <f t="shared" si="112"/>
        <v>1.2003906247328278E-2</v>
      </c>
      <c r="FF53">
        <f t="shared" si="112"/>
        <v>1.1051634989170722E-2</v>
      </c>
      <c r="FG53">
        <f t="shared" si="112"/>
        <v>1.005581953922885E-2</v>
      </c>
      <c r="FH53">
        <f t="shared" si="112"/>
        <v>9.7964799702703331E-3</v>
      </c>
      <c r="FI53">
        <f t="shared" si="112"/>
        <v>9.7725460097359829E-3</v>
      </c>
      <c r="FJ53">
        <f t="shared" si="112"/>
        <v>9.9817065769383095E-3</v>
      </c>
      <c r="FK53">
        <f t="shared" si="112"/>
        <v>1.1377928782437818E-2</v>
      </c>
      <c r="FL53">
        <f t="shared" si="112"/>
        <v>1.1706591347427908E-2</v>
      </c>
      <c r="FM53">
        <f t="shared" si="112"/>
        <v>1.2160988892379043E-2</v>
      </c>
      <c r="FN53">
        <f t="shared" si="112"/>
        <v>1.2585726951329423E-2</v>
      </c>
      <c r="FO53">
        <f t="shared" si="112"/>
        <v>1.2853101138186052E-2</v>
      </c>
      <c r="FP53">
        <f t="shared" si="112"/>
        <v>1.3500376861593777E-2</v>
      </c>
      <c r="FQ53">
        <f t="shared" si="112"/>
        <v>1.3887144027139531E-2</v>
      </c>
      <c r="FR53">
        <f t="shared" si="112"/>
        <v>1.4244565562331335E-2</v>
      </c>
      <c r="FS53">
        <f t="shared" si="112"/>
        <v>1.4673951347071057E-2</v>
      </c>
      <c r="FT53">
        <f t="shared" si="112"/>
        <v>1.4771353511171537E-2</v>
      </c>
      <c r="FU53">
        <f t="shared" si="112"/>
        <v>1.5018011237387441E-2</v>
      </c>
      <c r="FV53">
        <f t="shared" si="112"/>
        <v>1.5186785853733786E-2</v>
      </c>
      <c r="FW53">
        <f t="shared" si="112"/>
        <v>1.5179148693013733E-2</v>
      </c>
      <c r="FX53">
        <f t="shared" si="112"/>
        <v>1.5444301386053239E-2</v>
      </c>
      <c r="FY53">
        <f t="shared" si="112"/>
        <v>1.5681541590073511E-2</v>
      </c>
      <c r="FZ53">
        <f t="shared" si="112"/>
        <v>1.598974138542264E-2</v>
      </c>
      <c r="GA53">
        <f t="shared" si="112"/>
        <v>1.6465930208546586E-2</v>
      </c>
      <c r="GB53">
        <f t="shared" si="112"/>
        <v>1.7058531900328688E-2</v>
      </c>
      <c r="GC53">
        <f t="shared" si="112"/>
        <v>1.7229613544719413E-2</v>
      </c>
      <c r="GD53">
        <f t="shared" si="112"/>
        <v>1.725271819556351E-2</v>
      </c>
      <c r="GE53">
        <f t="shared" si="112"/>
        <v>1.708204499701127E-2</v>
      </c>
      <c r="GF53">
        <f t="shared" si="112"/>
        <v>1.6288371675141411E-2</v>
      </c>
      <c r="GG53">
        <f t="shared" si="112"/>
        <v>1.6150525797999471E-2</v>
      </c>
      <c r="GH53">
        <f t="shared" si="112"/>
        <v>1.6085579453745558E-2</v>
      </c>
      <c r="GI53">
        <f t="shared" si="112"/>
        <v>1.5783813749188358E-2</v>
      </c>
      <c r="GJ53">
        <f t="shared" si="112"/>
        <v>1.6076394936162863E-2</v>
      </c>
      <c r="GK53">
        <f t="shared" si="112"/>
        <v>1.6483105135535636E-2</v>
      </c>
      <c r="GL53">
        <f t="shared" si="112"/>
        <v>1.7072500811991409E-2</v>
      </c>
      <c r="GM53">
        <f t="shared" ref="GM53:GV53" si="113">IFERROR(((GM20/GL20)^4-1), "n/a")</f>
        <v>1.8402928641171545E-2</v>
      </c>
      <c r="GN53">
        <f t="shared" si="113"/>
        <v>1.9343679455344098E-2</v>
      </c>
      <c r="GO53" t="str">
        <f t="shared" si="113"/>
        <v>n/a</v>
      </c>
      <c r="GP53" t="str">
        <f t="shared" si="113"/>
        <v>n/a</v>
      </c>
      <c r="GQ53" t="str">
        <f t="shared" si="113"/>
        <v>n/a</v>
      </c>
      <c r="GR53" t="str">
        <f t="shared" si="113"/>
        <v>n/a</v>
      </c>
      <c r="GS53" t="str">
        <f t="shared" si="113"/>
        <v>n/a</v>
      </c>
      <c r="GT53" t="str">
        <f t="shared" si="113"/>
        <v>n/a</v>
      </c>
      <c r="GU53" t="str">
        <f t="shared" si="113"/>
        <v>n/a</v>
      </c>
      <c r="GV53" t="str">
        <f t="shared" si="113"/>
        <v>n/a</v>
      </c>
    </row>
    <row r="54" spans="1:206" x14ac:dyDescent="0.25">
      <c r="A54" s="8" t="s">
        <v>355</v>
      </c>
      <c r="B54" t="s">
        <v>210</v>
      </c>
      <c r="C54" t="str">
        <f t="shared" ref="C54:BN54" si="114">IFERROR(((C19/B19)^4-1), "n/a")</f>
        <v>n/a</v>
      </c>
      <c r="D54">
        <f t="shared" si="114"/>
        <v>5.6839953567355828E-3</v>
      </c>
      <c r="E54">
        <f t="shared" si="114"/>
        <v>3.7409833777746204E-2</v>
      </c>
      <c r="F54">
        <f t="shared" si="114"/>
        <v>-4.2207649737367792E-2</v>
      </c>
      <c r="G54">
        <f t="shared" si="114"/>
        <v>0.11309959294972804</v>
      </c>
      <c r="H54">
        <f t="shared" si="114"/>
        <v>2.1874719292473088E-2</v>
      </c>
      <c r="I54">
        <f t="shared" si="114"/>
        <v>3.3288453738692159E-2</v>
      </c>
      <c r="J54">
        <f t="shared" si="114"/>
        <v>9.451305679281985E-3</v>
      </c>
      <c r="K54">
        <f t="shared" si="114"/>
        <v>7.5671090257759754E-2</v>
      </c>
      <c r="L54">
        <f t="shared" si="114"/>
        <v>9.3870122070090822E-2</v>
      </c>
      <c r="M54">
        <f t="shared" si="114"/>
        <v>3.8339773792455123E-2</v>
      </c>
      <c r="N54">
        <f t="shared" si="114"/>
        <v>6.8692178520332714E-2</v>
      </c>
      <c r="O54">
        <f t="shared" si="114"/>
        <v>0.1027493703739788</v>
      </c>
      <c r="P54">
        <f t="shared" si="114"/>
        <v>4.424084845700027E-2</v>
      </c>
      <c r="Q54">
        <f t="shared" si="114"/>
        <v>-2.0872114354242188E-2</v>
      </c>
      <c r="R54">
        <f t="shared" si="114"/>
        <v>3.8542072948531736E-2</v>
      </c>
      <c r="S54">
        <f t="shared" si="114"/>
        <v>-3.3985452578816577E-2</v>
      </c>
      <c r="T54">
        <f t="shared" si="114"/>
        <v>9.5431818980424854E-3</v>
      </c>
      <c r="U54">
        <f t="shared" si="114"/>
        <v>-3.7273501416113297E-2</v>
      </c>
      <c r="V54">
        <f t="shared" si="114"/>
        <v>-1.5446040023407881E-2</v>
      </c>
      <c r="W54">
        <f t="shared" si="114"/>
        <v>-4.7762283428208763E-2</v>
      </c>
      <c r="X54">
        <f t="shared" si="114"/>
        <v>2.8856916101896113E-2</v>
      </c>
      <c r="Y54">
        <f t="shared" si="114"/>
        <v>7.0211167383789963E-2</v>
      </c>
      <c r="Z54">
        <f t="shared" si="114"/>
        <v>5.5011131481446318E-2</v>
      </c>
      <c r="AA54">
        <f t="shared" si="114"/>
        <v>9.3009082475575378E-2</v>
      </c>
      <c r="AB54">
        <f t="shared" si="114"/>
        <v>2.9664754065999555E-2</v>
      </c>
      <c r="AC54">
        <f t="shared" si="114"/>
        <v>2.2161706920338586E-2</v>
      </c>
      <c r="AD54">
        <f t="shared" si="114"/>
        <v>2.9283719972161393E-2</v>
      </c>
      <c r="AE54">
        <f t="shared" si="114"/>
        <v>4.8110783271416047E-2</v>
      </c>
      <c r="AF54">
        <f t="shared" si="114"/>
        <v>8.0067132489592518E-2</v>
      </c>
      <c r="AG54">
        <f t="shared" si="114"/>
        <v>7.4131807673125882E-2</v>
      </c>
      <c r="AH54">
        <f t="shared" si="114"/>
        <v>1.2679896008904734E-4</v>
      </c>
      <c r="AI54">
        <f t="shared" si="114"/>
        <v>1.2803302288794116E-2</v>
      </c>
      <c r="AJ54">
        <f t="shared" si="114"/>
        <v>0.16376299527037741</v>
      </c>
      <c r="AK54">
        <f t="shared" si="114"/>
        <v>4.0827188786844104E-2</v>
      </c>
      <c r="AL54">
        <f t="shared" si="114"/>
        <v>5.4885947764203857E-2</v>
      </c>
      <c r="AM54">
        <f t="shared" si="114"/>
        <v>7.2113122807886398E-3</v>
      </c>
      <c r="AN54">
        <f t="shared" si="114"/>
        <v>4.2786407715913466E-3</v>
      </c>
      <c r="AO54">
        <f t="shared" si="114"/>
        <v>3.0025111625633594E-2</v>
      </c>
      <c r="AP54">
        <f t="shared" si="114"/>
        <v>1.0038747995244401E-2</v>
      </c>
      <c r="AQ54">
        <f t="shared" si="114"/>
        <v>1.2617582581492259E-2</v>
      </c>
      <c r="AR54">
        <f t="shared" si="114"/>
        <v>-7.9858641339194181E-2</v>
      </c>
      <c r="AS54">
        <f t="shared" si="114"/>
        <v>-4.7698460209518734E-3</v>
      </c>
      <c r="AT54">
        <f t="shared" si="114"/>
        <v>7.668385131860056E-2</v>
      </c>
      <c r="AU54">
        <f t="shared" si="114"/>
        <v>8.0707472725957796E-2</v>
      </c>
      <c r="AV54">
        <f t="shared" si="114"/>
        <v>-2.926866571011566E-2</v>
      </c>
      <c r="AW54">
        <f t="shared" si="114"/>
        <v>4.8722320401089148E-2</v>
      </c>
      <c r="AX54">
        <f t="shared" si="114"/>
        <v>-4.28583091396042E-2</v>
      </c>
      <c r="AY54">
        <f t="shared" si="114"/>
        <v>-6.069358207226716E-2</v>
      </c>
      <c r="AZ54">
        <f t="shared" si="114"/>
        <v>1.8374245610604856E-2</v>
      </c>
      <c r="BA54">
        <f t="shared" si="114"/>
        <v>-1.5207187029440794E-2</v>
      </c>
      <c r="BB54">
        <f t="shared" si="114"/>
        <v>1.5892282486367204E-3</v>
      </c>
      <c r="BC54">
        <f t="shared" si="114"/>
        <v>5.3736633805518297E-2</v>
      </c>
      <c r="BD54">
        <f t="shared" si="114"/>
        <v>9.4217765545223209E-2</v>
      </c>
      <c r="BE54">
        <f t="shared" si="114"/>
        <v>8.2383985664295167E-2</v>
      </c>
      <c r="BF54">
        <f t="shared" si="114"/>
        <v>8.609839495851368E-2</v>
      </c>
      <c r="BG54">
        <f t="shared" si="114"/>
        <v>8.0526111115871934E-2</v>
      </c>
      <c r="BH54">
        <f t="shared" si="114"/>
        <v>7.0924917975162094E-2</v>
      </c>
      <c r="BI54">
        <f t="shared" si="114"/>
        <v>3.9128509091936658E-2</v>
      </c>
      <c r="BJ54">
        <f t="shared" si="114"/>
        <v>3.3245106132344659E-2</v>
      </c>
      <c r="BK54">
        <f t="shared" si="114"/>
        <v>3.9279339521156365E-2</v>
      </c>
      <c r="BL54">
        <f t="shared" si="114"/>
        <v>3.5692061053484769E-2</v>
      </c>
      <c r="BM54">
        <f t="shared" si="114"/>
        <v>6.2531711718850858E-2</v>
      </c>
      <c r="BN54">
        <f t="shared" si="114"/>
        <v>3.0031545097500389E-2</v>
      </c>
      <c r="BO54">
        <f t="shared" ref="BO54:DZ54" si="115">IFERROR(((BO19/BN19)^4-1), "n/a")</f>
        <v>3.7884801372860322E-2</v>
      </c>
      <c r="BP54">
        <f t="shared" si="115"/>
        <v>1.8137437958829716E-2</v>
      </c>
      <c r="BQ54">
        <f t="shared" si="115"/>
        <v>3.8816268439099799E-2</v>
      </c>
      <c r="BR54">
        <f t="shared" si="115"/>
        <v>2.1665677279068651E-2</v>
      </c>
      <c r="BS54">
        <f t="shared" si="115"/>
        <v>3.0137330503134052E-2</v>
      </c>
      <c r="BT54">
        <f t="shared" si="115"/>
        <v>4.3858045015168878E-2</v>
      </c>
      <c r="BU54">
        <f t="shared" si="115"/>
        <v>3.5157918473793348E-2</v>
      </c>
      <c r="BV54">
        <f t="shared" si="115"/>
        <v>7.0507708871362373E-2</v>
      </c>
      <c r="BW54">
        <f t="shared" si="115"/>
        <v>2.0805062384047446E-2</v>
      </c>
      <c r="BX54">
        <f t="shared" si="115"/>
        <v>5.3582893075010407E-2</v>
      </c>
      <c r="BY54">
        <f t="shared" si="115"/>
        <v>2.3646817910816686E-2</v>
      </c>
      <c r="BZ54">
        <f t="shared" si="115"/>
        <v>5.4385171638199115E-2</v>
      </c>
      <c r="CA54">
        <f t="shared" si="115"/>
        <v>4.1290749906062407E-2</v>
      </c>
      <c r="CB54">
        <f t="shared" si="115"/>
        <v>3.0896060703334838E-2</v>
      </c>
      <c r="CC54">
        <f t="shared" si="115"/>
        <v>2.9945612535732691E-2</v>
      </c>
      <c r="CD54">
        <f t="shared" si="115"/>
        <v>7.9030403151030271E-3</v>
      </c>
      <c r="CE54">
        <f t="shared" si="115"/>
        <v>4.4450909219403423E-2</v>
      </c>
      <c r="CF54">
        <f t="shared" si="115"/>
        <v>1.4611944161070811E-2</v>
      </c>
      <c r="CG54">
        <f t="shared" si="115"/>
        <v>2.6430764662443984E-3</v>
      </c>
      <c r="CH54">
        <f t="shared" si="115"/>
        <v>-3.5936644525546124E-2</v>
      </c>
      <c r="CI54">
        <f t="shared" si="115"/>
        <v>-1.8553262294592865E-2</v>
      </c>
      <c r="CJ54">
        <f t="shared" si="115"/>
        <v>3.1522189178250892E-2</v>
      </c>
      <c r="CK54">
        <f t="shared" si="115"/>
        <v>2.0364363869517899E-2</v>
      </c>
      <c r="CL54">
        <f t="shared" si="115"/>
        <v>1.4047495762931295E-2</v>
      </c>
      <c r="CM54">
        <f t="shared" si="115"/>
        <v>4.8712884863948869E-2</v>
      </c>
      <c r="CN54">
        <f t="shared" si="115"/>
        <v>4.4091023897582904E-2</v>
      </c>
      <c r="CO54">
        <f t="shared" si="115"/>
        <v>4.0143547428231896E-2</v>
      </c>
      <c r="CP54">
        <f t="shared" si="115"/>
        <v>4.2370819697705064E-2</v>
      </c>
      <c r="CQ54">
        <f t="shared" si="115"/>
        <v>6.7279764908121376E-3</v>
      </c>
      <c r="CR54">
        <f t="shared" si="115"/>
        <v>2.3470463559681187E-2</v>
      </c>
      <c r="CS54">
        <f t="shared" si="115"/>
        <v>1.9232271358842201E-2</v>
      </c>
      <c r="CT54">
        <f t="shared" si="115"/>
        <v>5.5521462693641555E-2</v>
      </c>
      <c r="CU54">
        <f t="shared" si="115"/>
        <v>3.9416063476152452E-2</v>
      </c>
      <c r="CV54">
        <f t="shared" si="115"/>
        <v>5.5286686517922456E-2</v>
      </c>
      <c r="CW54">
        <f t="shared" si="115"/>
        <v>2.3601032463302696E-2</v>
      </c>
      <c r="CX54">
        <f t="shared" si="115"/>
        <v>4.6618246039500821E-2</v>
      </c>
      <c r="CY54">
        <f t="shared" si="115"/>
        <v>1.4238193016367084E-2</v>
      </c>
      <c r="CZ54">
        <f t="shared" si="115"/>
        <v>1.2004038546290063E-2</v>
      </c>
      <c r="DA54">
        <f t="shared" si="115"/>
        <v>3.4479279756610248E-2</v>
      </c>
      <c r="DB54">
        <f t="shared" si="115"/>
        <v>2.7431743875812487E-2</v>
      </c>
      <c r="DC54">
        <f t="shared" si="115"/>
        <v>3.0289189123260396E-2</v>
      </c>
      <c r="DD54">
        <f t="shared" si="115"/>
        <v>6.8391432677299191E-2</v>
      </c>
      <c r="DE54">
        <f t="shared" si="115"/>
        <v>3.6382562474287949E-2</v>
      </c>
      <c r="DF54">
        <f t="shared" si="115"/>
        <v>4.217583700841443E-2</v>
      </c>
      <c r="DG54">
        <f t="shared" si="115"/>
        <v>2.6080263009873761E-2</v>
      </c>
      <c r="DH54">
        <f t="shared" si="115"/>
        <v>6.8137145134207877E-2</v>
      </c>
      <c r="DI54">
        <f t="shared" si="115"/>
        <v>5.0981076112308843E-2</v>
      </c>
      <c r="DJ54">
        <f t="shared" si="115"/>
        <v>3.4813040946741536E-2</v>
      </c>
      <c r="DK54">
        <f t="shared" si="115"/>
        <v>4.0585014191699464E-2</v>
      </c>
      <c r="DL54">
        <f t="shared" si="115"/>
        <v>3.7533707037838093E-2</v>
      </c>
      <c r="DM54">
        <f t="shared" si="115"/>
        <v>5.1058334428637275E-2</v>
      </c>
      <c r="DN54">
        <f t="shared" si="115"/>
        <v>6.6223733389396022E-2</v>
      </c>
      <c r="DO54">
        <f t="shared" si="115"/>
        <v>3.8402104256778369E-2</v>
      </c>
      <c r="DP54">
        <f t="shared" si="115"/>
        <v>3.1122784580786433E-2</v>
      </c>
      <c r="DQ54">
        <f t="shared" si="115"/>
        <v>5.3427710229692948E-2</v>
      </c>
      <c r="DR54">
        <f t="shared" si="115"/>
        <v>6.9733532918211161E-2</v>
      </c>
      <c r="DS54">
        <f t="shared" si="115"/>
        <v>1.4553505925093191E-2</v>
      </c>
      <c r="DT54">
        <f t="shared" si="115"/>
        <v>7.5262443832814219E-2</v>
      </c>
      <c r="DU54">
        <f t="shared" si="115"/>
        <v>5.3599587656587566E-3</v>
      </c>
      <c r="DV54">
        <f t="shared" si="115"/>
        <v>2.5153403299005062E-2</v>
      </c>
      <c r="DW54">
        <f t="shared" si="115"/>
        <v>-1.1353623029323301E-2</v>
      </c>
      <c r="DX54">
        <f t="shared" si="115"/>
        <v>2.3589884120624349E-2</v>
      </c>
      <c r="DY54">
        <f t="shared" si="115"/>
        <v>-1.6498435711226889E-2</v>
      </c>
      <c r="DZ54">
        <f t="shared" si="115"/>
        <v>1.0947046235674662E-2</v>
      </c>
      <c r="EA54">
        <f t="shared" ref="EA54:GL54" si="116">IFERROR(((EA19/DZ19)^4-1), "n/a")</f>
        <v>3.5428710330240865E-2</v>
      </c>
      <c r="EB54">
        <f t="shared" si="116"/>
        <v>2.4465544356742752E-2</v>
      </c>
      <c r="EC54">
        <f t="shared" si="116"/>
        <v>1.7895712185639123E-2</v>
      </c>
      <c r="ED54">
        <f t="shared" si="116"/>
        <v>6.1894793759706968E-3</v>
      </c>
      <c r="EE54">
        <f t="shared" si="116"/>
        <v>2.2399762279971869E-2</v>
      </c>
      <c r="EF54">
        <f t="shared" si="116"/>
        <v>3.4829760144891031E-2</v>
      </c>
      <c r="EG54">
        <f t="shared" si="116"/>
        <v>6.970003954720827E-2</v>
      </c>
      <c r="EH54">
        <f t="shared" si="116"/>
        <v>4.6702323898299092E-2</v>
      </c>
      <c r="EI54">
        <f t="shared" si="116"/>
        <v>2.1520927610701124E-2</v>
      </c>
      <c r="EJ54">
        <f t="shared" si="116"/>
        <v>3.084029363339047E-2</v>
      </c>
      <c r="EK54">
        <f t="shared" si="116"/>
        <v>3.8363956889875039E-2</v>
      </c>
      <c r="EL54">
        <f t="shared" si="116"/>
        <v>4.0675238997306185E-2</v>
      </c>
      <c r="EM54">
        <f t="shared" si="116"/>
        <v>4.5011770532990436E-2</v>
      </c>
      <c r="EN54">
        <f t="shared" si="116"/>
        <v>1.8596163245967023E-2</v>
      </c>
      <c r="EO54">
        <f t="shared" si="116"/>
        <v>3.6140584939194254E-2</v>
      </c>
      <c r="EP54">
        <f t="shared" si="116"/>
        <v>2.5486995079878394E-2</v>
      </c>
      <c r="EQ54">
        <f t="shared" si="116"/>
        <v>5.4274709725784298E-2</v>
      </c>
      <c r="ER54">
        <f t="shared" si="116"/>
        <v>9.3863667791918015E-3</v>
      </c>
      <c r="ES54">
        <f t="shared" si="116"/>
        <v>6.2093917544334687E-3</v>
      </c>
      <c r="ET54">
        <f t="shared" si="116"/>
        <v>3.4496356047126975E-2</v>
      </c>
      <c r="EU54">
        <f t="shared" si="116"/>
        <v>9.4530679379261073E-3</v>
      </c>
      <c r="EV54">
        <f t="shared" si="116"/>
        <v>2.3123894425739477E-2</v>
      </c>
      <c r="EW54">
        <f t="shared" si="116"/>
        <v>2.1894732081374046E-2</v>
      </c>
      <c r="EX54">
        <f t="shared" si="116"/>
        <v>2.4554779668130466E-2</v>
      </c>
      <c r="EY54">
        <f t="shared" si="116"/>
        <v>-2.2794527514841123E-2</v>
      </c>
      <c r="EZ54">
        <f t="shared" si="116"/>
        <v>2.0809525675684171E-2</v>
      </c>
      <c r="FA54">
        <f t="shared" si="116"/>
        <v>-2.1485024562197252E-2</v>
      </c>
      <c r="FB54">
        <f t="shared" si="116"/>
        <v>-8.3782477692413315E-2</v>
      </c>
      <c r="FC54">
        <f t="shared" si="116"/>
        <v>-4.4160535852538763E-2</v>
      </c>
      <c r="FD54">
        <f t="shared" si="116"/>
        <v>-5.7411331399159771E-3</v>
      </c>
      <c r="FE54">
        <f t="shared" si="116"/>
        <v>1.4642863966667363E-2</v>
      </c>
      <c r="FF54">
        <f t="shared" si="116"/>
        <v>4.4682029315260552E-2</v>
      </c>
      <c r="FG54">
        <f t="shared" si="116"/>
        <v>1.5457283953580481E-2</v>
      </c>
      <c r="FH54">
        <f t="shared" si="116"/>
        <v>3.7412604918221959E-2</v>
      </c>
      <c r="FI54">
        <f t="shared" si="116"/>
        <v>2.9818728698344898E-2</v>
      </c>
      <c r="FJ54">
        <f t="shared" si="116"/>
        <v>2.0212681226924989E-2</v>
      </c>
      <c r="FK54">
        <f t="shared" si="116"/>
        <v>-9.5651321891466745E-3</v>
      </c>
      <c r="FL54">
        <f t="shared" si="116"/>
        <v>2.8896101352338777E-2</v>
      </c>
      <c r="FM54">
        <f t="shared" si="116"/>
        <v>-1.1116935199469991E-3</v>
      </c>
      <c r="FN54">
        <f t="shared" si="116"/>
        <v>4.7182182511700033E-2</v>
      </c>
      <c r="FO54">
        <f t="shared" si="116"/>
        <v>3.1686680767679443E-2</v>
      </c>
      <c r="FP54">
        <f t="shared" si="116"/>
        <v>1.732220602596013E-2</v>
      </c>
      <c r="FQ54">
        <f t="shared" si="116"/>
        <v>5.4187845185735828E-3</v>
      </c>
      <c r="FR54">
        <f t="shared" si="116"/>
        <v>4.5451384530477146E-3</v>
      </c>
      <c r="FS54">
        <f t="shared" si="116"/>
        <v>3.5919242389998329E-2</v>
      </c>
      <c r="FT54">
        <f t="shared" si="116"/>
        <v>4.9410706650923064E-3</v>
      </c>
      <c r="FU54">
        <f t="shared" si="116"/>
        <v>3.1705490026631367E-2</v>
      </c>
      <c r="FV54">
        <f t="shared" si="116"/>
        <v>3.2298428210899566E-2</v>
      </c>
      <c r="FW54">
        <f t="shared" si="116"/>
        <v>-1.0019979060685302E-2</v>
      </c>
      <c r="FX54">
        <f t="shared" si="116"/>
        <v>5.1102399225043671E-2</v>
      </c>
      <c r="FY54">
        <f t="shared" si="116"/>
        <v>4.9250034552643873E-2</v>
      </c>
      <c r="FZ54">
        <f t="shared" si="116"/>
        <v>1.8990609970528149E-2</v>
      </c>
      <c r="GA54">
        <f t="shared" si="116"/>
        <v>3.3317278015641216E-2</v>
      </c>
      <c r="GB54">
        <f t="shared" si="116"/>
        <v>3.3398442504936954E-2</v>
      </c>
      <c r="GC54">
        <f t="shared" si="116"/>
        <v>9.6455461446698365E-3</v>
      </c>
      <c r="GD54">
        <f t="shared" si="116"/>
        <v>3.9970776100357597E-3</v>
      </c>
      <c r="GE54">
        <f t="shared" si="116"/>
        <v>1.548768690972202E-2</v>
      </c>
      <c r="GF54">
        <f t="shared" si="116"/>
        <v>2.2813799505932764E-2</v>
      </c>
      <c r="GG54">
        <f t="shared" si="116"/>
        <v>1.9249342311688622E-2</v>
      </c>
      <c r="GH54">
        <f t="shared" si="116"/>
        <v>1.7622775092036358E-2</v>
      </c>
      <c r="GI54">
        <f t="shared" si="116"/>
        <v>1.784174291461138E-2</v>
      </c>
      <c r="GJ54">
        <f t="shared" si="116"/>
        <v>2.9933343195757578E-2</v>
      </c>
      <c r="GK54">
        <f t="shared" si="116"/>
        <v>2.8212210659775527E-2</v>
      </c>
      <c r="GL54">
        <f t="shared" si="116"/>
        <v>2.2930890960969563E-2</v>
      </c>
      <c r="GM54">
        <f t="shared" ref="GM54:GV54" si="117">IFERROR(((GM19/GL19)^4-1), "n/a")</f>
        <v>2.2175271567696164E-2</v>
      </c>
      <c r="GN54">
        <f t="shared" si="117"/>
        <v>4.1584953027835603E-2</v>
      </c>
      <c r="GO54" t="str">
        <f t="shared" si="117"/>
        <v>n/a</v>
      </c>
      <c r="GP54" t="str">
        <f t="shared" si="117"/>
        <v>n/a</v>
      </c>
      <c r="GQ54" t="str">
        <f t="shared" si="117"/>
        <v>n/a</v>
      </c>
      <c r="GR54" t="str">
        <f t="shared" si="117"/>
        <v>n/a</v>
      </c>
      <c r="GS54" t="str">
        <f t="shared" si="117"/>
        <v>n/a</v>
      </c>
      <c r="GT54" t="str">
        <f t="shared" si="117"/>
        <v>n/a</v>
      </c>
      <c r="GU54" t="str">
        <f t="shared" si="117"/>
        <v>n/a</v>
      </c>
      <c r="GV54" t="str">
        <f t="shared" si="117"/>
        <v>n/a</v>
      </c>
    </row>
    <row r="55" spans="1:206" x14ac:dyDescent="0.25">
      <c r="CE55" s="15"/>
    </row>
    <row r="56" spans="1:206" x14ac:dyDescent="0.25">
      <c r="A56" s="14" t="s">
        <v>196</v>
      </c>
    </row>
    <row r="57" spans="1:206" x14ac:dyDescent="0.25">
      <c r="A57" s="40" t="s">
        <v>356</v>
      </c>
      <c r="B57" t="s">
        <v>241</v>
      </c>
      <c r="C57">
        <f>IFERROR(C22/C24, "n/a")</f>
        <v>0.60093226788432275</v>
      </c>
      <c r="D57">
        <f t="shared" ref="D57:BN57" si="118">IFERROR(D22/D24, "n/a")</f>
        <v>0.60108675285741053</v>
      </c>
      <c r="E57">
        <f t="shared" si="118"/>
        <v>0.60169413497836299</v>
      </c>
      <c r="F57">
        <f t="shared" si="118"/>
        <v>0.60646702186294332</v>
      </c>
      <c r="G57">
        <f t="shared" si="118"/>
        <v>0.59830866807610994</v>
      </c>
      <c r="H57">
        <f t="shared" si="118"/>
        <v>0.59949840006918631</v>
      </c>
      <c r="I57">
        <f t="shared" si="118"/>
        <v>0.59913390506920272</v>
      </c>
      <c r="J57">
        <f t="shared" si="118"/>
        <v>0.6063177350247837</v>
      </c>
      <c r="K57">
        <f t="shared" si="118"/>
        <v>0.60043881033642132</v>
      </c>
      <c r="L57">
        <f t="shared" si="118"/>
        <v>0.59807327858496517</v>
      </c>
      <c r="M57">
        <f t="shared" si="118"/>
        <v>0.60111576011157597</v>
      </c>
      <c r="N57">
        <f t="shared" si="118"/>
        <v>0.60237790653924295</v>
      </c>
      <c r="O57">
        <f t="shared" si="118"/>
        <v>0.59891107078039929</v>
      </c>
      <c r="P57">
        <f t="shared" si="118"/>
        <v>0.59445505339840155</v>
      </c>
      <c r="Q57">
        <f t="shared" si="118"/>
        <v>0.59903752266703869</v>
      </c>
      <c r="R57">
        <f t="shared" si="118"/>
        <v>0.5919528551107498</v>
      </c>
      <c r="S57">
        <f t="shared" si="118"/>
        <v>0.59810890557939911</v>
      </c>
      <c r="T57">
        <f t="shared" si="118"/>
        <v>0.60152931180968561</v>
      </c>
      <c r="U57">
        <f t="shared" si="118"/>
        <v>0.608525641025641</v>
      </c>
      <c r="V57">
        <f t="shared" si="118"/>
        <v>0.5995499156091767</v>
      </c>
      <c r="W57">
        <f t="shared" si="118"/>
        <v>0.60961574160014853</v>
      </c>
      <c r="X57">
        <f t="shared" si="118"/>
        <v>0.61359646467703854</v>
      </c>
      <c r="Y57">
        <f t="shared" si="118"/>
        <v>0.61246929465434563</v>
      </c>
      <c r="Z57">
        <f t="shared" si="118"/>
        <v>0.61085253717788635</v>
      </c>
      <c r="AA57">
        <f t="shared" si="118"/>
        <v>0.60966767371601216</v>
      </c>
      <c r="AB57">
        <f t="shared" si="118"/>
        <v>0.60978243265129839</v>
      </c>
      <c r="AC57">
        <f t="shared" si="118"/>
        <v>0.61422665111841412</v>
      </c>
      <c r="AD57">
        <f t="shared" si="118"/>
        <v>0.61645039549190928</v>
      </c>
      <c r="AE57">
        <f t="shared" si="118"/>
        <v>0.61762043648798159</v>
      </c>
      <c r="AF57">
        <f t="shared" si="118"/>
        <v>0.61092465586847611</v>
      </c>
      <c r="AG57">
        <f t="shared" si="118"/>
        <v>0.60745810715128634</v>
      </c>
      <c r="AH57">
        <f t="shared" si="118"/>
        <v>0.61211477151965987</v>
      </c>
      <c r="AI57">
        <f t="shared" si="118"/>
        <v>0.61471763210459407</v>
      </c>
      <c r="AJ57">
        <f t="shared" si="118"/>
        <v>0.6053353920054898</v>
      </c>
      <c r="AK57">
        <f t="shared" si="118"/>
        <v>0.60214604818170436</v>
      </c>
      <c r="AL57">
        <f t="shared" si="118"/>
        <v>0.59808631757438735</v>
      </c>
      <c r="AM57">
        <f t="shared" si="118"/>
        <v>0.6004511992400855</v>
      </c>
      <c r="AN57">
        <f t="shared" si="118"/>
        <v>0.60111145415251621</v>
      </c>
      <c r="AO57">
        <f t="shared" si="118"/>
        <v>0.60425101214574906</v>
      </c>
      <c r="AP57">
        <f t="shared" si="118"/>
        <v>0.60758471309519435</v>
      </c>
      <c r="AQ57">
        <f t="shared" si="118"/>
        <v>0.61018711018711014</v>
      </c>
      <c r="AR57">
        <f t="shared" si="118"/>
        <v>0.60938728819618215</v>
      </c>
      <c r="AS57">
        <f t="shared" si="118"/>
        <v>0.61746893050936458</v>
      </c>
      <c r="AT57">
        <f t="shared" si="118"/>
        <v>0.61357851018220799</v>
      </c>
      <c r="AU57">
        <f t="shared" si="118"/>
        <v>0.6035785161001217</v>
      </c>
      <c r="AV57">
        <f t="shared" si="118"/>
        <v>0.60632411067193681</v>
      </c>
      <c r="AW57">
        <f t="shared" si="118"/>
        <v>0.6005336441145801</v>
      </c>
      <c r="AX57">
        <f t="shared" si="118"/>
        <v>0.60180443794196536</v>
      </c>
      <c r="AY57">
        <f t="shared" si="118"/>
        <v>0.61515438414317558</v>
      </c>
      <c r="AZ57">
        <f t="shared" si="118"/>
        <v>0.61212484993997596</v>
      </c>
      <c r="BA57">
        <f t="shared" si="118"/>
        <v>0.61958233074889335</v>
      </c>
      <c r="BB57">
        <f t="shared" si="118"/>
        <v>0.63057661788044439</v>
      </c>
      <c r="BC57">
        <f t="shared" si="118"/>
        <v>0.62895145966488164</v>
      </c>
      <c r="BD57">
        <f t="shared" si="118"/>
        <v>0.62853470437018</v>
      </c>
      <c r="BE57">
        <f t="shared" si="118"/>
        <v>0.62883551989591246</v>
      </c>
      <c r="BF57">
        <f t="shared" si="118"/>
        <v>0.62521411442274755</v>
      </c>
      <c r="BG57">
        <f t="shared" si="118"/>
        <v>0.6187661523502469</v>
      </c>
      <c r="BH57">
        <f t="shared" si="118"/>
        <v>0.61749301675977653</v>
      </c>
      <c r="BI57">
        <f t="shared" si="118"/>
        <v>0.61540533261513597</v>
      </c>
      <c r="BJ57">
        <f t="shared" si="118"/>
        <v>0.61750952128428871</v>
      </c>
      <c r="BK57">
        <f t="shared" si="118"/>
        <v>0.62313838589192005</v>
      </c>
      <c r="BL57">
        <f t="shared" si="118"/>
        <v>0.62441500384176596</v>
      </c>
      <c r="BM57">
        <f t="shared" si="118"/>
        <v>0.62781526397373932</v>
      </c>
      <c r="BN57">
        <f t="shared" si="118"/>
        <v>0.62541346954388966</v>
      </c>
      <c r="BO57">
        <f t="shared" ref="BO57:DZ57" si="119">IFERROR(BO22/BO24, "n/a")</f>
        <v>0.62636704452183944</v>
      </c>
      <c r="BP57">
        <f t="shared" si="119"/>
        <v>0.62735132994521814</v>
      </c>
      <c r="BQ57">
        <f t="shared" si="119"/>
        <v>0.63311413503483294</v>
      </c>
      <c r="BR57">
        <f t="shared" si="119"/>
        <v>0.63397457918241151</v>
      </c>
      <c r="BS57">
        <f t="shared" si="119"/>
        <v>0.63180297319046208</v>
      </c>
      <c r="BT57">
        <f t="shared" si="119"/>
        <v>0.63528359202696527</v>
      </c>
      <c r="BU57">
        <f t="shared" si="119"/>
        <v>0.6382098841256193</v>
      </c>
      <c r="BV57">
        <f t="shared" si="119"/>
        <v>0.62917332268370607</v>
      </c>
      <c r="BW57">
        <f t="shared" si="119"/>
        <v>0.63702842275397176</v>
      </c>
      <c r="BX57">
        <f t="shared" si="119"/>
        <v>0.63423892100192669</v>
      </c>
      <c r="BY57">
        <f t="shared" si="119"/>
        <v>0.63638600742030738</v>
      </c>
      <c r="BZ57">
        <f t="shared" si="119"/>
        <v>0.63607741457542366</v>
      </c>
      <c r="CA57">
        <f t="shared" si="119"/>
        <v>0.63328071416907072</v>
      </c>
      <c r="CB57">
        <f t="shared" si="119"/>
        <v>0.63319376391982185</v>
      </c>
      <c r="CC57">
        <f t="shared" si="119"/>
        <v>0.63373950907750121</v>
      </c>
      <c r="CD57">
        <f t="shared" si="119"/>
        <v>0.63573566258351888</v>
      </c>
      <c r="CE57">
        <f t="shared" si="119"/>
        <v>0.63648747594803079</v>
      </c>
      <c r="CF57">
        <f t="shared" si="119"/>
        <v>0.63479865771812083</v>
      </c>
      <c r="CG57">
        <f t="shared" si="119"/>
        <v>0.6395072401123838</v>
      </c>
      <c r="CH57">
        <f t="shared" si="119"/>
        <v>0.6441454194214532</v>
      </c>
      <c r="CI57">
        <f t="shared" si="119"/>
        <v>0.64183457051961823</v>
      </c>
      <c r="CJ57">
        <f t="shared" si="119"/>
        <v>0.64092771221988287</v>
      </c>
      <c r="CK57">
        <f t="shared" si="119"/>
        <v>0.64024557276140459</v>
      </c>
      <c r="CL57">
        <f t="shared" si="119"/>
        <v>0.63851863676271048</v>
      </c>
      <c r="CM57">
        <f t="shared" si="119"/>
        <v>0.64440288538605384</v>
      </c>
      <c r="CN57">
        <f t="shared" si="119"/>
        <v>0.64222352723001785</v>
      </c>
      <c r="CO57">
        <f t="shared" si="119"/>
        <v>0.64371211890476043</v>
      </c>
      <c r="CP57">
        <f t="shared" si="119"/>
        <v>0.64471320799904197</v>
      </c>
      <c r="CQ57">
        <f t="shared" si="119"/>
        <v>0.6463333085667583</v>
      </c>
      <c r="CR57">
        <f t="shared" si="119"/>
        <v>0.64894476347133911</v>
      </c>
      <c r="CS57">
        <f t="shared" si="119"/>
        <v>0.65201028755757684</v>
      </c>
      <c r="CT57">
        <f t="shared" si="119"/>
        <v>0.64911530290716735</v>
      </c>
      <c r="CU57">
        <f t="shared" si="119"/>
        <v>0.64943716008263419</v>
      </c>
      <c r="CV57">
        <f t="shared" si="119"/>
        <v>0.64623494183719932</v>
      </c>
      <c r="CW57">
        <f t="shared" si="119"/>
        <v>0.648306529715868</v>
      </c>
      <c r="CX57">
        <f t="shared" si="119"/>
        <v>0.64741861494507258</v>
      </c>
      <c r="CY57">
        <f t="shared" si="119"/>
        <v>0.64639804315169558</v>
      </c>
      <c r="CZ57">
        <f t="shared" si="119"/>
        <v>0.65078485687903975</v>
      </c>
      <c r="DA57">
        <f t="shared" si="119"/>
        <v>0.65060977990654811</v>
      </c>
      <c r="DB57">
        <f t="shared" si="119"/>
        <v>0.65045158634176459</v>
      </c>
      <c r="DC57">
        <f t="shared" si="119"/>
        <v>0.65204295609074159</v>
      </c>
      <c r="DD57">
        <f t="shared" si="119"/>
        <v>0.64989791853401058</v>
      </c>
      <c r="DE57">
        <f t="shared" si="119"/>
        <v>0.64865828762574718</v>
      </c>
      <c r="DF57">
        <f t="shared" si="119"/>
        <v>0.6480544323107098</v>
      </c>
      <c r="DG57">
        <f t="shared" si="119"/>
        <v>0.64968251880373562</v>
      </c>
      <c r="DH57">
        <f t="shared" si="119"/>
        <v>0.64226182091374384</v>
      </c>
      <c r="DI57">
        <f t="shared" si="119"/>
        <v>0.64404118760677842</v>
      </c>
      <c r="DJ57">
        <f t="shared" si="119"/>
        <v>0.64609452537674406</v>
      </c>
      <c r="DK57">
        <f t="shared" si="119"/>
        <v>0.64527152766029439</v>
      </c>
      <c r="DL57">
        <f t="shared" si="119"/>
        <v>0.65025586140004676</v>
      </c>
      <c r="DM57">
        <f t="shared" si="119"/>
        <v>0.64979004725307254</v>
      </c>
      <c r="DN57">
        <f t="shared" si="119"/>
        <v>0.64861200774693351</v>
      </c>
      <c r="DO57">
        <f t="shared" si="119"/>
        <v>0.64800951440434096</v>
      </c>
      <c r="DP57">
        <f t="shared" si="119"/>
        <v>0.6536297011822515</v>
      </c>
      <c r="DQ57">
        <f t="shared" si="119"/>
        <v>0.65368367779051628</v>
      </c>
      <c r="DR57">
        <f t="shared" si="119"/>
        <v>0.65252439541790419</v>
      </c>
      <c r="DS57">
        <f t="shared" si="119"/>
        <v>0.66116826120425087</v>
      </c>
      <c r="DT57">
        <f t="shared" si="119"/>
        <v>0.65453711564546191</v>
      </c>
      <c r="DU57">
        <f t="shared" si="119"/>
        <v>0.66041977557704612</v>
      </c>
      <c r="DV57">
        <f t="shared" si="119"/>
        <v>0.66214196762141975</v>
      </c>
      <c r="DW57">
        <f t="shared" si="119"/>
        <v>0.66714090653018743</v>
      </c>
      <c r="DX57">
        <f t="shared" si="119"/>
        <v>0.66393968559512362</v>
      </c>
      <c r="DY57">
        <f t="shared" si="119"/>
        <v>0.6667138529486708</v>
      </c>
      <c r="DZ57">
        <f t="shared" si="119"/>
        <v>0.6730298396855624</v>
      </c>
      <c r="EA57">
        <f t="shared" ref="EA57:GL57" si="120">IFERROR(EA22/EA24, "n/a")</f>
        <v>0.6682639725646492</v>
      </c>
      <c r="EB57">
        <f t="shared" si="120"/>
        <v>0.67033562222303822</v>
      </c>
      <c r="EC57">
        <f t="shared" si="120"/>
        <v>0.67238289316873023</v>
      </c>
      <c r="ED57">
        <f t="shared" si="120"/>
        <v>0.67449758388655556</v>
      </c>
      <c r="EE57">
        <f t="shared" si="120"/>
        <v>0.67562033352707118</v>
      </c>
      <c r="EF57">
        <f t="shared" si="120"/>
        <v>0.67556506289280382</v>
      </c>
      <c r="EG57">
        <f t="shared" si="120"/>
        <v>0.67453943444018927</v>
      </c>
      <c r="EH57">
        <f t="shared" si="120"/>
        <v>0.67051566363335124</v>
      </c>
      <c r="EI57">
        <f t="shared" si="120"/>
        <v>0.67345346554588004</v>
      </c>
      <c r="EJ57">
        <f t="shared" si="120"/>
        <v>0.67164918655545458</v>
      </c>
      <c r="EK57">
        <f t="shared" si="120"/>
        <v>0.67171409296692752</v>
      </c>
      <c r="EL57">
        <f t="shared" si="120"/>
        <v>0.67284226665814861</v>
      </c>
      <c r="EM57">
        <f t="shared" si="120"/>
        <v>0.66787866439939514</v>
      </c>
      <c r="EN57">
        <f t="shared" si="120"/>
        <v>0.67168086754453904</v>
      </c>
      <c r="EO57">
        <f t="shared" si="120"/>
        <v>0.67330650008749982</v>
      </c>
      <c r="EP57">
        <f t="shared" si="120"/>
        <v>0.67091949626096026</v>
      </c>
      <c r="EQ57">
        <f t="shared" si="120"/>
        <v>0.66824219525283202</v>
      </c>
      <c r="ER57">
        <f t="shared" si="120"/>
        <v>0.6698424704359337</v>
      </c>
      <c r="ES57">
        <f t="shared" si="120"/>
        <v>0.67301243915630071</v>
      </c>
      <c r="ET57">
        <f t="shared" si="120"/>
        <v>0.67018351238138651</v>
      </c>
      <c r="EU57">
        <f t="shared" si="120"/>
        <v>0.67208591979505361</v>
      </c>
      <c r="EV57">
        <f t="shared" si="120"/>
        <v>0.67059044387584832</v>
      </c>
      <c r="EW57">
        <f t="shared" si="120"/>
        <v>0.67105607155142755</v>
      </c>
      <c r="EX57">
        <f t="shared" si="120"/>
        <v>0.67280591220243158</v>
      </c>
      <c r="EY57">
        <f t="shared" si="120"/>
        <v>0.67806293085796188</v>
      </c>
      <c r="EZ57">
        <f t="shared" si="120"/>
        <v>0.67898632949694704</v>
      </c>
      <c r="FA57">
        <f t="shared" si="120"/>
        <v>0.67953246333045725</v>
      </c>
      <c r="FB57">
        <f t="shared" si="120"/>
        <v>0.67566193894021076</v>
      </c>
      <c r="FC57">
        <f t="shared" si="120"/>
        <v>0.67776581333148078</v>
      </c>
      <c r="FD57">
        <f t="shared" si="120"/>
        <v>0.68001588529147428</v>
      </c>
      <c r="FE57">
        <f t="shared" si="120"/>
        <v>0.6862131855786634</v>
      </c>
      <c r="FF57">
        <f t="shared" si="120"/>
        <v>0.68068772217664752</v>
      </c>
      <c r="FG57">
        <f t="shared" si="120"/>
        <v>0.6820343173882919</v>
      </c>
      <c r="FH57">
        <f t="shared" si="120"/>
        <v>0.67879754255967728</v>
      </c>
      <c r="FI57">
        <f t="shared" si="120"/>
        <v>0.67776311514002086</v>
      </c>
      <c r="FJ57">
        <f t="shared" si="120"/>
        <v>0.67913101674452792</v>
      </c>
      <c r="FK57">
        <f t="shared" si="120"/>
        <v>0.68595690117625507</v>
      </c>
      <c r="FL57">
        <f t="shared" si="120"/>
        <v>0.68481950413649795</v>
      </c>
      <c r="FM57">
        <f t="shared" si="120"/>
        <v>0.6866000936383635</v>
      </c>
      <c r="FN57">
        <f t="shared" si="120"/>
        <v>0.68126483714746944</v>
      </c>
      <c r="FO57">
        <f t="shared" si="120"/>
        <v>0.68180626474737516</v>
      </c>
      <c r="FP57">
        <f t="shared" si="120"/>
        <v>0.67884449892584953</v>
      </c>
      <c r="FQ57">
        <f t="shared" si="120"/>
        <v>0.67749673990601089</v>
      </c>
      <c r="FR57">
        <f t="shared" si="120"/>
        <v>0.68010074026982259</v>
      </c>
      <c r="FS57">
        <f t="shared" si="120"/>
        <v>0.67733680957898812</v>
      </c>
      <c r="FT57">
        <f t="shared" si="120"/>
        <v>0.67554198546691591</v>
      </c>
      <c r="FU57">
        <f t="shared" si="120"/>
        <v>0.67250885825019135</v>
      </c>
      <c r="FV57">
        <f t="shared" si="120"/>
        <v>0.67172234547593823</v>
      </c>
      <c r="FW57">
        <f t="shared" si="120"/>
        <v>0.67672149167685003</v>
      </c>
      <c r="FX57">
        <f t="shared" si="120"/>
        <v>0.67463186769043604</v>
      </c>
      <c r="FY57">
        <f t="shared" si="120"/>
        <v>0.67273332656124796</v>
      </c>
      <c r="FZ57">
        <f t="shared" si="120"/>
        <v>0.67525296409451463</v>
      </c>
      <c r="GA57">
        <f t="shared" si="120"/>
        <v>0.67308462805502378</v>
      </c>
      <c r="GB57">
        <f t="shared" si="120"/>
        <v>0.67265782353619119</v>
      </c>
      <c r="GC57">
        <f t="shared" si="120"/>
        <v>0.67539318426062822</v>
      </c>
      <c r="GD57">
        <f t="shared" si="120"/>
        <v>0.67804450159089913</v>
      </c>
      <c r="GE57">
        <f t="shared" si="120"/>
        <v>0.68045151582641195</v>
      </c>
      <c r="GF57">
        <f t="shared" si="120"/>
        <v>0.68165358597048387</v>
      </c>
      <c r="GG57">
        <f t="shared" si="120"/>
        <v>0.68326985680546404</v>
      </c>
      <c r="GH57">
        <f t="shared" si="120"/>
        <v>0.68440187152250875</v>
      </c>
      <c r="GI57">
        <f t="shared" si="120"/>
        <v>0.68435911619508838</v>
      </c>
      <c r="GJ57">
        <f t="shared" si="120"/>
        <v>0.68356483514212962</v>
      </c>
      <c r="GK57">
        <f t="shared" si="120"/>
        <v>0.68200080661217788</v>
      </c>
      <c r="GL57">
        <f t="shared" si="120"/>
        <v>0.68471848243729772</v>
      </c>
      <c r="GM57">
        <f t="shared" ref="GM57:GV57" si="121">IFERROR(GM22/GM24, "n/a")</f>
        <v>0.68258070954543193</v>
      </c>
      <c r="GN57">
        <f t="shared" si="121"/>
        <v>0.67977993229439682</v>
      </c>
      <c r="GO57" t="str">
        <f t="shared" si="121"/>
        <v>n/a</v>
      </c>
      <c r="GP57" t="str">
        <f t="shared" si="121"/>
        <v>n/a</v>
      </c>
      <c r="GQ57" t="str">
        <f t="shared" si="121"/>
        <v>n/a</v>
      </c>
      <c r="GR57" t="str">
        <f t="shared" si="121"/>
        <v>n/a</v>
      </c>
      <c r="GS57" t="str">
        <f t="shared" si="121"/>
        <v>n/a</v>
      </c>
      <c r="GT57" t="str">
        <f t="shared" si="121"/>
        <v>n/a</v>
      </c>
      <c r="GU57" t="str">
        <f t="shared" si="121"/>
        <v>n/a</v>
      </c>
      <c r="GV57" t="str">
        <f t="shared" si="121"/>
        <v>n/a</v>
      </c>
    </row>
    <row r="58" spans="1:206" x14ac:dyDescent="0.25">
      <c r="A58" s="8" t="s">
        <v>240</v>
      </c>
      <c r="B58" t="s">
        <v>221</v>
      </c>
      <c r="C58" t="str">
        <f ca="1">IFERROR(C52*C57, "n/a")</f>
        <v>n/a</v>
      </c>
      <c r="D58" t="str">
        <f t="shared" ref="D58:AH58" ca="1" si="122">IFERROR(D52*D57, "n/a")</f>
        <v>n/a</v>
      </c>
      <c r="E58" t="str">
        <f t="shared" ca="1" si="122"/>
        <v>n/a</v>
      </c>
      <c r="F58" t="str">
        <f t="shared" ca="1" si="122"/>
        <v>n/a</v>
      </c>
      <c r="G58" t="str">
        <f t="shared" ca="1" si="122"/>
        <v>n/a</v>
      </c>
      <c r="H58" t="str">
        <f t="shared" ca="1" si="122"/>
        <v>n/a</v>
      </c>
      <c r="I58" t="str">
        <f t="shared" ca="1" si="122"/>
        <v>n/a</v>
      </c>
      <c r="J58" t="str">
        <f t="shared" ca="1" si="122"/>
        <v>n/a</v>
      </c>
      <c r="K58" t="str">
        <f t="shared" ca="1" si="122"/>
        <v>n/a</v>
      </c>
      <c r="L58" t="str">
        <f t="shared" ca="1" si="122"/>
        <v>n/a</v>
      </c>
      <c r="M58" t="str">
        <f t="shared" ca="1" si="122"/>
        <v>n/a</v>
      </c>
      <c r="N58" t="str">
        <f t="shared" ca="1" si="122"/>
        <v>n/a</v>
      </c>
      <c r="O58">
        <f ca="1">IFERROR(O52*O57, "n/a")</f>
        <v>3.279686012699775E-2</v>
      </c>
      <c r="P58">
        <f t="shared" ca="1" si="122"/>
        <v>-0.14727137085453976</v>
      </c>
      <c r="Q58">
        <f t="shared" ca="1" si="122"/>
        <v>5.4336342619112681E-2</v>
      </c>
      <c r="R58">
        <f t="shared" ca="1" si="122"/>
        <v>-0.54068356671480677</v>
      </c>
      <c r="S58">
        <f t="shared" ca="1" si="122"/>
        <v>-8.1249164020910009E-2</v>
      </c>
      <c r="T58">
        <f t="shared" ca="1" si="122"/>
        <v>0.4198589065571654</v>
      </c>
      <c r="U58">
        <f t="shared" ca="1" si="122"/>
        <v>0.52586910821501887</v>
      </c>
      <c r="V58">
        <f t="shared" ca="1" si="122"/>
        <v>0.35568458985990264</v>
      </c>
      <c r="W58">
        <f t="shared" ca="1" si="122"/>
        <v>1.4418705989547698</v>
      </c>
      <c r="X58">
        <f t="shared" ca="1" si="122"/>
        <v>2.8213906831646578</v>
      </c>
      <c r="Y58">
        <f t="shared" ca="1" si="122"/>
        <v>1.6367282055778958</v>
      </c>
      <c r="Z58">
        <f t="shared" ca="1" si="122"/>
        <v>0.68215442147813221</v>
      </c>
      <c r="AA58">
        <f t="shared" ca="1" si="122"/>
        <v>0.72739585179960109</v>
      </c>
      <c r="AB58">
        <f t="shared" ca="1" si="122"/>
        <v>-0.34637009508854222</v>
      </c>
      <c r="AC58">
        <f t="shared" ca="1" si="122"/>
        <v>-5.5013860858673398E-3</v>
      </c>
      <c r="AD58">
        <f t="shared" ca="1" si="122"/>
        <v>-2.1322233551757285E-2</v>
      </c>
      <c r="AE58">
        <f t="shared" ca="1" si="122"/>
        <v>-0.28416263314507967</v>
      </c>
      <c r="AF58">
        <f t="shared" ca="1" si="122"/>
        <v>-0.81785785860099414</v>
      </c>
      <c r="AG58">
        <f t="shared" ca="1" si="122"/>
        <v>-0.39703157302395387</v>
      </c>
      <c r="AH58">
        <f t="shared" ca="1" si="122"/>
        <v>-0.38357948587187191</v>
      </c>
      <c r="AI58">
        <f t="shared" ref="AI58:BN58" ca="1" si="123">IFERROR(AI52*AI57, "n/a")</f>
        <v>-0.53526019441289829</v>
      </c>
      <c r="AJ58">
        <f t="shared" ca="1" si="123"/>
        <v>-0.30164720757651664</v>
      </c>
      <c r="AK58">
        <f t="shared" ca="1" si="123"/>
        <v>-0.53668282873161144</v>
      </c>
      <c r="AL58">
        <f t="shared" ca="1" si="123"/>
        <v>-0.45947183003637809</v>
      </c>
      <c r="AM58">
        <f t="shared" ca="1" si="123"/>
        <v>-0.40587803440168774</v>
      </c>
      <c r="AN58">
        <f t="shared" ca="1" si="123"/>
        <v>-0.18461924830730894</v>
      </c>
      <c r="AO58">
        <f t="shared" ca="1" si="123"/>
        <v>0.12303266253133997</v>
      </c>
      <c r="AP58">
        <f t="shared" ca="1" si="123"/>
        <v>2.7185119341124893E-2</v>
      </c>
      <c r="AQ58">
        <f t="shared" ca="1" si="123"/>
        <v>0.37913146948566412</v>
      </c>
      <c r="AR58">
        <f t="shared" ca="1" si="123"/>
        <v>-7.2425918349984988E-3</v>
      </c>
      <c r="AS58">
        <f t="shared" ca="1" si="123"/>
        <v>1.0300206144449517</v>
      </c>
      <c r="AT58">
        <f t="shared" ca="1" si="123"/>
        <v>0.79138185675413519</v>
      </c>
      <c r="AU58">
        <f t="shared" ca="1" si="123"/>
        <v>-3.2297214896355786E-2</v>
      </c>
      <c r="AV58">
        <f t="shared" ca="1" si="123"/>
        <v>-0.209599080870815</v>
      </c>
      <c r="AW58">
        <f t="shared" ca="1" si="123"/>
        <v>-0.27899743555297185</v>
      </c>
      <c r="AX58">
        <f t="shared" ca="1" si="123"/>
        <v>-0.22106640887877096</v>
      </c>
      <c r="AY58">
        <f t="shared" ca="1" si="123"/>
        <v>0.19390927604455682</v>
      </c>
      <c r="AZ58">
        <f t="shared" ca="1" si="123"/>
        <v>0.14816401730967804</v>
      </c>
      <c r="BA58">
        <f t="shared" ca="1" si="123"/>
        <v>0.52899910829822239</v>
      </c>
      <c r="BB58">
        <f t="shared" ca="1" si="123"/>
        <v>1.1258326543340593</v>
      </c>
      <c r="BC58">
        <f t="shared" ca="1" si="123"/>
        <v>1.0164734822882777</v>
      </c>
      <c r="BD58">
        <f t="shared" ca="1" si="123"/>
        <v>0.94526418207587659</v>
      </c>
      <c r="BE58">
        <f t="shared" ca="1" si="123"/>
        <v>0.62876896237004709</v>
      </c>
      <c r="BF58">
        <f t="shared" ca="1" si="123"/>
        <v>3.3515917768479356E-2</v>
      </c>
      <c r="BG58">
        <f t="shared" ca="1" si="123"/>
        <v>-0.36929792609061707</v>
      </c>
      <c r="BH58">
        <f t="shared" ca="1" si="123"/>
        <v>-0.41752772416648526</v>
      </c>
      <c r="BI58">
        <f t="shared" ca="1" si="123"/>
        <v>-0.47635415779364954</v>
      </c>
      <c r="BJ58">
        <f t="shared" ca="1" si="123"/>
        <v>-0.38374631589665104</v>
      </c>
      <c r="BK58">
        <f t="shared" ca="1" si="123"/>
        <v>-0.49176746392217113</v>
      </c>
      <c r="BL58">
        <f t="shared" ca="1" si="123"/>
        <v>-6.0035028404000663E-2</v>
      </c>
      <c r="BM58">
        <f t="shared" ca="1" si="123"/>
        <v>-1.8431201490542164E-2</v>
      </c>
      <c r="BN58">
        <f t="shared" ca="1" si="123"/>
        <v>-0.67353019893371435</v>
      </c>
      <c r="BO58">
        <f t="shared" ref="BO58:CT58" ca="1" si="124">IFERROR(BO52*BO57, "n/a")</f>
        <v>-0.2173453346779271</v>
      </c>
      <c r="BP58">
        <f t="shared" ca="1" si="124"/>
        <v>-0.14121552905955423</v>
      </c>
      <c r="BQ58">
        <f t="shared" ca="1" si="124"/>
        <v>0.15324687713703924</v>
      </c>
      <c r="BR58">
        <f t="shared" ca="1" si="124"/>
        <v>-0.21462749671963605</v>
      </c>
      <c r="BS58">
        <f t="shared" ca="1" si="124"/>
        <v>-2.0017681651120542E-2</v>
      </c>
      <c r="BT58">
        <f t="shared" ca="1" si="124"/>
        <v>-0.52686703420449132</v>
      </c>
      <c r="BU58">
        <f t="shared" ca="1" si="124"/>
        <v>-0.36245339495647716</v>
      </c>
      <c r="BV58">
        <f t="shared" ca="1" si="124"/>
        <v>-0.38855109394887871</v>
      </c>
      <c r="BW58">
        <f t="shared" ca="1" si="124"/>
        <v>-5.4002582237761956E-2</v>
      </c>
      <c r="BX58">
        <f t="shared" ca="1" si="124"/>
        <v>-0.18041436955197421</v>
      </c>
      <c r="BY58">
        <f t="shared" ca="1" si="124"/>
        <v>-3.5939469696738578E-2</v>
      </c>
      <c r="BZ58">
        <f t="shared" ca="1" si="124"/>
        <v>-3.0614396640898201E-2</v>
      </c>
      <c r="CA58">
        <f t="shared" ca="1" si="124"/>
        <v>-0.34696546280258816</v>
      </c>
      <c r="CB58">
        <f t="shared" ca="1" si="124"/>
        <v>6.4157794270291238E-3</v>
      </c>
      <c r="CC58">
        <f t="shared" ca="1" si="124"/>
        <v>5.3380397230812275E-2</v>
      </c>
      <c r="CD58">
        <f t="shared" ca="1" si="124"/>
        <v>0.1870125175787212</v>
      </c>
      <c r="CE58">
        <f t="shared" ca="1" si="124"/>
        <v>0.33151303104038615</v>
      </c>
      <c r="CF58">
        <f t="shared" ca="1" si="124"/>
        <v>0.11095004009374301</v>
      </c>
      <c r="CG58">
        <f t="shared" ca="1" si="124"/>
        <v>0.26203515043486164</v>
      </c>
      <c r="CH58">
        <f t="shared" ca="1" si="124"/>
        <v>0.17203781155857042</v>
      </c>
      <c r="CI58">
        <f t="shared" ca="1" si="124"/>
        <v>0.45815973347060374</v>
      </c>
      <c r="CJ58">
        <f t="shared" ca="1" si="124"/>
        <v>0.88624810962639478</v>
      </c>
      <c r="CK58">
        <f t="shared" ca="1" si="124"/>
        <v>0.7190120404171445</v>
      </c>
      <c r="CL58">
        <f t="shared" ca="1" si="124"/>
        <v>0.67675005279167355</v>
      </c>
      <c r="CM58">
        <f t="shared" ca="1" si="124"/>
        <v>1.2212216548128412</v>
      </c>
      <c r="CN58">
        <f t="shared" ca="1" si="124"/>
        <v>0.79630720273171796</v>
      </c>
      <c r="CO58">
        <f t="shared" ca="1" si="124"/>
        <v>0.86421310267316176</v>
      </c>
      <c r="CP58">
        <f t="shared" ca="1" si="124"/>
        <v>0.52862641782958908</v>
      </c>
      <c r="CQ58">
        <f t="shared" ca="1" si="124"/>
        <v>0.29761689595020696</v>
      </c>
      <c r="CR58">
        <f t="shared" ca="1" si="124"/>
        <v>0.11474078823402929</v>
      </c>
      <c r="CS58">
        <f t="shared" ca="1" si="124"/>
        <v>2.9635763972235146E-2</v>
      </c>
      <c r="CT58">
        <f t="shared" ca="1" si="124"/>
        <v>-7.9952969207244443E-2</v>
      </c>
      <c r="CU58">
        <f t="shared" ref="CU58:DZ58" ca="1" si="125">IFERROR(CU52*CU57, "n/a")</f>
        <v>-0.15284276389956153</v>
      </c>
      <c r="CV58">
        <f t="shared" ca="1" si="125"/>
        <v>-0.2719211139631299</v>
      </c>
      <c r="CW58">
        <f t="shared" ca="1" si="125"/>
        <v>-0.32084250806213566</v>
      </c>
      <c r="CX58">
        <f t="shared" ca="1" si="125"/>
        <v>-5.8085790876531998E-2</v>
      </c>
      <c r="CY58">
        <f t="shared" ca="1" si="125"/>
        <v>-0.20160903787467199</v>
      </c>
      <c r="CZ58">
        <f t="shared" ca="1" si="125"/>
        <v>-9.2148077202837998E-3</v>
      </c>
      <c r="DA58">
        <f t="shared" ca="1" si="125"/>
        <v>3.7550194722531037E-2</v>
      </c>
      <c r="DB58">
        <f t="shared" ca="1" si="125"/>
        <v>-0.24687827210899496</v>
      </c>
      <c r="DC58">
        <f t="shared" ca="1" si="125"/>
        <v>-0.26146432363833105</v>
      </c>
      <c r="DD58">
        <f t="shared" ca="1" si="125"/>
        <v>-0.17021731272367993</v>
      </c>
      <c r="DE58">
        <f t="shared" ca="1" si="125"/>
        <v>-0.34403716489905706</v>
      </c>
      <c r="DF58">
        <f t="shared" ca="1" si="125"/>
        <v>-0.12823050512843701</v>
      </c>
      <c r="DG58">
        <f t="shared" ca="1" si="125"/>
        <v>-0.40698360783509951</v>
      </c>
      <c r="DH58">
        <f t="shared" ca="1" si="125"/>
        <v>-0.73777752627993876</v>
      </c>
      <c r="DI58">
        <f t="shared" ca="1" si="125"/>
        <v>-0.42481900556011554</v>
      </c>
      <c r="DJ58">
        <f t="shared" ca="1" si="125"/>
        <v>-0.50110107908670953</v>
      </c>
      <c r="DK58">
        <f t="shared" ca="1" si="125"/>
        <v>-0.67526552389044525</v>
      </c>
      <c r="DL58">
        <f t="shared" ca="1" si="125"/>
        <v>-0.40075569914536135</v>
      </c>
      <c r="DM58">
        <f t="shared" ca="1" si="125"/>
        <v>-0.53342504769362165</v>
      </c>
      <c r="DN58">
        <f t="shared" ca="1" si="125"/>
        <v>-0.46262646779652772</v>
      </c>
      <c r="DO58">
        <f t="shared" ca="1" si="125"/>
        <v>-0.39724041651570546</v>
      </c>
      <c r="DP58">
        <f t="shared" ca="1" si="125"/>
        <v>-0.18184332941037468</v>
      </c>
      <c r="DQ58">
        <f t="shared" ca="1" si="125"/>
        <v>-0.21292068091891048</v>
      </c>
      <c r="DR58">
        <f t="shared" ca="1" si="125"/>
        <v>-0.20285254065721245</v>
      </c>
      <c r="DS58">
        <f t="shared" ca="1" si="125"/>
        <v>-0.34848010753184733</v>
      </c>
      <c r="DT58">
        <f t="shared" ca="1" si="125"/>
        <v>-0.25818022026843024</v>
      </c>
      <c r="DU58">
        <f t="shared" ca="1" si="125"/>
        <v>-4.0943164072875245E-2</v>
      </c>
      <c r="DV58">
        <f t="shared" ca="1" si="125"/>
        <v>-9.075271004361285E-3</v>
      </c>
      <c r="DW58">
        <f t="shared" ca="1" si="125"/>
        <v>4.3879356272271651E-2</v>
      </c>
      <c r="DX58">
        <f t="shared" ca="1" si="125"/>
        <v>8.4727107120316461E-2</v>
      </c>
      <c r="DY58">
        <f t="shared" ca="1" si="125"/>
        <v>1.0293233972535272</v>
      </c>
      <c r="DZ58">
        <f t="shared" ca="1" si="125"/>
        <v>1.2148192768082462</v>
      </c>
      <c r="EA58">
        <f t="shared" ref="EA58:FF58" ca="1" si="126">IFERROR(EA52*EA57, "n/a")</f>
        <v>1.1730421450348354</v>
      </c>
      <c r="EB58">
        <f t="shared" ca="1" si="126"/>
        <v>1.6565593727481858</v>
      </c>
      <c r="EC58">
        <f t="shared" ca="1" si="126"/>
        <v>1.4074265655043776</v>
      </c>
      <c r="ED58">
        <f t="shared" ca="1" si="126"/>
        <v>1.1140792151778793</v>
      </c>
      <c r="EE58">
        <f t="shared" ca="1" si="126"/>
        <v>1.17703100343278</v>
      </c>
      <c r="EF58">
        <f t="shared" ca="1" si="126"/>
        <v>1.0575143722406866</v>
      </c>
      <c r="EG58">
        <f t="shared" ca="1" si="126"/>
        <v>1.017530377419394</v>
      </c>
      <c r="EH58">
        <f t="shared" ca="1" si="126"/>
        <v>0.66530417682967591</v>
      </c>
      <c r="EI58">
        <f t="shared" ca="1" si="126"/>
        <v>0.33684383400253082</v>
      </c>
      <c r="EJ58">
        <f t="shared" ca="1" si="126"/>
        <v>0.26527306920576277</v>
      </c>
      <c r="EK58">
        <f t="shared" ca="1" si="126"/>
        <v>-1.0450034124671358E-3</v>
      </c>
      <c r="EL58">
        <f t="shared" ca="1" si="126"/>
        <v>-6.0019795616626697E-3</v>
      </c>
      <c r="EM58">
        <f t="shared" ca="1" si="126"/>
        <v>-0.49989458694223665</v>
      </c>
      <c r="EN58">
        <f t="shared" ca="1" si="126"/>
        <v>-0.44918662439019219</v>
      </c>
      <c r="EO58">
        <f t="shared" ca="1" si="126"/>
        <v>-0.42231143112335651</v>
      </c>
      <c r="EP58">
        <f t="shared" ca="1" si="126"/>
        <v>-0.52231483001635581</v>
      </c>
      <c r="EQ58">
        <f t="shared" ca="1" si="126"/>
        <v>-0.5256683615113823</v>
      </c>
      <c r="ER58">
        <f t="shared" ca="1" si="126"/>
        <v>-0.57844037437570195</v>
      </c>
      <c r="ES58">
        <f t="shared" ca="1" si="126"/>
        <v>-0.28902584942773174</v>
      </c>
      <c r="ET58">
        <f t="shared" ca="1" si="126"/>
        <v>-0.38146171121933664</v>
      </c>
      <c r="EU58">
        <f t="shared" ca="1" si="126"/>
        <v>-0.26989336595362567</v>
      </c>
      <c r="EV58">
        <f t="shared" ca="1" si="126"/>
        <v>-0.35674105015303909</v>
      </c>
      <c r="EW58">
        <f t="shared" ca="1" si="126"/>
        <v>-8.6851312912703371E-2</v>
      </c>
      <c r="EX58">
        <f t="shared" ca="1" si="126"/>
        <v>0.11399596706930322</v>
      </c>
      <c r="EY58">
        <f t="shared" ca="1" si="126"/>
        <v>4.1985624070147928E-2</v>
      </c>
      <c r="EZ58">
        <f t="shared" ca="1" si="126"/>
        <v>2.1398285657893119</v>
      </c>
      <c r="FA58">
        <f t="shared" ca="1" si="126"/>
        <v>0.89545204954405944</v>
      </c>
      <c r="FB58">
        <f t="shared" ca="1" si="126"/>
        <v>0.75809965245932676</v>
      </c>
      <c r="FC58">
        <f t="shared" ca="1" si="126"/>
        <v>2.4486700307105917</v>
      </c>
      <c r="FD58">
        <f t="shared" ca="1" si="126"/>
        <v>1.5237672582505168</v>
      </c>
      <c r="FE58">
        <f t="shared" ca="1" si="126"/>
        <v>2.474713187340158</v>
      </c>
      <c r="FF58">
        <f t="shared" ca="1" si="126"/>
        <v>2.3065900143417388</v>
      </c>
      <c r="FG58">
        <f t="shared" ref="FG58:FX58" ca="1" si="127">IFERROR(FG52*FG57, "n/a")</f>
        <v>2.2322279849264492</v>
      </c>
      <c r="FH58">
        <f t="shared" ca="1" si="127"/>
        <v>1.3503886469643698</v>
      </c>
      <c r="FI58">
        <f t="shared" ca="1" si="127"/>
        <v>1.3008129773731516</v>
      </c>
      <c r="FJ58">
        <f t="shared" ca="1" si="127"/>
        <v>1.0669130218793594</v>
      </c>
      <c r="FK58">
        <f t="shared" ca="1" si="127"/>
        <v>-0.23405279705190329</v>
      </c>
      <c r="FL58">
        <f t="shared" ca="1" si="127"/>
        <v>-0.43742162875698365</v>
      </c>
      <c r="FM58">
        <f t="shared" ca="1" si="127"/>
        <v>-0.56745345307574735</v>
      </c>
      <c r="FN58">
        <f t="shared" ca="1" si="127"/>
        <v>-0.61475301667697702</v>
      </c>
      <c r="FO58">
        <f t="shared" ca="1" si="127"/>
        <v>-0.70997516046105924</v>
      </c>
      <c r="FP58">
        <f t="shared" ca="1" si="127"/>
        <v>-0.55867675585153997</v>
      </c>
      <c r="FQ58">
        <f t="shared" ca="1" si="127"/>
        <v>-0.43282755380739935</v>
      </c>
      <c r="FR58">
        <f t="shared" ca="1" si="127"/>
        <v>-0.54263685001007944</v>
      </c>
      <c r="FS58">
        <f t="shared" ca="1" si="127"/>
        <v>-0.87271516153475581</v>
      </c>
      <c r="FT58">
        <f t="shared" ca="1" si="127"/>
        <v>-0.8734960362406784</v>
      </c>
      <c r="FU58">
        <f t="shared" ca="1" si="127"/>
        <v>-0.42014300235081503</v>
      </c>
      <c r="FV58">
        <f t="shared" ca="1" si="127"/>
        <v>-0.497418760028984</v>
      </c>
      <c r="FW58">
        <f t="shared" ca="1" si="127"/>
        <v>-0.67114541545831408</v>
      </c>
      <c r="FX58">
        <f t="shared" ca="1" si="127"/>
        <v>-0.42238463878007387</v>
      </c>
      <c r="FY58">
        <f t="shared" ref="FY58:GV58" ca="1" si="128">IFERROR(FY52*FY57, "n/a")</f>
        <v>-0.30382833832397765</v>
      </c>
      <c r="FZ58">
        <f t="shared" ca="1" si="128"/>
        <v>-0.18935608409789945</v>
      </c>
      <c r="GA58">
        <f t="shared" ca="1" si="128"/>
        <v>1.0452778287251038E-3</v>
      </c>
      <c r="GB58">
        <f t="shared" ca="1" si="128"/>
        <v>-1.375280586581309E-2</v>
      </c>
      <c r="GC58">
        <f t="shared" ca="1" si="128"/>
        <v>-5.6749227180728307E-2</v>
      </c>
      <c r="GD58">
        <f t="shared" ca="1" si="128"/>
        <v>-1.6112700359836758E-2</v>
      </c>
      <c r="GE58">
        <f t="shared" ca="1" si="128"/>
        <v>6.93453257360407E-2</v>
      </c>
      <c r="GF58">
        <f t="shared" ca="1" si="128"/>
        <v>3.9947961051346542E-2</v>
      </c>
      <c r="GG58">
        <f t="shared" ca="1" si="128"/>
        <v>-7.8051205277162153E-2</v>
      </c>
      <c r="GH58">
        <f t="shared" ca="1" si="128"/>
        <v>-9.3431458549045523E-3</v>
      </c>
      <c r="GI58">
        <f t="shared" ca="1" si="128"/>
        <v>8.3011195550620365E-2</v>
      </c>
      <c r="GJ58">
        <f t="shared" ca="1" si="128"/>
        <v>7.9389751828954858E-2</v>
      </c>
      <c r="GK58">
        <f t="shared" ca="1" si="128"/>
        <v>4.9764339521571756E-2</v>
      </c>
      <c r="GL58">
        <f t="shared" ca="1" si="128"/>
        <v>3.9348872056546427E-2</v>
      </c>
      <c r="GM58">
        <f t="shared" ca="1" si="128"/>
        <v>0.15219301032887034</v>
      </c>
      <c r="GN58">
        <f t="shared" ca="1" si="128"/>
        <v>0.28355353032895148</v>
      </c>
      <c r="GO58" t="str">
        <f t="shared" ca="1" si="128"/>
        <v>n/a</v>
      </c>
      <c r="GP58" t="str">
        <f t="shared" ca="1" si="128"/>
        <v>n/a</v>
      </c>
      <c r="GQ58" t="str">
        <f t="shared" ca="1" si="128"/>
        <v>n/a</v>
      </c>
      <c r="GR58" t="str">
        <f t="shared" ca="1" si="128"/>
        <v>n/a</v>
      </c>
      <c r="GS58" t="str">
        <f t="shared" ca="1" si="128"/>
        <v>n/a</v>
      </c>
      <c r="GT58" t="str">
        <f t="shared" ca="1" si="128"/>
        <v>n/a</v>
      </c>
      <c r="GU58" t="str">
        <f t="shared" ca="1" si="128"/>
        <v>n/a</v>
      </c>
      <c r="GV58" t="str">
        <f t="shared" ca="1" si="128"/>
        <v>n/a</v>
      </c>
    </row>
    <row r="59" spans="1:206" s="35" customFormat="1" x14ac:dyDescent="0.25">
      <c r="A59" s="34" t="s">
        <v>347</v>
      </c>
      <c r="B59" s="35" t="s">
        <v>348</v>
      </c>
      <c r="C59" s="35" t="str">
        <f t="shared" ref="C59:BN59" ca="1" si="129">IFERROR(C58+C25, "n/a")</f>
        <v>n/a</v>
      </c>
      <c r="D59" s="35" t="str">
        <f t="shared" ca="1" si="129"/>
        <v>n/a</v>
      </c>
      <c r="E59" s="35" t="str">
        <f t="shared" ca="1" si="129"/>
        <v>n/a</v>
      </c>
      <c r="F59" s="35" t="str">
        <f t="shared" ca="1" si="129"/>
        <v>n/a</v>
      </c>
      <c r="G59" s="35" t="str">
        <f t="shared" ca="1" si="129"/>
        <v>n/a</v>
      </c>
      <c r="H59" s="35" t="str">
        <f t="shared" ca="1" si="129"/>
        <v>n/a</v>
      </c>
      <c r="I59" s="35" t="str">
        <f t="shared" ca="1" si="129"/>
        <v>n/a</v>
      </c>
      <c r="J59" s="35" t="str">
        <f t="shared" ca="1" si="129"/>
        <v>n/a</v>
      </c>
      <c r="K59" s="35" t="str">
        <f t="shared" ca="1" si="129"/>
        <v>n/a</v>
      </c>
      <c r="L59" s="35" t="str">
        <f t="shared" ca="1" si="129"/>
        <v>n/a</v>
      </c>
      <c r="M59" s="35" t="str">
        <f t="shared" ca="1" si="129"/>
        <v>n/a</v>
      </c>
      <c r="N59" s="35" t="str">
        <f t="shared" ca="1" si="129"/>
        <v>n/a</v>
      </c>
      <c r="O59" s="35">
        <f t="shared" ca="1" si="129"/>
        <v>0.87279686012699775</v>
      </c>
      <c r="P59" s="35">
        <f t="shared" ca="1" si="129"/>
        <v>-0.73727137085453975</v>
      </c>
      <c r="Q59" s="35">
        <f t="shared" ca="1" si="129"/>
        <v>-0.94566365738088731</v>
      </c>
      <c r="R59" s="35">
        <f t="shared" ca="1" si="129"/>
        <v>8.9316433285193231E-2</v>
      </c>
      <c r="S59" s="35">
        <f t="shared" ca="1" si="129"/>
        <v>1.4387508359790899</v>
      </c>
      <c r="T59" s="35">
        <f t="shared" ca="1" si="129"/>
        <v>0.84985890655716534</v>
      </c>
      <c r="U59" s="35">
        <f t="shared" ca="1" si="129"/>
        <v>0.72586910821501882</v>
      </c>
      <c r="V59" s="35">
        <f t="shared" ca="1" si="129"/>
        <v>0.80568458985990266</v>
      </c>
      <c r="W59" s="35">
        <f t="shared" ca="1" si="129"/>
        <v>2.4718705989547698</v>
      </c>
      <c r="X59" s="35">
        <f t="shared" ca="1" si="129"/>
        <v>2.081390683164658</v>
      </c>
      <c r="Y59" s="35">
        <f t="shared" ca="1" si="129"/>
        <v>3.3867282055778958</v>
      </c>
      <c r="Z59" s="35">
        <f t="shared" ca="1" si="129"/>
        <v>1.5021544214781322</v>
      </c>
      <c r="AA59" s="35">
        <f t="shared" ca="1" si="129"/>
        <v>0.90739585179960103</v>
      </c>
      <c r="AB59" s="35">
        <f t="shared" ca="1" si="129"/>
        <v>-1.3163700950885422</v>
      </c>
      <c r="AC59" s="35">
        <f t="shared" ca="1" si="129"/>
        <v>-0.24550138608586733</v>
      </c>
      <c r="AD59" s="35">
        <f t="shared" ca="1" si="129"/>
        <v>-4.1322233551757286E-2</v>
      </c>
      <c r="AE59" s="35">
        <f t="shared" ca="1" si="129"/>
        <v>0.47583736685492034</v>
      </c>
      <c r="AF59" s="35">
        <f t="shared" ca="1" si="129"/>
        <v>-7.8578586009940832E-3</v>
      </c>
      <c r="AG59" s="35">
        <f t="shared" ca="1" si="129"/>
        <v>-4.7031573023953888E-2</v>
      </c>
      <c r="AH59" s="35">
        <f t="shared" ca="1" si="129"/>
        <v>-0.61357948587187194</v>
      </c>
      <c r="AI59" s="35">
        <f t="shared" ca="1" si="129"/>
        <v>-0.56526019441289832</v>
      </c>
      <c r="AJ59" s="35">
        <f t="shared" ca="1" si="129"/>
        <v>1.8283527924234833</v>
      </c>
      <c r="AK59" s="35">
        <f t="shared" ca="1" si="129"/>
        <v>0.19331717126838854</v>
      </c>
      <c r="AL59" s="35">
        <f t="shared" ca="1" si="129"/>
        <v>0.27052816996362189</v>
      </c>
      <c r="AM59" s="35">
        <f t="shared" ca="1" si="129"/>
        <v>-1.1958780344016877</v>
      </c>
      <c r="AN59" s="35">
        <f t="shared" ca="1" si="129"/>
        <v>0.5853807516926911</v>
      </c>
      <c r="AO59" s="35">
        <f t="shared" ca="1" si="129"/>
        <v>0.36303266253133998</v>
      </c>
      <c r="AP59" s="35">
        <f t="shared" ca="1" si="129"/>
        <v>0.5471851193411249</v>
      </c>
      <c r="AQ59" s="35">
        <f t="shared" ca="1" si="129"/>
        <v>1.5591314694856639</v>
      </c>
      <c r="AR59" s="35">
        <f t="shared" ca="1" si="129"/>
        <v>0.17275740816500149</v>
      </c>
      <c r="AS59" s="35">
        <f t="shared" ca="1" si="129"/>
        <v>-0.11997938555504817</v>
      </c>
      <c r="AT59" s="35">
        <f t="shared" ca="1" si="129"/>
        <v>0.79138185675413519</v>
      </c>
      <c r="AU59" s="35">
        <f t="shared" ca="1" si="129"/>
        <v>1.0777027851036443</v>
      </c>
      <c r="AV59" s="35">
        <f t="shared" ca="1" si="129"/>
        <v>-4.9599080870814993E-2</v>
      </c>
      <c r="AW59" s="35">
        <f t="shared" ca="1" si="129"/>
        <v>-0.53899743555297186</v>
      </c>
      <c r="AX59" s="35">
        <f t="shared" ca="1" si="129"/>
        <v>0.82893359112122911</v>
      </c>
      <c r="AY59" s="35">
        <f t="shared" ca="1" si="129"/>
        <v>0.14390927604455683</v>
      </c>
      <c r="AZ59" s="35">
        <f t="shared" ca="1" si="129"/>
        <v>0.48816401730967807</v>
      </c>
      <c r="BA59" s="35">
        <f t="shared" ca="1" si="129"/>
        <v>1.2089991082982223</v>
      </c>
      <c r="BB59" s="35">
        <f t="shared" ca="1" si="129"/>
        <v>2.4258326543340596</v>
      </c>
      <c r="BC59" s="35">
        <f t="shared" ca="1" si="129"/>
        <v>1.8264734822882778</v>
      </c>
      <c r="BD59" s="35">
        <f t="shared" ca="1" si="129"/>
        <v>1.6752641820758765</v>
      </c>
      <c r="BE59" s="35">
        <f t="shared" ca="1" si="129"/>
        <v>2.118768962370047</v>
      </c>
      <c r="BF59" s="35">
        <f t="shared" ca="1" si="129"/>
        <v>-1.2664840822315206</v>
      </c>
      <c r="BG59" s="35">
        <f t="shared" ca="1" si="129"/>
        <v>0.55070207390938297</v>
      </c>
      <c r="BH59" s="35">
        <f t="shared" ca="1" si="129"/>
        <v>1.4024722758335149</v>
      </c>
      <c r="BI59" s="35">
        <f t="shared" ca="1" si="129"/>
        <v>0.21364584220635041</v>
      </c>
      <c r="BJ59" s="35">
        <f t="shared" ca="1" si="129"/>
        <v>1.356253684103349</v>
      </c>
      <c r="BK59" s="35">
        <f t="shared" ca="1" si="129"/>
        <v>0.42823253607782891</v>
      </c>
      <c r="BL59" s="35">
        <f t="shared" ca="1" si="129"/>
        <v>1.7899649715959993</v>
      </c>
      <c r="BM59" s="35">
        <f t="shared" ca="1" si="129"/>
        <v>1.9115687985094578</v>
      </c>
      <c r="BN59" s="35">
        <f t="shared" ca="1" si="129"/>
        <v>-0.32353019893371437</v>
      </c>
      <c r="BO59" s="35">
        <f t="shared" ref="BO59:DZ59" ca="1" si="130">IFERROR(BO58+BO25, "n/a")</f>
        <v>0.44265466532207293</v>
      </c>
      <c r="BP59" s="35">
        <f t="shared" ca="1" si="130"/>
        <v>1.6087844709404457</v>
      </c>
      <c r="BQ59" s="35">
        <f t="shared" ca="1" si="130"/>
        <v>2.0232468771370393</v>
      </c>
      <c r="BR59" s="35">
        <f t="shared" ca="1" si="130"/>
        <v>-0.54462749671963606</v>
      </c>
      <c r="BS59" s="35">
        <f t="shared" ca="1" si="130"/>
        <v>0.51998231834887954</v>
      </c>
      <c r="BT59" s="35">
        <f t="shared" ca="1" si="130"/>
        <v>0.17313296579550863</v>
      </c>
      <c r="BU59" s="35">
        <f t="shared" ca="1" si="130"/>
        <v>-0.23245339495647716</v>
      </c>
      <c r="BV59" s="35">
        <f t="shared" ca="1" si="130"/>
        <v>0.9414489060511213</v>
      </c>
      <c r="BW59" s="35">
        <f t="shared" ca="1" si="130"/>
        <v>-0.72400258223776204</v>
      </c>
      <c r="BX59" s="35">
        <f t="shared" ca="1" si="130"/>
        <v>0.10958563044802577</v>
      </c>
      <c r="BY59" s="35">
        <f t="shared" ca="1" si="130"/>
        <v>-5.9394696967385793E-3</v>
      </c>
      <c r="BZ59" s="35">
        <f t="shared" ca="1" si="130"/>
        <v>1.5893856033591018</v>
      </c>
      <c r="CA59" s="35">
        <f t="shared" ca="1" si="130"/>
        <v>-0.68696546280258819</v>
      </c>
      <c r="CB59" s="35">
        <f t="shared" ca="1" si="130"/>
        <v>1.2664157794270292</v>
      </c>
      <c r="CC59" s="35">
        <f t="shared" ca="1" si="130"/>
        <v>0.80338039723081223</v>
      </c>
      <c r="CD59" s="35">
        <f t="shared" ca="1" si="130"/>
        <v>0.60701251757872121</v>
      </c>
      <c r="CE59" s="35">
        <f t="shared" ca="1" si="130"/>
        <v>1.6615130310403863</v>
      </c>
      <c r="CF59" s="35">
        <f t="shared" ca="1" si="130"/>
        <v>0.24095004009374302</v>
      </c>
      <c r="CG59" s="35">
        <f t="shared" ca="1" si="130"/>
        <v>0.39203515043486165</v>
      </c>
      <c r="CH59" s="35">
        <f t="shared" ca="1" si="130"/>
        <v>0.7220378115585705</v>
      </c>
      <c r="CI59" s="35">
        <f t="shared" ca="1" si="130"/>
        <v>0.94815973347060378</v>
      </c>
      <c r="CJ59" s="35">
        <f t="shared" ca="1" si="130"/>
        <v>1.2362481096263949</v>
      </c>
      <c r="CK59" s="35">
        <f t="shared" ca="1" si="130"/>
        <v>0.48901204041714452</v>
      </c>
      <c r="CL59" s="35">
        <f t="shared" ca="1" si="130"/>
        <v>6.6750052791673564E-2</v>
      </c>
      <c r="CM59" s="35">
        <f t="shared" ca="1" si="130"/>
        <v>1.9912216548128412</v>
      </c>
      <c r="CN59" s="35">
        <f t="shared" ca="1" si="130"/>
        <v>0.65630720273171794</v>
      </c>
      <c r="CO59" s="35">
        <f t="shared" ca="1" si="130"/>
        <v>1.4142131026731617</v>
      </c>
      <c r="CP59" s="35">
        <f t="shared" ca="1" si="130"/>
        <v>0.53862641782958909</v>
      </c>
      <c r="CQ59" s="35">
        <f t="shared" ca="1" si="130"/>
        <v>-0.71238310404979299</v>
      </c>
      <c r="CR59" s="35">
        <f t="shared" ca="1" si="130"/>
        <v>0.12474078823402929</v>
      </c>
      <c r="CS59" s="35">
        <f t="shared" ca="1" si="130"/>
        <v>0.13963576397223515</v>
      </c>
      <c r="CT59" s="35">
        <f t="shared" ca="1" si="130"/>
        <v>0.21004703079275555</v>
      </c>
      <c r="CU59" s="35">
        <f t="shared" ca="1" si="130"/>
        <v>-1.1228427638995615</v>
      </c>
      <c r="CV59" s="35">
        <f t="shared" ca="1" si="130"/>
        <v>0.12807888603687012</v>
      </c>
      <c r="CW59" s="35">
        <f t="shared" ca="1" si="130"/>
        <v>0.97915749193786439</v>
      </c>
      <c r="CX59" s="35">
        <f t="shared" ca="1" si="130"/>
        <v>-0.71808579087653202</v>
      </c>
      <c r="CY59" s="35">
        <f t="shared" ca="1" si="130"/>
        <v>7.8390962125328034E-2</v>
      </c>
      <c r="CZ59" s="35">
        <f t="shared" ca="1" si="130"/>
        <v>0.25078519227971618</v>
      </c>
      <c r="DA59" s="35">
        <f t="shared" ca="1" si="130"/>
        <v>-0.15244980527746896</v>
      </c>
      <c r="DB59" s="35">
        <f t="shared" ca="1" si="130"/>
        <v>-1.0268782721089951</v>
      </c>
      <c r="DC59" s="35">
        <f t="shared" ca="1" si="130"/>
        <v>0.24853567636166896</v>
      </c>
      <c r="DD59" s="35">
        <f t="shared" ca="1" si="130"/>
        <v>0.78978268727632006</v>
      </c>
      <c r="DE59" s="35">
        <f t="shared" ca="1" si="130"/>
        <v>-0.33403716489905705</v>
      </c>
      <c r="DF59" s="35">
        <f t="shared" ca="1" si="130"/>
        <v>0.39176949487156298</v>
      </c>
      <c r="DG59" s="35">
        <f t="shared" ca="1" si="130"/>
        <v>-0.78698360783509957</v>
      </c>
      <c r="DH59" s="35">
        <f t="shared" ca="1" si="130"/>
        <v>0.22222247372006121</v>
      </c>
      <c r="DI59" s="35">
        <f t="shared" ca="1" si="130"/>
        <v>-8.4819005560115512E-2</v>
      </c>
      <c r="DJ59" s="35">
        <f t="shared" ca="1" si="130"/>
        <v>-0.13110107908670954</v>
      </c>
      <c r="DK59" s="35">
        <f t="shared" ca="1" si="130"/>
        <v>-0.92526552389044525</v>
      </c>
      <c r="DL59" s="35">
        <f t="shared" ca="1" si="130"/>
        <v>0.84924430085463865</v>
      </c>
      <c r="DM59" s="35">
        <f t="shared" ca="1" si="130"/>
        <v>2.6574952306378408E-2</v>
      </c>
      <c r="DN59" s="35">
        <f t="shared" ca="1" si="130"/>
        <v>-1.2626467796527707E-2</v>
      </c>
      <c r="DO59" s="35">
        <f t="shared" ca="1" si="130"/>
        <v>0.10275958348429454</v>
      </c>
      <c r="DP59" s="35">
        <f t="shared" ca="1" si="130"/>
        <v>9.815667058962535E-2</v>
      </c>
      <c r="DQ59" s="35">
        <f t="shared" ca="1" si="130"/>
        <v>0.66707931908108953</v>
      </c>
      <c r="DR59" s="35">
        <f t="shared" ca="1" si="130"/>
        <v>0.94714745934278743</v>
      </c>
      <c r="DS59" s="35">
        <f t="shared" ca="1" si="130"/>
        <v>-0.85848010753184734</v>
      </c>
      <c r="DT59" s="35">
        <f t="shared" ca="1" si="130"/>
        <v>0.46181977973156974</v>
      </c>
      <c r="DU59" s="35">
        <f t="shared" ca="1" si="130"/>
        <v>-0.35094316407287524</v>
      </c>
      <c r="DV59" s="35">
        <f t="shared" ca="1" si="130"/>
        <v>0.42092472899563871</v>
      </c>
      <c r="DW59" s="35">
        <f t="shared" ca="1" si="130"/>
        <v>1.1438793562722718</v>
      </c>
      <c r="DX59" s="35">
        <f t="shared" ca="1" si="130"/>
        <v>1.3547271071203164</v>
      </c>
      <c r="DY59" s="35">
        <f t="shared" ca="1" si="130"/>
        <v>0.94932339725352721</v>
      </c>
      <c r="DZ59" s="35">
        <f t="shared" ca="1" si="130"/>
        <v>2.4248192768082459</v>
      </c>
      <c r="EA59" s="35">
        <f t="shared" ref="EA59:GK59" ca="1" si="131">IFERROR(EA58+EA25, "n/a")</f>
        <v>2.4630421450348354</v>
      </c>
      <c r="EB59" s="35">
        <f t="shared" ca="1" si="131"/>
        <v>2.2365593727481858</v>
      </c>
      <c r="EC59" s="35">
        <f t="shared" ca="1" si="131"/>
        <v>1.8074265655043775</v>
      </c>
      <c r="ED59" s="35">
        <f t="shared" ca="1" si="131"/>
        <v>1.7040792151778792</v>
      </c>
      <c r="EE59" s="35">
        <f t="shared" ca="1" si="131"/>
        <v>1.2670310034327801</v>
      </c>
      <c r="EF59" s="35">
        <f t="shared" ca="1" si="131"/>
        <v>1.7975143722406866</v>
      </c>
      <c r="EG59" s="35">
        <f t="shared" ca="1" si="131"/>
        <v>1.217530377419394</v>
      </c>
      <c r="EH59" s="35">
        <f t="shared" ca="1" si="131"/>
        <v>1.1453041768296759</v>
      </c>
      <c r="EI59" s="35">
        <f t="shared" ca="1" si="131"/>
        <v>0.6768438340025309</v>
      </c>
      <c r="EJ59" s="35">
        <f t="shared" ca="1" si="131"/>
        <v>0.47527306920576273</v>
      </c>
      <c r="EK59" s="35">
        <f t="shared" ca="1" si="131"/>
        <v>0.14895499658753286</v>
      </c>
      <c r="EL59" s="35">
        <f t="shared" ca="1" si="131"/>
        <v>-3.6001979561662671E-2</v>
      </c>
      <c r="EM59" s="35">
        <f t="shared" ca="1" si="131"/>
        <v>-9.9894586942236629E-2</v>
      </c>
      <c r="EN59" s="35">
        <f t="shared" ca="1" si="131"/>
        <v>-0.48918662439019217</v>
      </c>
      <c r="EO59" s="35">
        <f t="shared" ca="1" si="131"/>
        <v>-0.17231143112335651</v>
      </c>
      <c r="EP59" s="35">
        <f t="shared" ca="1" si="131"/>
        <v>-0.47231483001635582</v>
      </c>
      <c r="EQ59" s="35">
        <f t="shared" ca="1" si="131"/>
        <v>0.43433163848861767</v>
      </c>
      <c r="ER59" s="35">
        <f t="shared" ca="1" si="131"/>
        <v>-0.60844037437570198</v>
      </c>
      <c r="ES59" s="35">
        <f t="shared" ca="1" si="131"/>
        <v>-0.39902584942773173</v>
      </c>
      <c r="ET59" s="35">
        <f t="shared" ca="1" si="131"/>
        <v>0.25853828878066337</v>
      </c>
      <c r="EU59" s="35">
        <f t="shared" ca="1" si="131"/>
        <v>-0.13989336595362567</v>
      </c>
      <c r="EV59" s="35">
        <f t="shared" ca="1" si="131"/>
        <v>0.35325894984696088</v>
      </c>
      <c r="EW59" s="35">
        <f t="shared" ca="1" si="131"/>
        <v>0.26314868708729661</v>
      </c>
      <c r="EX59" s="35">
        <f t="shared" ca="1" si="131"/>
        <v>0.71399596706930324</v>
      </c>
      <c r="EY59" s="35">
        <f t="shared" ca="1" si="131"/>
        <v>0.21198562407014793</v>
      </c>
      <c r="EZ59" s="35">
        <f t="shared" ca="1" si="131"/>
        <v>2.8198285657893121</v>
      </c>
      <c r="FA59" s="35">
        <f t="shared" ca="1" si="131"/>
        <v>1.5354520495440593</v>
      </c>
      <c r="FB59" s="35">
        <f t="shared" ca="1" si="131"/>
        <v>1.3080996524593269</v>
      </c>
      <c r="FC59" s="35">
        <f t="shared" ca="1" si="131"/>
        <v>3.3686700307105917</v>
      </c>
      <c r="FD59" s="35">
        <f t="shared" ca="1" si="131"/>
        <v>2.743767258250517</v>
      </c>
      <c r="FE59" s="35">
        <f t="shared" ca="1" si="131"/>
        <v>2.704713187340158</v>
      </c>
      <c r="FF59" s="35">
        <f t="shared" ca="1" si="131"/>
        <v>2.4765900143417388</v>
      </c>
      <c r="FG59" s="35">
        <f t="shared" ca="1" si="131"/>
        <v>1.9022279849264492</v>
      </c>
      <c r="FH59" s="35">
        <f t="shared" ca="1" si="131"/>
        <v>1.6503886469643698</v>
      </c>
      <c r="FI59" s="35">
        <f t="shared" ca="1" si="131"/>
        <v>0.73081297737315165</v>
      </c>
      <c r="FJ59" s="35">
        <f t="shared" ca="1" si="131"/>
        <v>0.54691302187935942</v>
      </c>
      <c r="FK59" s="35">
        <f t="shared" ca="1" si="131"/>
        <v>-1.2440527970519033</v>
      </c>
      <c r="FL59" s="35">
        <f t="shared" ca="1" si="131"/>
        <v>-0.98742162875698369</v>
      </c>
      <c r="FM59" s="35">
        <f t="shared" ca="1" si="131"/>
        <v>-1.7274534530757473</v>
      </c>
      <c r="FN59" s="35">
        <f t="shared" ca="1" si="131"/>
        <v>-0.65475301667697705</v>
      </c>
      <c r="FO59" s="35">
        <f t="shared" ca="1" si="131"/>
        <v>-1.0499751604610592</v>
      </c>
      <c r="FP59" s="35">
        <f t="shared" ca="1" si="131"/>
        <v>-0.96867675585153989</v>
      </c>
      <c r="FQ59" s="35">
        <f t="shared" ca="1" si="131"/>
        <v>-0.55282755380739934</v>
      </c>
      <c r="FR59" s="35">
        <f t="shared" ca="1" si="131"/>
        <v>-1.3026368500100793</v>
      </c>
      <c r="FS59" s="35">
        <f t="shared" ca="1" si="131"/>
        <v>-1.5527151615347559</v>
      </c>
      <c r="FT59" s="35">
        <f t="shared" ca="1" si="131"/>
        <v>-1.0034960362406784</v>
      </c>
      <c r="FU59" s="35">
        <f t="shared" ca="1" si="131"/>
        <v>-0.82014300235081505</v>
      </c>
      <c r="FV59" s="35">
        <f t="shared" ca="1" si="131"/>
        <v>-1.077418760028984</v>
      </c>
      <c r="FW59" s="35">
        <f t="shared" ca="1" si="131"/>
        <v>-0.93114541545831409</v>
      </c>
      <c r="FX59" s="35">
        <f t="shared" ca="1" si="131"/>
        <v>-0.42238463878007387</v>
      </c>
      <c r="FY59" s="35">
        <f t="shared" ca="1" si="131"/>
        <v>0.20617166167602236</v>
      </c>
      <c r="FZ59" s="35">
        <f t="shared" ca="1" si="131"/>
        <v>-0.25935608409789945</v>
      </c>
      <c r="GA59" s="35">
        <f t="shared" ca="1" si="131"/>
        <v>0.40104527782872512</v>
      </c>
      <c r="GB59" s="35">
        <f t="shared" ca="1" si="131"/>
        <v>0.68624719413418689</v>
      </c>
      <c r="GC59" s="35">
        <f t="shared" ca="1" si="131"/>
        <v>0.27325077281927168</v>
      </c>
      <c r="GD59" s="35">
        <f t="shared" ca="1" si="131"/>
        <v>0.10388729964016324</v>
      </c>
      <c r="GE59" s="35">
        <f t="shared" ca="1" si="131"/>
        <v>0.66934532573604066</v>
      </c>
      <c r="GF59" s="35">
        <f t="shared" ca="1" si="131"/>
        <v>-0.11005203894865345</v>
      </c>
      <c r="GG59" s="35">
        <f t="shared" ca="1" si="131"/>
        <v>9.1948794722837859E-2</v>
      </c>
      <c r="GH59" s="35">
        <f t="shared" ca="1" si="131"/>
        <v>2.0656854145095445E-2</v>
      </c>
      <c r="GI59" s="35">
        <f t="shared" ca="1" si="131"/>
        <v>-4.698880444937964E-2</v>
      </c>
      <c r="GJ59" s="35">
        <f t="shared" ca="1" si="131"/>
        <v>8.9389751828954853E-2</v>
      </c>
      <c r="GK59" s="35">
        <f t="shared" ca="1" si="131"/>
        <v>-0.13023566047842824</v>
      </c>
      <c r="GL59" s="35">
        <f ca="1">IFERROR(GL58+GL25, "n/a")</f>
        <v>0.44934887205654639</v>
      </c>
      <c r="GM59" s="35">
        <f t="shared" ref="GM59:GV59" ca="1" si="132">IFERROR(GM58+GM25, "n/a")</f>
        <v>0.42219301032887036</v>
      </c>
      <c r="GN59" s="35">
        <f t="shared" ca="1" si="132"/>
        <v>0.71355353032895152</v>
      </c>
      <c r="GO59" s="35" t="str">
        <f t="shared" ca="1" si="132"/>
        <v>n/a</v>
      </c>
      <c r="GP59" s="35" t="str">
        <f t="shared" ca="1" si="132"/>
        <v>n/a</v>
      </c>
      <c r="GQ59" s="35" t="str">
        <f t="shared" ca="1" si="132"/>
        <v>n/a</v>
      </c>
      <c r="GR59" s="35" t="str">
        <f t="shared" ca="1" si="132"/>
        <v>n/a</v>
      </c>
      <c r="GS59" s="35" t="str">
        <f t="shared" ca="1" si="132"/>
        <v>n/a</v>
      </c>
      <c r="GT59" s="35" t="str">
        <f t="shared" ca="1" si="132"/>
        <v>n/a</v>
      </c>
      <c r="GU59" s="35" t="str">
        <f t="shared" ca="1" si="132"/>
        <v>n/a</v>
      </c>
      <c r="GV59" s="35" t="str">
        <f t="shared" ca="1" si="132"/>
        <v>n/a</v>
      </c>
    </row>
    <row r="60" spans="1:206" s="35" customFormat="1" x14ac:dyDescent="0.25">
      <c r="A60" s="34"/>
      <c r="CE60" s="36"/>
      <c r="CF60" s="36"/>
      <c r="CG60" s="36"/>
      <c r="CH60" s="36"/>
      <c r="CI60" s="36"/>
      <c r="CJ60" s="36"/>
      <c r="CK60" s="36"/>
      <c r="CL60" s="36"/>
      <c r="CM60" s="36"/>
      <c r="CN60" s="36"/>
      <c r="CO60" s="36"/>
      <c r="CP60" s="36"/>
    </row>
    <row r="61" spans="1:206" x14ac:dyDescent="0.25">
      <c r="A61" s="14" t="s">
        <v>208</v>
      </c>
    </row>
    <row r="62" spans="1:206" x14ac:dyDescent="0.25">
      <c r="A62" s="8" t="s">
        <v>211</v>
      </c>
      <c r="B62" t="s">
        <v>209</v>
      </c>
      <c r="C62">
        <f t="shared" ref="C62:BN62" si="133">C26/C24</f>
        <v>0.23582572298325721</v>
      </c>
      <c r="D62">
        <f t="shared" si="133"/>
        <v>0.23337080756979575</v>
      </c>
      <c r="E62">
        <f t="shared" si="133"/>
        <v>0.23441672037565603</v>
      </c>
      <c r="F62">
        <f t="shared" si="133"/>
        <v>0.23764468124196217</v>
      </c>
      <c r="G62">
        <f t="shared" si="133"/>
        <v>0.23070824524312894</v>
      </c>
      <c r="H62">
        <f t="shared" si="133"/>
        <v>0.23013058894750499</v>
      </c>
      <c r="I62">
        <f t="shared" si="133"/>
        <v>0.22909060032266282</v>
      </c>
      <c r="J62">
        <f t="shared" si="133"/>
        <v>0.22859783247920695</v>
      </c>
      <c r="K62">
        <f t="shared" si="133"/>
        <v>0.22931903136681295</v>
      </c>
      <c r="L62">
        <f t="shared" si="133"/>
        <v>0.22623183828174351</v>
      </c>
      <c r="M62">
        <f t="shared" si="133"/>
        <v>0.22028513869518057</v>
      </c>
      <c r="N62">
        <f t="shared" si="133"/>
        <v>0.21950485363834749</v>
      </c>
      <c r="O62">
        <f t="shared" si="133"/>
        <v>0.21749546279491835</v>
      </c>
      <c r="P62">
        <f t="shared" si="133"/>
        <v>0.21408869085508167</v>
      </c>
      <c r="Q62">
        <f t="shared" si="133"/>
        <v>0.21216348165713489</v>
      </c>
      <c r="R62">
        <f t="shared" si="133"/>
        <v>0.21174558016663281</v>
      </c>
      <c r="S62">
        <f t="shared" si="133"/>
        <v>0.21767703862660945</v>
      </c>
      <c r="T62">
        <f t="shared" si="133"/>
        <v>0.2189399385661068</v>
      </c>
      <c r="U62">
        <f t="shared" si="133"/>
        <v>0.22224358974358974</v>
      </c>
      <c r="V62">
        <f t="shared" si="133"/>
        <v>0.22454210164405825</v>
      </c>
      <c r="W62">
        <f t="shared" si="133"/>
        <v>0.22900810593403875</v>
      </c>
      <c r="X62">
        <f t="shared" si="133"/>
        <v>0.22604273866456806</v>
      </c>
      <c r="Y62">
        <f t="shared" si="133"/>
        <v>0.22540648029009241</v>
      </c>
      <c r="Z62">
        <f t="shared" si="133"/>
        <v>0.22454308093994779</v>
      </c>
      <c r="AA62">
        <f t="shared" si="133"/>
        <v>0.22043394671793465</v>
      </c>
      <c r="AB62">
        <f t="shared" si="133"/>
        <v>0.2164876099983804</v>
      </c>
      <c r="AC62">
        <f t="shared" si="133"/>
        <v>0.21387681543517439</v>
      </c>
      <c r="AD62">
        <f t="shared" si="133"/>
        <v>0.2123765703355219</v>
      </c>
      <c r="AE62">
        <f t="shared" si="133"/>
        <v>0.21180730161922962</v>
      </c>
      <c r="AF62">
        <f t="shared" si="133"/>
        <v>0.20983510871151317</v>
      </c>
      <c r="AG62">
        <f t="shared" si="133"/>
        <v>0.20675005900401228</v>
      </c>
      <c r="AH62">
        <f t="shared" si="133"/>
        <v>0.20639467726285632</v>
      </c>
      <c r="AI62">
        <f t="shared" si="133"/>
        <v>0.2054657708371164</v>
      </c>
      <c r="AJ62">
        <f t="shared" si="133"/>
        <v>0.20256476239492197</v>
      </c>
      <c r="AK62">
        <f t="shared" si="133"/>
        <v>0.20216274894576428</v>
      </c>
      <c r="AL62">
        <f t="shared" si="133"/>
        <v>0.2003310589850216</v>
      </c>
      <c r="AM62">
        <f t="shared" si="133"/>
        <v>0.19860682339903429</v>
      </c>
      <c r="AN62">
        <f t="shared" si="133"/>
        <v>0.19932849644952147</v>
      </c>
      <c r="AO62">
        <f t="shared" si="133"/>
        <v>0.19984255510571303</v>
      </c>
      <c r="AP62">
        <f t="shared" si="133"/>
        <v>0.20110870443114651</v>
      </c>
      <c r="AQ62">
        <f t="shared" si="133"/>
        <v>0.20388558319592801</v>
      </c>
      <c r="AR62">
        <f t="shared" si="133"/>
        <v>0.21037391863873597</v>
      </c>
      <c r="AS62">
        <f t="shared" si="133"/>
        <v>0.20731664624540524</v>
      </c>
      <c r="AT62">
        <f t="shared" si="133"/>
        <v>0.20394560557341906</v>
      </c>
      <c r="AU62">
        <f t="shared" si="133"/>
        <v>0.2027399014147622</v>
      </c>
      <c r="AV62">
        <f t="shared" si="133"/>
        <v>0.2051225296442688</v>
      </c>
      <c r="AW62">
        <f t="shared" si="133"/>
        <v>0.20174201067288228</v>
      </c>
      <c r="AX62">
        <f t="shared" si="133"/>
        <v>0.20656547183613752</v>
      </c>
      <c r="AY62">
        <f t="shared" si="133"/>
        <v>0.21015178816846347</v>
      </c>
      <c r="AZ62">
        <f t="shared" si="133"/>
        <v>0.21101440576230493</v>
      </c>
      <c r="BA62">
        <f t="shared" si="133"/>
        <v>0.21308261295784686</v>
      </c>
      <c r="BB62">
        <f t="shared" si="133"/>
        <v>0.21671662846058895</v>
      </c>
      <c r="BC62">
        <f t="shared" si="133"/>
        <v>0.21532216272240454</v>
      </c>
      <c r="BD62">
        <f t="shared" si="133"/>
        <v>0.21266905107857381</v>
      </c>
      <c r="BE62">
        <f t="shared" si="133"/>
        <v>0.2120242871083162</v>
      </c>
      <c r="BF62">
        <f t="shared" si="133"/>
        <v>0.204258571165046</v>
      </c>
      <c r="BG62">
        <f t="shared" si="133"/>
        <v>0.20316777973951536</v>
      </c>
      <c r="BH62">
        <f t="shared" si="133"/>
        <v>0.20428471667996809</v>
      </c>
      <c r="BI62">
        <f t="shared" si="133"/>
        <v>0.20461278554464657</v>
      </c>
      <c r="BJ62">
        <f t="shared" si="133"/>
        <v>0.20797377428530103</v>
      </c>
      <c r="BK62">
        <f t="shared" si="133"/>
        <v>0.206987849274266</v>
      </c>
      <c r="BL62">
        <f t="shared" si="133"/>
        <v>0.2096672797969685</v>
      </c>
      <c r="BM62">
        <f t="shared" si="133"/>
        <v>0.2114069481170785</v>
      </c>
      <c r="BN62">
        <f t="shared" si="133"/>
        <v>0.21120136810602821</v>
      </c>
      <c r="BO62">
        <f t="shared" ref="BO62:DZ62" si="134">BO26/BO24</f>
        <v>0.21003127842232525</v>
      </c>
      <c r="BP62">
        <f t="shared" si="134"/>
        <v>0.21285723714606294</v>
      </c>
      <c r="BQ62">
        <f t="shared" si="134"/>
        <v>0.21563903899993492</v>
      </c>
      <c r="BR62">
        <f t="shared" si="134"/>
        <v>0.21392992098935071</v>
      </c>
      <c r="BS62">
        <f t="shared" si="134"/>
        <v>0.21360806403794844</v>
      </c>
      <c r="BT62">
        <f t="shared" si="134"/>
        <v>0.2133078107444551</v>
      </c>
      <c r="BU62">
        <f t="shared" si="134"/>
        <v>0.21213610121606682</v>
      </c>
      <c r="BV62">
        <f t="shared" si="134"/>
        <v>0.2108626198083067</v>
      </c>
      <c r="BW62">
        <f t="shared" si="134"/>
        <v>0.20832183545551311</v>
      </c>
      <c r="BX62">
        <f t="shared" si="134"/>
        <v>0.206242774566474</v>
      </c>
      <c r="BY62">
        <f t="shared" si="134"/>
        <v>0.20409631256152042</v>
      </c>
      <c r="BZ62">
        <f t="shared" si="134"/>
        <v>0.2055560700064821</v>
      </c>
      <c r="CA62">
        <f t="shared" si="134"/>
        <v>0.20260192695008436</v>
      </c>
      <c r="CB62">
        <f t="shared" si="134"/>
        <v>0.20415144766146992</v>
      </c>
      <c r="CC62">
        <f t="shared" si="134"/>
        <v>0.20448080907398952</v>
      </c>
      <c r="CD62">
        <f t="shared" si="134"/>
        <v>0.20540437082405347</v>
      </c>
      <c r="CE62">
        <f t="shared" si="134"/>
        <v>0.20646380710746334</v>
      </c>
      <c r="CF62">
        <f t="shared" si="134"/>
        <v>0.20649328859060403</v>
      </c>
      <c r="CG62">
        <f t="shared" si="134"/>
        <v>0.20658010673139263</v>
      </c>
      <c r="CH62">
        <f t="shared" si="134"/>
        <v>0.21125118657051978</v>
      </c>
      <c r="CI62">
        <f t="shared" si="134"/>
        <v>0.21278499469777307</v>
      </c>
      <c r="CJ62">
        <f t="shared" si="134"/>
        <v>0.21162414924349998</v>
      </c>
      <c r="CK62">
        <f t="shared" si="134"/>
        <v>0.21049324030358207</v>
      </c>
      <c r="CL62">
        <f t="shared" si="134"/>
        <v>0.20892329794875888</v>
      </c>
      <c r="CM62">
        <f t="shared" si="134"/>
        <v>0.20845185522779777</v>
      </c>
      <c r="CN62">
        <f t="shared" si="134"/>
        <v>0.2062805217283798</v>
      </c>
      <c r="CO62">
        <f t="shared" si="134"/>
        <v>0.20619498675113451</v>
      </c>
      <c r="CP62">
        <f t="shared" si="134"/>
        <v>0.20398754640162853</v>
      </c>
      <c r="CQ62">
        <f t="shared" si="134"/>
        <v>0.20087673675607401</v>
      </c>
      <c r="CR62">
        <f t="shared" si="134"/>
        <v>0.19960639750914244</v>
      </c>
      <c r="CS62">
        <f t="shared" si="134"/>
        <v>0.19868935354034378</v>
      </c>
      <c r="CT62">
        <f t="shared" si="134"/>
        <v>0.19695738340676108</v>
      </c>
      <c r="CU62">
        <f t="shared" si="134"/>
        <v>0.19300982334837052</v>
      </c>
      <c r="CV62">
        <f t="shared" si="134"/>
        <v>0.19172335757358322</v>
      </c>
      <c r="CW62">
        <f t="shared" si="134"/>
        <v>0.19415913028058546</v>
      </c>
      <c r="CX62">
        <f t="shared" si="134"/>
        <v>0.19085751076415436</v>
      </c>
      <c r="CY62">
        <f t="shared" si="134"/>
        <v>0.19111176103053587</v>
      </c>
      <c r="CZ62">
        <f t="shared" si="134"/>
        <v>0.1916501780767709</v>
      </c>
      <c r="DA62">
        <f t="shared" si="134"/>
        <v>0.18946779294815894</v>
      </c>
      <c r="DB62">
        <f t="shared" si="134"/>
        <v>0.18675861359133364</v>
      </c>
      <c r="DC62">
        <f t="shared" si="134"/>
        <v>0.18698608375166803</v>
      </c>
      <c r="DD62">
        <f t="shared" si="134"/>
        <v>0.18520316701523754</v>
      </c>
      <c r="DE62">
        <f t="shared" si="134"/>
        <v>0.18406424477949679</v>
      </c>
      <c r="DF62">
        <f t="shared" si="134"/>
        <v>0.18350323252378994</v>
      </c>
      <c r="DG62">
        <f t="shared" si="134"/>
        <v>0.18128116517392706</v>
      </c>
      <c r="DH62">
        <f t="shared" si="134"/>
        <v>0.18107010377048413</v>
      </c>
      <c r="DI62">
        <f t="shared" si="134"/>
        <v>0.17952625017315418</v>
      </c>
      <c r="DJ62">
        <f t="shared" si="134"/>
        <v>0.17965069188560218</v>
      </c>
      <c r="DK62">
        <f t="shared" si="134"/>
        <v>0.17684542942536513</v>
      </c>
      <c r="DL62">
        <f t="shared" si="134"/>
        <v>0.17879081797607499</v>
      </c>
      <c r="DM62">
        <f t="shared" si="134"/>
        <v>0.17841049873370535</v>
      </c>
      <c r="DN62">
        <f t="shared" si="134"/>
        <v>0.1772649020873682</v>
      </c>
      <c r="DO62">
        <f t="shared" si="134"/>
        <v>0.17726949337920639</v>
      </c>
      <c r="DP62">
        <f t="shared" si="134"/>
        <v>0.17798870246319901</v>
      </c>
      <c r="DQ62">
        <f t="shared" si="134"/>
        <v>0.17914872080893213</v>
      </c>
      <c r="DR62">
        <f t="shared" si="134"/>
        <v>0.18004121461906783</v>
      </c>
      <c r="DS62">
        <f t="shared" si="134"/>
        <v>0.17901808475542094</v>
      </c>
      <c r="DT62">
        <f t="shared" si="134"/>
        <v>0.17790333440674491</v>
      </c>
      <c r="DU62">
        <f t="shared" si="134"/>
        <v>0.17755189054051435</v>
      </c>
      <c r="DV62">
        <f t="shared" si="134"/>
        <v>0.17829293993677556</v>
      </c>
      <c r="DW62">
        <f t="shared" si="134"/>
        <v>0.18193623542667267</v>
      </c>
      <c r="DX62">
        <f t="shared" si="134"/>
        <v>0.18371737530430846</v>
      </c>
      <c r="DY62">
        <f t="shared" si="134"/>
        <v>0.18428130573879564</v>
      </c>
      <c r="DZ62">
        <f t="shared" si="134"/>
        <v>0.18686153297749594</v>
      </c>
      <c r="EA62">
        <f t="shared" ref="EA62:GL62" si="135">EA26/EA24</f>
        <v>0.18897951617388081</v>
      </c>
      <c r="EB62">
        <f t="shared" si="135"/>
        <v>0.19034810707597399</v>
      </c>
      <c r="EC62">
        <f t="shared" si="135"/>
        <v>0.19108268665678077</v>
      </c>
      <c r="ED62">
        <f t="shared" si="135"/>
        <v>0.19346971955019646</v>
      </c>
      <c r="EE62">
        <f t="shared" si="135"/>
        <v>0.1942504582644074</v>
      </c>
      <c r="EF62">
        <f t="shared" si="135"/>
        <v>0.19441522509701317</v>
      </c>
      <c r="EG62">
        <f t="shared" si="135"/>
        <v>0.19202406784642914</v>
      </c>
      <c r="EH62">
        <f t="shared" si="135"/>
        <v>0.19132828630419824</v>
      </c>
      <c r="EI62">
        <f t="shared" si="135"/>
        <v>0.19188436435630274</v>
      </c>
      <c r="EJ62">
        <f t="shared" si="135"/>
        <v>0.19170864646130978</v>
      </c>
      <c r="EK62">
        <f t="shared" si="135"/>
        <v>0.1915908739931563</v>
      </c>
      <c r="EL62">
        <f t="shared" si="135"/>
        <v>0.19083402542643582</v>
      </c>
      <c r="EM62">
        <f t="shared" si="135"/>
        <v>0.19017654941111017</v>
      </c>
      <c r="EN62">
        <f t="shared" si="135"/>
        <v>0.19</v>
      </c>
      <c r="EO62">
        <f t="shared" si="135"/>
        <v>0.18984394616104514</v>
      </c>
      <c r="EP62">
        <f t="shared" si="135"/>
        <v>0.18969720153311881</v>
      </c>
      <c r="EQ62">
        <f t="shared" si="135"/>
        <v>0.18970295282970323</v>
      </c>
      <c r="ER62">
        <f t="shared" si="135"/>
        <v>0.18988639834761234</v>
      </c>
      <c r="ES62">
        <f t="shared" si="135"/>
        <v>0.18970254191454838</v>
      </c>
      <c r="ET62">
        <f t="shared" si="135"/>
        <v>0.19054369817342487</v>
      </c>
      <c r="EU62">
        <f t="shared" si="135"/>
        <v>0.19137705333389635</v>
      </c>
      <c r="EV62">
        <f t="shared" si="135"/>
        <v>0.19261736566915119</v>
      </c>
      <c r="EW62">
        <f t="shared" si="135"/>
        <v>0.19325765393876848</v>
      </c>
      <c r="EX62">
        <f t="shared" si="135"/>
        <v>0.1951367367094643</v>
      </c>
      <c r="EY62">
        <f t="shared" si="135"/>
        <v>0.19857347621322777</v>
      </c>
      <c r="EZ62">
        <f t="shared" si="135"/>
        <v>0.20067406927108661</v>
      </c>
      <c r="FA62">
        <f t="shared" si="135"/>
        <v>0.20407544219154442</v>
      </c>
      <c r="FB62">
        <f t="shared" si="135"/>
        <v>0.20742470551873346</v>
      </c>
      <c r="FC62">
        <f t="shared" si="135"/>
        <v>0.20978151377262147</v>
      </c>
      <c r="FD62">
        <f t="shared" si="135"/>
        <v>0.21372684265897485</v>
      </c>
      <c r="FE62">
        <f t="shared" si="135"/>
        <v>0.2142119095996616</v>
      </c>
      <c r="FF62">
        <f t="shared" si="135"/>
        <v>0.21313918512441893</v>
      </c>
      <c r="FG62">
        <f t="shared" si="135"/>
        <v>0.21274471178012963</v>
      </c>
      <c r="FH62">
        <f t="shared" si="135"/>
        <v>0.21202457440322656</v>
      </c>
      <c r="FI62">
        <f t="shared" si="135"/>
        <v>0.20941120299206228</v>
      </c>
      <c r="FJ62">
        <f t="shared" si="135"/>
        <v>0.20760721221983097</v>
      </c>
      <c r="FK62">
        <f t="shared" si="135"/>
        <v>0.20646613196561517</v>
      </c>
      <c r="FL62">
        <f t="shared" si="135"/>
        <v>0.20447593603593137</v>
      </c>
      <c r="FM62">
        <f t="shared" si="135"/>
        <v>0.20122627774677879</v>
      </c>
      <c r="FN62">
        <f t="shared" si="135"/>
        <v>0.19823378596524546</v>
      </c>
      <c r="FO62">
        <f t="shared" si="135"/>
        <v>0.19630082772568946</v>
      </c>
      <c r="FP62">
        <f t="shared" si="135"/>
        <v>0.19384236300712593</v>
      </c>
      <c r="FQ62">
        <f t="shared" si="135"/>
        <v>0.19312058657087319</v>
      </c>
      <c r="FR62">
        <f t="shared" si="135"/>
        <v>0.1914982058695878</v>
      </c>
      <c r="FS62">
        <f t="shared" si="135"/>
        <v>0.18859839706450368</v>
      </c>
      <c r="FT62">
        <f t="shared" si="135"/>
        <v>0.18824491071589561</v>
      </c>
      <c r="FU62">
        <f t="shared" si="135"/>
        <v>0.18601435125558646</v>
      </c>
      <c r="FV62">
        <f t="shared" si="135"/>
        <v>0.18371958251137091</v>
      </c>
      <c r="FW62">
        <f t="shared" si="135"/>
        <v>0.18354197241403503</v>
      </c>
      <c r="FX62">
        <f t="shared" si="135"/>
        <v>0.18081809730399753</v>
      </c>
      <c r="FY62">
        <f t="shared" si="135"/>
        <v>0.18001896183929841</v>
      </c>
      <c r="FZ62">
        <f t="shared" si="135"/>
        <v>0.17872578972447234</v>
      </c>
      <c r="GA62">
        <f t="shared" si="135"/>
        <v>0.17743066375818009</v>
      </c>
      <c r="GB62">
        <f t="shared" si="135"/>
        <v>0.17768216318264887</v>
      </c>
      <c r="GC62">
        <f t="shared" si="135"/>
        <v>0.17767618964492041</v>
      </c>
      <c r="GD62">
        <f t="shared" si="135"/>
        <v>0.17727629342283049</v>
      </c>
      <c r="GE62">
        <f t="shared" si="135"/>
        <v>0.1772329988972845</v>
      </c>
      <c r="GF62">
        <f t="shared" si="135"/>
        <v>0.17586249443422186</v>
      </c>
      <c r="GG62">
        <f t="shared" si="135"/>
        <v>0.17556224600523418</v>
      </c>
      <c r="GH62">
        <f t="shared" si="135"/>
        <v>0.17505479683021413</v>
      </c>
      <c r="GI62">
        <f t="shared" si="135"/>
        <v>0.17463183492845441</v>
      </c>
      <c r="GJ62">
        <f t="shared" si="135"/>
        <v>0.17356178747978987</v>
      </c>
      <c r="GK62">
        <f t="shared" si="135"/>
        <v>0.17216064855703209</v>
      </c>
      <c r="GL62">
        <f t="shared" si="135"/>
        <v>0.1724049254228058</v>
      </c>
      <c r="GM62">
        <f t="shared" ref="GM62:GV62" si="136">GM26/GM24</f>
        <v>0.17248640287410807</v>
      </c>
      <c r="GN62">
        <f t="shared" si="136"/>
        <v>0.17179194489488972</v>
      </c>
      <c r="GO62" t="e">
        <f t="shared" si="136"/>
        <v>#N/A</v>
      </c>
      <c r="GP62" t="e">
        <f t="shared" si="136"/>
        <v>#N/A</v>
      </c>
      <c r="GQ62" t="e">
        <f t="shared" si="136"/>
        <v>#N/A</v>
      </c>
      <c r="GR62" t="e">
        <f t="shared" si="136"/>
        <v>#N/A</v>
      </c>
      <c r="GS62" t="e">
        <f t="shared" si="136"/>
        <v>#N/A</v>
      </c>
      <c r="GT62" t="e">
        <f t="shared" si="136"/>
        <v>#N/A</v>
      </c>
      <c r="GU62" t="e">
        <f t="shared" si="136"/>
        <v>#N/A</v>
      </c>
      <c r="GV62" t="e">
        <f t="shared" si="136"/>
        <v>#N/A</v>
      </c>
    </row>
    <row r="63" spans="1:206" s="45" customFormat="1" x14ac:dyDescent="0.25">
      <c r="A63" s="34" t="s">
        <v>212</v>
      </c>
      <c r="B63" s="35" t="s">
        <v>340</v>
      </c>
      <c r="C63" s="46" t="str">
        <f>IFERROR(B62*C53*100, "n/a")</f>
        <v>n/a</v>
      </c>
      <c r="D63" s="46">
        <f>IFERROR(C62*D53*100, "n/a")</f>
        <v>0.75588079462680813</v>
      </c>
      <c r="E63" s="46">
        <f t="shared" ref="E63:BO63" si="137">IFERROR(D62*E53*100, "n/a")</f>
        <v>0.71004821583539157</v>
      </c>
      <c r="F63" s="46">
        <f t="shared" si="137"/>
        <v>0.68393033489277988</v>
      </c>
      <c r="G63" s="46">
        <f t="shared" si="137"/>
        <v>0.68632298495262467</v>
      </c>
      <c r="H63" s="46">
        <f t="shared" si="137"/>
        <v>0.64799197476489812</v>
      </c>
      <c r="I63" s="46">
        <f t="shared" si="137"/>
        <v>0.6399498442807835</v>
      </c>
      <c r="J63" s="46">
        <f t="shared" si="137"/>
        <v>0.63833314893007365</v>
      </c>
      <c r="K63" s="46">
        <f t="shared" si="137"/>
        <v>0.65692586210800175</v>
      </c>
      <c r="L63" s="46">
        <f t="shared" si="137"/>
        <v>0.65616590606378433</v>
      </c>
      <c r="M63" s="46">
        <f t="shared" si="137"/>
        <v>0.66286681203018183</v>
      </c>
      <c r="N63" s="46">
        <f t="shared" si="137"/>
        <v>0.66553339956362167</v>
      </c>
      <c r="O63" s="46">
        <f t="shared" si="137"/>
        <v>0.69149896644159403</v>
      </c>
      <c r="P63" s="46">
        <f t="shared" si="137"/>
        <v>0.72466015865579692</v>
      </c>
      <c r="Q63" s="46">
        <f t="shared" si="137"/>
        <v>0.73944700419068554</v>
      </c>
      <c r="R63" s="46">
        <f t="shared" si="137"/>
        <v>0.75139070607467329</v>
      </c>
      <c r="S63" s="46">
        <f t="shared" si="137"/>
        <v>0.77944251624960537</v>
      </c>
      <c r="T63" s="46">
        <f t="shared" si="137"/>
        <v>0.82577262025407272</v>
      </c>
      <c r="U63" s="46">
        <f t="shared" si="137"/>
        <v>0.83277314308053996</v>
      </c>
      <c r="V63" s="46">
        <f t="shared" si="137"/>
        <v>0.83737722248981827</v>
      </c>
      <c r="W63" s="46">
        <f t="shared" si="137"/>
        <v>0.81632102397831829</v>
      </c>
      <c r="X63" s="46">
        <f t="shared" si="137"/>
        <v>0.79624324860704465</v>
      </c>
      <c r="Y63" s="46">
        <f t="shared" si="137"/>
        <v>0.76755869738904225</v>
      </c>
      <c r="Z63" s="46">
        <f t="shared" si="137"/>
        <v>0.74912709896169605</v>
      </c>
      <c r="AA63" s="46">
        <f t="shared" si="137"/>
        <v>0.71908202545801736</v>
      </c>
      <c r="AB63" s="46">
        <f t="shared" si="137"/>
        <v>0.69401891440306729</v>
      </c>
      <c r="AC63" s="46">
        <f t="shared" si="137"/>
        <v>0.67933944784685341</v>
      </c>
      <c r="AD63" s="46">
        <f t="shared" si="137"/>
        <v>0.67344177743078382</v>
      </c>
      <c r="AE63" s="46">
        <f t="shared" si="137"/>
        <v>0.68869358626276589</v>
      </c>
      <c r="AF63" s="46">
        <f t="shared" si="137"/>
        <v>0.69746468963893993</v>
      </c>
      <c r="AG63" s="46">
        <f t="shared" si="137"/>
        <v>0.69831011228936124</v>
      </c>
      <c r="AH63" s="46">
        <f t="shared" si="137"/>
        <v>0.69787641947103329</v>
      </c>
      <c r="AI63" s="46">
        <f t="shared" si="137"/>
        <v>0.70620776342781366</v>
      </c>
      <c r="AJ63" s="46">
        <f t="shared" si="137"/>
        <v>0.73431216672023025</v>
      </c>
      <c r="AK63" s="46">
        <f t="shared" si="137"/>
        <v>0.72292908020967583</v>
      </c>
      <c r="AL63" s="46">
        <f t="shared" si="137"/>
        <v>0.70977832070084701</v>
      </c>
      <c r="AM63" s="46">
        <f t="shared" si="137"/>
        <v>0.68412925922197032</v>
      </c>
      <c r="AN63" s="46">
        <f t="shared" si="137"/>
        <v>0.642910787078668</v>
      </c>
      <c r="AO63" s="46">
        <f t="shared" si="137"/>
        <v>0.61320084625478777</v>
      </c>
      <c r="AP63" s="46">
        <f t="shared" si="137"/>
        <v>0.5770347838618789</v>
      </c>
      <c r="AQ63" s="46">
        <f t="shared" si="137"/>
        <v>0.51819865255759234</v>
      </c>
      <c r="AR63" s="46">
        <f t="shared" si="137"/>
        <v>0.44681442876867794</v>
      </c>
      <c r="AS63" s="46">
        <f t="shared" si="137"/>
        <v>0.44155183379140572</v>
      </c>
      <c r="AT63" s="46">
        <f t="shared" si="137"/>
        <v>0.43542230910826241</v>
      </c>
      <c r="AU63" s="46">
        <f t="shared" si="137"/>
        <v>0.45491442820297745</v>
      </c>
      <c r="AV63" s="46">
        <f t="shared" si="137"/>
        <v>0.51793885227346514</v>
      </c>
      <c r="AW63" s="46">
        <f t="shared" si="137"/>
        <v>0.56193007224940839</v>
      </c>
      <c r="AX63" s="46">
        <f t="shared" si="137"/>
        <v>0.58801777042807057</v>
      </c>
      <c r="AY63" s="46">
        <f t="shared" si="137"/>
        <v>0.682376246978454</v>
      </c>
      <c r="AZ63" s="46">
        <f t="shared" si="137"/>
        <v>0.71244775207040989</v>
      </c>
      <c r="BA63" s="46">
        <f t="shared" si="137"/>
        <v>0.73192995009075923</v>
      </c>
      <c r="BB63" s="46">
        <f t="shared" si="137"/>
        <v>0.74279688005257993</v>
      </c>
      <c r="BC63" s="46">
        <f t="shared" si="137"/>
        <v>0.71982810766032568</v>
      </c>
      <c r="BD63" s="46">
        <f t="shared" si="137"/>
        <v>0.70681413320559527</v>
      </c>
      <c r="BE63" s="46">
        <f t="shared" si="137"/>
        <v>0.70341282787845338</v>
      </c>
      <c r="BF63" s="46">
        <f t="shared" si="137"/>
        <v>0.71123115351797539</v>
      </c>
      <c r="BG63" s="46">
        <f t="shared" si="137"/>
        <v>0.70604026879719217</v>
      </c>
      <c r="BH63" s="46">
        <f t="shared" si="137"/>
        <v>0.72816544259633975</v>
      </c>
      <c r="BI63" s="46">
        <f t="shared" si="137"/>
        <v>0.74612816989200093</v>
      </c>
      <c r="BJ63" s="46">
        <f t="shared" si="137"/>
        <v>0.75749790712963283</v>
      </c>
      <c r="BK63" s="46">
        <f t="shared" si="137"/>
        <v>0.78449342494099195</v>
      </c>
      <c r="BL63" s="46">
        <f t="shared" si="137"/>
        <v>0.78694618261866101</v>
      </c>
      <c r="BM63" s="46">
        <f t="shared" si="137"/>
        <v>0.79638567406110083</v>
      </c>
      <c r="BN63" s="46">
        <f t="shared" si="137"/>
        <v>0.79994055742064529</v>
      </c>
      <c r="BO63" s="46">
        <f t="shared" si="137"/>
        <v>0.77943157595309576</v>
      </c>
      <c r="BP63" s="46">
        <f t="shared" ref="BP63:EA63" si="138">IFERROR(BO62*BP53*100, "n/a")</f>
        <v>0.76473932493629226</v>
      </c>
      <c r="BQ63" s="46">
        <f t="shared" si="138"/>
        <v>0.76473606599746735</v>
      </c>
      <c r="BR63" s="46">
        <f t="shared" si="138"/>
        <v>0.76672942457618409</v>
      </c>
      <c r="BS63" s="46">
        <f t="shared" si="138"/>
        <v>0.74851945812028586</v>
      </c>
      <c r="BT63" s="46">
        <f t="shared" si="138"/>
        <v>0.73876285168681066</v>
      </c>
      <c r="BU63" s="46">
        <f t="shared" si="138"/>
        <v>0.7292728253917522</v>
      </c>
      <c r="BV63" s="46">
        <f t="shared" si="138"/>
        <v>0.71807180390162373</v>
      </c>
      <c r="BW63" s="46">
        <f t="shared" si="138"/>
        <v>0.7088062026809191</v>
      </c>
      <c r="BX63" s="46">
        <f t="shared" si="138"/>
        <v>0.69443020477282691</v>
      </c>
      <c r="BY63" s="46">
        <f t="shared" si="138"/>
        <v>0.68082377484733558</v>
      </c>
      <c r="BZ63" s="46">
        <f t="shared" si="138"/>
        <v>0.66724802209491296</v>
      </c>
      <c r="CA63" s="46">
        <f t="shared" si="138"/>
        <v>0.66462322210133695</v>
      </c>
      <c r="CB63" s="46">
        <f t="shared" si="138"/>
        <v>0.65267836207252217</v>
      </c>
      <c r="CC63" s="46">
        <f t="shared" si="138"/>
        <v>0.64860612734358747</v>
      </c>
      <c r="CD63" s="46">
        <f t="shared" si="138"/>
        <v>0.63696358498545091</v>
      </c>
      <c r="CE63" s="46">
        <f t="shared" si="138"/>
        <v>0.62546843936804097</v>
      </c>
      <c r="CF63" s="46">
        <f t="shared" si="138"/>
        <v>0.61078406827105114</v>
      </c>
      <c r="CG63" s="46">
        <f t="shared" si="138"/>
        <v>0.59519303097030984</v>
      </c>
      <c r="CH63" s="46">
        <f t="shared" si="138"/>
        <v>0.57821848269513865</v>
      </c>
      <c r="CI63" s="46">
        <f t="shared" si="138"/>
        <v>0.56932692103815985</v>
      </c>
      <c r="CJ63" s="46">
        <f t="shared" si="138"/>
        <v>0.55176843814712506</v>
      </c>
      <c r="CK63" s="46">
        <f t="shared" si="138"/>
        <v>0.53594319582259664</v>
      </c>
      <c r="CL63" s="46">
        <f t="shared" si="138"/>
        <v>0.52330642212118028</v>
      </c>
      <c r="CM63" s="46">
        <f t="shared" si="138"/>
        <v>0.51619526720120956</v>
      </c>
      <c r="CN63" s="46">
        <f t="shared" si="138"/>
        <v>0.50828204168194224</v>
      </c>
      <c r="CO63" s="46">
        <f t="shared" si="138"/>
        <v>0.50082197827437935</v>
      </c>
      <c r="CP63" s="46">
        <f t="shared" si="138"/>
        <v>0.5028517979538355</v>
      </c>
      <c r="CQ63" s="46">
        <f t="shared" si="138"/>
        <v>0.50565790845049152</v>
      </c>
      <c r="CR63" s="46">
        <f t="shared" si="138"/>
        <v>0.50331711762481013</v>
      </c>
      <c r="CS63" s="46">
        <f t="shared" si="138"/>
        <v>0.50452120956829249</v>
      </c>
      <c r="CT63" s="46">
        <f t="shared" si="138"/>
        <v>0.50564590430215928</v>
      </c>
      <c r="CU63" s="46">
        <f t="shared" si="138"/>
        <v>0.50700504337730157</v>
      </c>
      <c r="CV63" s="46">
        <f t="shared" si="138"/>
        <v>0.49841310638953362</v>
      </c>
      <c r="CW63" s="46">
        <f t="shared" si="138"/>
        <v>0.49816276022598432</v>
      </c>
      <c r="CX63" s="46">
        <f t="shared" si="138"/>
        <v>0.50909481899998799</v>
      </c>
      <c r="CY63" s="46">
        <f t="shared" si="138"/>
        <v>0.5025523774142705</v>
      </c>
      <c r="CZ63" s="46">
        <f t="shared" si="138"/>
        <v>0.49916741278983229</v>
      </c>
      <c r="DA63" s="46">
        <f t="shared" si="138"/>
        <v>0.51026288562933297</v>
      </c>
      <c r="DB63" s="46">
        <f t="shared" si="138"/>
        <v>0.51906235243502108</v>
      </c>
      <c r="DC63" s="46">
        <f t="shared" si="138"/>
        <v>0.53160199249239948</v>
      </c>
      <c r="DD63" s="46">
        <f t="shared" si="138"/>
        <v>0.55473002431997254</v>
      </c>
      <c r="DE63" s="46">
        <f t="shared" si="138"/>
        <v>0.57337289223875376</v>
      </c>
      <c r="DF63" s="46">
        <f t="shared" si="138"/>
        <v>0.59734168233034002</v>
      </c>
      <c r="DG63" s="46">
        <f t="shared" si="138"/>
        <v>0.63351251743989045</v>
      </c>
      <c r="DH63" s="46">
        <f>IFERROR(DG62*DH53*100, "n/a")</f>
        <v>0.6597023891595627</v>
      </c>
      <c r="DI63" s="46">
        <f t="shared" si="138"/>
        <v>0.68367847960890982</v>
      </c>
      <c r="DJ63" s="46">
        <f t="shared" si="138"/>
        <v>0.6983283370409159</v>
      </c>
      <c r="DK63" s="46">
        <f t="shared" si="138"/>
        <v>0.71602366212700186</v>
      </c>
      <c r="DL63" s="46">
        <f t="shared" si="138"/>
        <v>0.71994533490477575</v>
      </c>
      <c r="DM63" s="46">
        <f t="shared" si="138"/>
        <v>0.74002284985519007</v>
      </c>
      <c r="DN63" s="46">
        <f t="shared" si="138"/>
        <v>0.74629485805884377</v>
      </c>
      <c r="DO63" s="46">
        <f t="shared" si="138"/>
        <v>0.74140747592417</v>
      </c>
      <c r="DP63" s="46">
        <f t="shared" si="138"/>
        <v>0.75563871043380082</v>
      </c>
      <c r="DQ63" s="46">
        <f t="shared" si="138"/>
        <v>0.75816264730580218</v>
      </c>
      <c r="DR63" s="46">
        <f t="shared" si="138"/>
        <v>0.7593967994543751</v>
      </c>
      <c r="DS63" s="46">
        <f t="shared" si="138"/>
        <v>0.75333193783465258</v>
      </c>
      <c r="DT63" s="46">
        <f t="shared" si="138"/>
        <v>0.74432516283015204</v>
      </c>
      <c r="DU63" s="46">
        <f t="shared" si="138"/>
        <v>0.72076955777727592</v>
      </c>
      <c r="DV63" s="46">
        <f t="shared" si="138"/>
        <v>0.69567471379986545</v>
      </c>
      <c r="DW63" s="46">
        <f t="shared" si="138"/>
        <v>0.65910506335601993</v>
      </c>
      <c r="DX63" s="46">
        <f t="shared" si="138"/>
        <v>0.63045714773571637</v>
      </c>
      <c r="DY63" s="46">
        <f t="shared" si="138"/>
        <v>0.60581969743944353</v>
      </c>
      <c r="DZ63" s="46">
        <f t="shared" si="138"/>
        <v>0.57869723506829385</v>
      </c>
      <c r="EA63" s="46">
        <f t="shared" si="138"/>
        <v>0.55221064951161325</v>
      </c>
      <c r="EB63" s="46">
        <f t="shared" ref="EB63:FX63" si="139">IFERROR(EA62*EB53*100, "n/a")</f>
        <v>0.53194436386050536</v>
      </c>
      <c r="EC63" s="46">
        <f t="shared" si="139"/>
        <v>0.51789468925207194</v>
      </c>
      <c r="ED63" s="46">
        <f t="shared" si="139"/>
        <v>0.5075626035458175</v>
      </c>
      <c r="EE63" s="46">
        <f t="shared" si="139"/>
        <v>0.5158343757398417</v>
      </c>
      <c r="EF63" s="46">
        <f t="shared" si="139"/>
        <v>0.50859031708028746</v>
      </c>
      <c r="EG63" s="46">
        <f t="shared" si="139"/>
        <v>0.50571172381882412</v>
      </c>
      <c r="EH63" s="46">
        <f t="shared" si="139"/>
        <v>0.49684005626716587</v>
      </c>
      <c r="EI63" s="46">
        <f t="shared" si="139"/>
        <v>0.49755339695561263</v>
      </c>
      <c r="EJ63" s="46">
        <f t="shared" si="139"/>
        <v>0.51110325222828445</v>
      </c>
      <c r="EK63" s="46">
        <f t="shared" si="139"/>
        <v>0.50838461900379239</v>
      </c>
      <c r="EL63" s="46">
        <f t="shared" si="139"/>
        <v>0.501369838405196</v>
      </c>
      <c r="EM63" s="46">
        <f t="shared" si="139"/>
        <v>0.49282269387885286</v>
      </c>
      <c r="EN63" s="46">
        <f t="shared" si="139"/>
        <v>0.47318365429445292</v>
      </c>
      <c r="EO63" s="46">
        <f t="shared" si="139"/>
        <v>0.45786271998861361</v>
      </c>
      <c r="EP63" s="46">
        <f t="shared" si="139"/>
        <v>0.4401778642527206</v>
      </c>
      <c r="EQ63" s="46">
        <f t="shared" si="139"/>
        <v>0.41159234670668232</v>
      </c>
      <c r="ER63" s="46">
        <f t="shared" si="139"/>
        <v>0.39022229150963295</v>
      </c>
      <c r="ES63" s="46">
        <f t="shared" si="139"/>
        <v>0.37800649986279694</v>
      </c>
      <c r="ET63" s="46">
        <f t="shared" si="139"/>
        <v>0.36945345663281404</v>
      </c>
      <c r="EU63" s="46">
        <f t="shared" si="139"/>
        <v>0.37034588988789824</v>
      </c>
      <c r="EV63" s="46">
        <f t="shared" si="139"/>
        <v>0.37542607936694339</v>
      </c>
      <c r="EW63" s="46">
        <f t="shared" si="139"/>
        <v>0.37338148057399168</v>
      </c>
      <c r="EX63" s="46">
        <f t="shared" si="139"/>
        <v>0.36913495098103571</v>
      </c>
      <c r="EY63" s="46">
        <f t="shared" si="139"/>
        <v>0.37042442041006224</v>
      </c>
      <c r="EZ63" s="46">
        <f t="shared" si="139"/>
        <v>0.37356257500542084</v>
      </c>
      <c r="FA63" s="46">
        <f t="shared" si="139"/>
        <v>0.36283305636961866</v>
      </c>
      <c r="FB63" s="46">
        <f t="shared" si="139"/>
        <v>0.34772398622507467</v>
      </c>
      <c r="FC63" s="46">
        <f t="shared" si="139"/>
        <v>0.31945410067969926</v>
      </c>
      <c r="FD63" s="46">
        <f t="shared" si="139"/>
        <v>0.27587878723020309</v>
      </c>
      <c r="FE63" s="46">
        <f t="shared" si="139"/>
        <v>0.25655569818158158</v>
      </c>
      <c r="FF63" s="46">
        <f t="shared" si="139"/>
        <v>0.2367391835228696</v>
      </c>
      <c r="FG63" s="46">
        <f t="shared" si="139"/>
        <v>0.21432891823494468</v>
      </c>
      <c r="FH63" s="46">
        <f t="shared" si="139"/>
        <v>0.20841493077349751</v>
      </c>
      <c r="FI63" s="46">
        <f t="shared" si="139"/>
        <v>0.20720199085502217</v>
      </c>
      <c r="FJ63" s="46">
        <f t="shared" si="139"/>
        <v>0.20902811821904313</v>
      </c>
      <c r="FK63" s="46">
        <f t="shared" si="139"/>
        <v>0.2362140075357691</v>
      </c>
      <c r="FL63" s="46">
        <f t="shared" si="139"/>
        <v>0.24170146340055793</v>
      </c>
      <c r="FM63" s="46">
        <f t="shared" si="139"/>
        <v>0.2486629586891769</v>
      </c>
      <c r="FN63" s="46">
        <f t="shared" si="139"/>
        <v>0.25325789871533338</v>
      </c>
      <c r="FO63" s="46">
        <f t="shared" si="139"/>
        <v>0.25479189000168262</v>
      </c>
      <c r="FP63" s="46">
        <f t="shared" si="139"/>
        <v>0.26501351525396044</v>
      </c>
      <c r="FQ63" s="46">
        <f t="shared" si="139"/>
        <v>0.26919168136410215</v>
      </c>
      <c r="FR63" s="46">
        <f t="shared" si="139"/>
        <v>0.27509188568446874</v>
      </c>
      <c r="FS63" s="46">
        <f t="shared" si="139"/>
        <v>0.28100353559817282</v>
      </c>
      <c r="FT63" s="46">
        <f t="shared" si="139"/>
        <v>0.278585359468008</v>
      </c>
      <c r="FU63" s="46">
        <f t="shared" si="139"/>
        <v>0.28270641845123157</v>
      </c>
      <c r="FV63" s="46">
        <f t="shared" si="139"/>
        <v>0.28249601182398082</v>
      </c>
      <c r="FW63" s="46">
        <f t="shared" si="139"/>
        <v>0.27887068607585047</v>
      </c>
      <c r="FX63" s="46">
        <f t="shared" si="139"/>
        <v>0.28346775389530265</v>
      </c>
      <c r="FY63" s="46">
        <f t="shared" ref="FY63" si="140">IFERROR(FX62*FY53*100, "n/a")</f>
        <v>0.28355065131105961</v>
      </c>
      <c r="FZ63" s="46">
        <f t="shared" ref="FZ63" si="141">IFERROR(FY62*FZ53*100, "n/a")</f>
        <v>0.28784566442826487</v>
      </c>
      <c r="GA63" s="46">
        <f t="shared" ref="GA63" si="142">IFERROR(FZ62*GA53*100, "n/a")</f>
        <v>0.2942886380070534</v>
      </c>
      <c r="GB63" s="46">
        <f t="shared" ref="GB63" si="143">IFERROR(GA62*GB53*100, "n/a")</f>
        <v>0.30267066378154084</v>
      </c>
      <c r="GC63" s="46">
        <f t="shared" ref="GC63" si="144">IFERROR(GB62*GC53*100, "n/a")</f>
        <v>0.30613950054268119</v>
      </c>
      <c r="GD63" s="46">
        <f t="shared" ref="GD63" si="145">IFERROR(GC62*GD53*100, "n/a")</f>
        <v>0.30653972300053112</v>
      </c>
      <c r="GE63" s="46">
        <f t="shared" ref="GE63" si="146">IFERROR(GD62*GE53*100, "n/a")</f>
        <v>0.30282416211521634</v>
      </c>
      <c r="GF63" s="46">
        <f t="shared" ref="GF63" si="147">IFERROR(GE62*GF53*100, "n/a")</f>
        <v>0.28868369591388982</v>
      </c>
      <c r="GG63" s="46">
        <f t="shared" ref="GG63" si="148">IFERROR(GF62*GG53*100, "n/a")</f>
        <v>0.28402717532604382</v>
      </c>
      <c r="GH63" s="46">
        <f t="shared" ref="GH63" si="149">IFERROR(GG62*GH53*100, "n/a")</f>
        <v>0.28240204571952177</v>
      </c>
      <c r="GI63" s="46">
        <f t="shared" ref="GI63" si="150">IFERROR(GH62*GI53*100, "n/a")</f>
        <v>0.27630323090701081</v>
      </c>
      <c r="GJ63" s="46">
        <f t="shared" ref="GJ63" si="151">IFERROR(GI62*GJ53*100, "n/a")</f>
        <v>0.28074503467366335</v>
      </c>
      <c r="GK63" s="46">
        <f t="shared" ref="GK63" si="152">IFERROR(GJ62*GK53*100, "n/a")</f>
        <v>0.28608371905408692</v>
      </c>
      <c r="GL63" s="46">
        <f t="shared" ref="GL63" si="153">IFERROR(GK62*GL53*100, "n/a")</f>
        <v>0.29392128122828975</v>
      </c>
      <c r="GM63" s="46">
        <f t="shared" ref="GM63" si="154">IFERROR(GL62*GM53*100, "n/a")</f>
        <v>0.31727555399423973</v>
      </c>
      <c r="GN63" s="46">
        <f t="shared" ref="GN63" si="155">IFERROR(GM62*GN53*100, "n/a")</f>
        <v>0.33365216876020898</v>
      </c>
      <c r="GO63" s="46" t="str">
        <f t="shared" ref="GO63" si="156">IFERROR(GN62*GO53*100, "n/a")</f>
        <v>n/a</v>
      </c>
      <c r="GP63" s="46" t="str">
        <f t="shared" ref="GP63" si="157">IFERROR(GO62*GP53*100, "n/a")</f>
        <v>n/a</v>
      </c>
      <c r="GQ63" s="46" t="str">
        <f t="shared" ref="GQ63" si="158">IFERROR(GP62*GQ53*100, "n/a")</f>
        <v>n/a</v>
      </c>
      <c r="GR63" s="46" t="str">
        <f t="shared" ref="GR63" si="159">IFERROR(GQ62*GR53*100, "n/a")</f>
        <v>n/a</v>
      </c>
      <c r="GS63" s="46" t="str">
        <f t="shared" ref="GS63" si="160">IFERROR(GR62*GS53*100, "n/a")</f>
        <v>n/a</v>
      </c>
      <c r="GT63" s="46" t="str">
        <f t="shared" ref="GT63" si="161">IFERROR(GS62*GT53*100, "n/a")</f>
        <v>n/a</v>
      </c>
      <c r="GU63" s="46" t="str">
        <f t="shared" ref="GU63" si="162">IFERROR(GT62*GU53*100, "n/a")</f>
        <v>n/a</v>
      </c>
      <c r="GV63" s="46" t="str">
        <f t="shared" ref="GV63" si="163">IFERROR(GU62*GV53*100, "n/a")</f>
        <v>n/a</v>
      </c>
      <c r="GW63" s="46"/>
      <c r="GX63" s="46"/>
    </row>
    <row r="64" spans="1:206" s="30" customFormat="1" x14ac:dyDescent="0.25">
      <c r="A64" s="44"/>
      <c r="B64" s="30" t="s">
        <v>213</v>
      </c>
      <c r="C64" s="30" t="str">
        <f>IFERROR(B62*C54*100, "n/a")</f>
        <v>n/a</v>
      </c>
      <c r="D64" s="30">
        <f t="shared" ref="D64:BO64" si="164">IFERROR(C62*D54*100, "n/a")</f>
        <v>0.13404323144356459</v>
      </c>
      <c r="E64" s="30">
        <f t="shared" si="164"/>
        <v>0.87303631197644549</v>
      </c>
      <c r="F64" s="30">
        <f t="shared" si="164"/>
        <v>-0.98941788261981778</v>
      </c>
      <c r="G64" s="30">
        <f t="shared" si="164"/>
        <v>2.6877516715133791</v>
      </c>
      <c r="H64" s="30">
        <f t="shared" si="164"/>
        <v>0.50466781031524854</v>
      </c>
      <c r="I64" s="30">
        <f t="shared" si="164"/>
        <v>0.76606914640370005</v>
      </c>
      <c r="J64" s="30">
        <f t="shared" si="164"/>
        <v>0.21652052918997022</v>
      </c>
      <c r="K64" s="30">
        <f t="shared" si="164"/>
        <v>1.7298247214262312</v>
      </c>
      <c r="L64" s="30">
        <f t="shared" si="164"/>
        <v>2.1526205467397719</v>
      </c>
      <c r="M64" s="30">
        <f t="shared" si="164"/>
        <v>0.86736775043733361</v>
      </c>
      <c r="N64" s="30">
        <f t="shared" si="164"/>
        <v>1.5131866072625595</v>
      </c>
      <c r="O64" s="30">
        <f t="shared" si="164"/>
        <v>2.2553985505372571</v>
      </c>
      <c r="P64" s="30">
        <f t="shared" si="164"/>
        <v>0.96221838095951229</v>
      </c>
      <c r="Q64" s="30">
        <f t="shared" si="164"/>
        <v>-0.44684836374772685</v>
      </c>
      <c r="R64" s="30">
        <f t="shared" si="164"/>
        <v>0.81772203870437676</v>
      </c>
      <c r="S64" s="30">
        <f t="shared" si="164"/>
        <v>-0.71962693735271033</v>
      </c>
      <c r="T64" s="30">
        <f t="shared" si="164"/>
        <v>0.2077331574640954</v>
      </c>
      <c r="U64" s="30">
        <f t="shared" si="164"/>
        <v>-0.81606581101875408</v>
      </c>
      <c r="V64" s="30">
        <f t="shared" si="164"/>
        <v>-0.34327833821253284</v>
      </c>
      <c r="W64" s="30">
        <f t="shared" si="164"/>
        <v>-1.072464350028917</v>
      </c>
      <c r="X64" s="30">
        <f t="shared" si="164"/>
        <v>0.66084676995926939</v>
      </c>
      <c r="Y64" s="30">
        <f t="shared" si="164"/>
        <v>1.5870724560268279</v>
      </c>
      <c r="Z64" s="30">
        <f t="shared" si="164"/>
        <v>1.2399865524008311</v>
      </c>
      <c r="AA64" s="30">
        <f t="shared" si="164"/>
        <v>2.0884545934463405</v>
      </c>
      <c r="AB64" s="30">
        <f t="shared" si="164"/>
        <v>0.65391188171851811</v>
      </c>
      <c r="AC64" s="30">
        <f t="shared" si="164"/>
        <v>0.47977349646686673</v>
      </c>
      <c r="AD64" s="30">
        <f t="shared" si="164"/>
        <v>0.62631087717412925</v>
      </c>
      <c r="AE64" s="30">
        <f t="shared" si="164"/>
        <v>1.0217603147338941</v>
      </c>
      <c r="AF64" s="30">
        <f t="shared" si="164"/>
        <v>1.6958803281009942</v>
      </c>
      <c r="AG64" s="30">
        <f t="shared" si="164"/>
        <v>1.5555455922071355</v>
      </c>
      <c r="AH64" s="30">
        <f t="shared" si="164"/>
        <v>2.6215692480057932E-3</v>
      </c>
      <c r="AI64" s="30">
        <f t="shared" si="164"/>
        <v>0.26425334437944509</v>
      </c>
      <c r="AJ64" s="30">
        <f t="shared" si="164"/>
        <v>3.3647690057823141</v>
      </c>
      <c r="AK64" s="30">
        <f t="shared" si="164"/>
        <v>0.82701497958596981</v>
      </c>
      <c r="AL64" s="30">
        <f t="shared" si="164"/>
        <v>1.1095894078505075</v>
      </c>
      <c r="AM64" s="30">
        <f t="shared" si="164"/>
        <v>0.14446498258820797</v>
      </c>
      <c r="AN64" s="30">
        <f t="shared" si="164"/>
        <v>8.4976725211135043E-2</v>
      </c>
      <c r="AO64" s="30">
        <f t="shared" si="164"/>
        <v>0.59848603560665914</v>
      </c>
      <c r="AP64" s="30">
        <f t="shared" si="164"/>
        <v>0.20061690494319953</v>
      </c>
      <c r="AQ64" s="30">
        <f t="shared" si="164"/>
        <v>0.25375056860169093</v>
      </c>
      <c r="AR64" s="30">
        <f t="shared" si="164"/>
        <v>-1.6282025662676052</v>
      </c>
      <c r="AS64" s="30">
        <f t="shared" si="164"/>
        <v>-0.10034511987310279</v>
      </c>
      <c r="AT64" s="30">
        <f t="shared" si="164"/>
        <v>1.5897838876553563</v>
      </c>
      <c r="AU64" s="30">
        <f t="shared" si="164"/>
        <v>1.6459934399395664</v>
      </c>
      <c r="AV64" s="30">
        <f t="shared" si="164"/>
        <v>-0.59339264006104797</v>
      </c>
      <c r="AW64" s="30">
        <f t="shared" si="164"/>
        <v>0.99940456108099718</v>
      </c>
      <c r="AX64" s="30">
        <f t="shared" si="164"/>
        <v>-0.86463214598637184</v>
      </c>
      <c r="AY64" s="30">
        <f t="shared" si="164"/>
        <v>-1.2537198418183202</v>
      </c>
      <c r="AZ64" s="30">
        <f t="shared" si="164"/>
        <v>0.38613805713151511</v>
      </c>
      <c r="BA64" s="30">
        <f t="shared" si="164"/>
        <v>-0.32089355343336801</v>
      </c>
      <c r="BB64" s="30">
        <f t="shared" si="164"/>
        <v>3.3863690780593508E-2</v>
      </c>
      <c r="BC64" s="30">
        <f t="shared" si="164"/>
        <v>1.1645622103153233</v>
      </c>
      <c r="BD64" s="30">
        <f t="shared" si="164"/>
        <v>2.0287173044069915</v>
      </c>
      <c r="BE64" s="30">
        <f t="shared" si="164"/>
        <v>1.7520524055296482</v>
      </c>
      <c r="BF64" s="30">
        <f t="shared" si="164"/>
        <v>1.8254950812249107</v>
      </c>
      <c r="BG64" s="30">
        <f t="shared" si="164"/>
        <v>1.6448148398005729</v>
      </c>
      <c r="BH64" s="30">
        <f t="shared" si="164"/>
        <v>1.4409658113220927</v>
      </c>
      <c r="BI64" s="30">
        <f t="shared" si="164"/>
        <v>0.7993356393955835</v>
      </c>
      <c r="BJ64" s="30">
        <f t="shared" si="164"/>
        <v>0.68023737714664523</v>
      </c>
      <c r="BK64" s="30">
        <f t="shared" si="164"/>
        <v>0.81690724916486779</v>
      </c>
      <c r="BL64" s="30">
        <f t="shared" si="164"/>
        <v>0.73878229536266049</v>
      </c>
      <c r="BM64" s="30">
        <f t="shared" si="164"/>
        <v>1.3110853897139678</v>
      </c>
      <c r="BN64" s="30">
        <f t="shared" si="164"/>
        <v>0.63488772963029672</v>
      </c>
      <c r="BO64" s="30">
        <f t="shared" si="164"/>
        <v>0.80013218803732367</v>
      </c>
      <c r="BP64" s="30">
        <f t="shared" ref="BP64:EA64" si="165">IFERROR(BO62*BP54*100, "n/a")</f>
        <v>0.38094292817986147</v>
      </c>
      <c r="BQ64" s="30">
        <f t="shared" si="165"/>
        <v>0.82623236562667046</v>
      </c>
      <c r="BR64" s="30">
        <f t="shared" si="165"/>
        <v>0.46719658277410886</v>
      </c>
      <c r="BS64" s="30">
        <f t="shared" si="165"/>
        <v>0.64472767333654168</v>
      </c>
      <c r="BT64" s="30">
        <f t="shared" si="165"/>
        <v>0.93684320881794203</v>
      </c>
      <c r="BU64" s="30">
        <f t="shared" si="165"/>
        <v>0.74994586199768931</v>
      </c>
      <c r="BV64" s="30">
        <f t="shared" si="165"/>
        <v>1.4957230465648301</v>
      </c>
      <c r="BW64" s="30">
        <f t="shared" si="165"/>
        <v>0.43870099595754997</v>
      </c>
      <c r="BX64" s="30">
        <f t="shared" si="165"/>
        <v>1.1162486634402671</v>
      </c>
      <c r="BY64" s="30">
        <f t="shared" si="165"/>
        <v>0.48769853355950255</v>
      </c>
      <c r="BZ64" s="30">
        <f t="shared" si="165"/>
        <v>1.1099812989381821</v>
      </c>
      <c r="CA64" s="30">
        <f t="shared" si="165"/>
        <v>0.84875642783107086</v>
      </c>
      <c r="CB64" s="30">
        <f t="shared" si="165"/>
        <v>0.62596014336624173</v>
      </c>
      <c r="CC64" s="30">
        <f t="shared" si="165"/>
        <v>0.61134401502792901</v>
      </c>
      <c r="CD64" s="30">
        <f t="shared" si="165"/>
        <v>0.1616020077776624</v>
      </c>
      <c r="CE64" s="30">
        <f t="shared" si="165"/>
        <v>0.91304110407686778</v>
      </c>
      <c r="CF64" s="30">
        <f t="shared" si="165"/>
        <v>0.3016837620736349</v>
      </c>
      <c r="CG64" s="30">
        <f t="shared" si="165"/>
        <v>5.4577755151123848E-2</v>
      </c>
      <c r="CH64" s="30">
        <f t="shared" si="165"/>
        <v>-0.74237958616554345</v>
      </c>
      <c r="CI64" s="30">
        <f t="shared" si="165"/>
        <v>-0.3919398674486827</v>
      </c>
      <c r="CJ64" s="30">
        <f t="shared" si="165"/>
        <v>0.67074488571563162</v>
      </c>
      <c r="CK64" s="30">
        <f t="shared" si="165"/>
        <v>0.4309591178771795</v>
      </c>
      <c r="CL64" s="30">
        <f t="shared" si="165"/>
        <v>0.29569029012902481</v>
      </c>
      <c r="CM64" s="30">
        <f t="shared" si="165"/>
        <v>1.0177256558374377</v>
      </c>
      <c r="CN64" s="30">
        <f t="shared" si="165"/>
        <v>0.91908557303443228</v>
      </c>
      <c r="CO64" s="30">
        <f t="shared" si="165"/>
        <v>0.82808319075236347</v>
      </c>
      <c r="CP64" s="30">
        <f t="shared" si="165"/>
        <v>0.87366506062030047</v>
      </c>
      <c r="CQ64" s="30">
        <f t="shared" si="165"/>
        <v>0.13724234166086069</v>
      </c>
      <c r="CR64" s="30">
        <f t="shared" si="165"/>
        <v>0.47146701300211058</v>
      </c>
      <c r="CS64" s="30">
        <f t="shared" si="165"/>
        <v>0.38388844018567514</v>
      </c>
      <c r="CT64" s="30">
        <f t="shared" si="165"/>
        <v>1.1031523530213954</v>
      </c>
      <c r="CU64" s="30">
        <f t="shared" si="165"/>
        <v>0.77632847264577898</v>
      </c>
      <c r="CV64" s="30">
        <f t="shared" si="165"/>
        <v>1.0670873598340953</v>
      </c>
      <c r="CW64" s="30">
        <f t="shared" si="165"/>
        <v>0.45248691860675283</v>
      </c>
      <c r="CX64" s="30">
        <f t="shared" si="165"/>
        <v>0.90513581062358262</v>
      </c>
      <c r="CY64" s="30">
        <f t="shared" si="165"/>
        <v>0.2717466076883388</v>
      </c>
      <c r="CZ64" s="30">
        <f t="shared" si="165"/>
        <v>0.2294112946059928</v>
      </c>
      <c r="DA64" s="30">
        <f t="shared" si="165"/>
        <v>0.66079601053131565</v>
      </c>
      <c r="DB64" s="30">
        <f t="shared" si="165"/>
        <v>0.51974319688693671</v>
      </c>
      <c r="DC64" s="30">
        <f t="shared" si="165"/>
        <v>0.56567669674658139</v>
      </c>
      <c r="DD64" s="30">
        <f t="shared" si="165"/>
        <v>1.2788246158494032</v>
      </c>
      <c r="DE64" s="30">
        <f t="shared" si="165"/>
        <v>0.67381657943678652</v>
      </c>
      <c r="DF64" s="30">
        <f t="shared" si="165"/>
        <v>0.77630635868969533</v>
      </c>
      <c r="DG64" s="30">
        <f t="shared" si="165"/>
        <v>0.47858125673824625</v>
      </c>
      <c r="DH64" s="30">
        <f t="shared" si="165"/>
        <v>1.2351981061554178</v>
      </c>
      <c r="DI64" s="30">
        <f t="shared" si="165"/>
        <v>0.92311487419867111</v>
      </c>
      <c r="DJ64" s="30">
        <f t="shared" si="165"/>
        <v>0.62498546982929815</v>
      </c>
      <c r="DK64" s="30">
        <f t="shared" si="165"/>
        <v>0.72911258797257916</v>
      </c>
      <c r="DL64" s="30">
        <f t="shared" si="165"/>
        <v>0.66376645390323274</v>
      </c>
      <c r="DM64" s="30">
        <f t="shared" si="165"/>
        <v>0.91287613769920495</v>
      </c>
      <c r="DN64" s="30">
        <f t="shared" si="165"/>
        <v>1.181500930201008</v>
      </c>
      <c r="DO64" s="30">
        <f t="shared" si="165"/>
        <v>0.68073452510267229</v>
      </c>
      <c r="DP64" s="30">
        <f t="shared" si="165"/>
        <v>0.55171202551861875</v>
      </c>
      <c r="DQ64" s="30">
        <f t="shared" si="165"/>
        <v>0.95095288193628325</v>
      </c>
      <c r="DR64" s="30">
        <f t="shared" si="165"/>
        <v>1.2492673219785089</v>
      </c>
      <c r="DS64" s="30">
        <f t="shared" si="165"/>
        <v>0.26202308837195781</v>
      </c>
      <c r="DT64" s="30">
        <f t="shared" si="165"/>
        <v>1.3473338548962843</v>
      </c>
      <c r="DU64" s="30">
        <f t="shared" si="165"/>
        <v>9.5355453669335344E-2</v>
      </c>
      <c r="DV64" s="30">
        <f t="shared" si="165"/>
        <v>0.4466034309266359</v>
      </c>
      <c r="DW64" s="30">
        <f t="shared" si="165"/>
        <v>-0.20242708288319308</v>
      </c>
      <c r="DX64" s="30">
        <f t="shared" si="165"/>
        <v>0.42918547110578387</v>
      </c>
      <c r="DY64" s="30">
        <f t="shared" si="165"/>
        <v>-0.30310493054934756</v>
      </c>
      <c r="DZ64" s="30">
        <f t="shared" si="165"/>
        <v>0.20173359742930944</v>
      </c>
      <c r="EA64" s="30">
        <f t="shared" si="165"/>
        <v>0.66202631237244547</v>
      </c>
      <c r="EB64" s="30">
        <f t="shared" ref="EB64:FX64" si="166">IFERROR(EA62*EB54*100, "n/a")</f>
        <v>0.46234867354678649</v>
      </c>
      <c r="EC64" s="30">
        <f t="shared" si="166"/>
        <v>0.34064149393128484</v>
      </c>
      <c r="ED64" s="30">
        <f t="shared" si="166"/>
        <v>0.11827023481672157</v>
      </c>
      <c r="EE64" s="30">
        <f t="shared" si="166"/>
        <v>0.4333675726297227</v>
      </c>
      <c r="EF64" s="30">
        <f t="shared" si="166"/>
        <v>0.67656968693844755</v>
      </c>
      <c r="EG64" s="30">
        <f t="shared" si="166"/>
        <v>1.3550748877841217</v>
      </c>
      <c r="EH64" s="30">
        <f t="shared" si="166"/>
        <v>0.89679702128328942</v>
      </c>
      <c r="EI64" s="30">
        <f t="shared" si="166"/>
        <v>0.41175621994321498</v>
      </c>
      <c r="EJ64" s="30">
        <f t="shared" si="166"/>
        <v>0.5917770140404861</v>
      </c>
      <c r="EK64" s="30">
        <f t="shared" si="166"/>
        <v>0.73547022482579827</v>
      </c>
      <c r="EL64" s="30">
        <f t="shared" si="166"/>
        <v>0.7793004589374406</v>
      </c>
      <c r="EM64" s="30">
        <f t="shared" si="166"/>
        <v>0.85897773623815921</v>
      </c>
      <c r="EN64" s="30">
        <f t="shared" si="166"/>
        <v>0.35365541584037186</v>
      </c>
      <c r="EO64" s="30">
        <f t="shared" si="166"/>
        <v>0.68667111384469082</v>
      </c>
      <c r="EP64" s="30">
        <f t="shared" si="166"/>
        <v>0.48385517217512558</v>
      </c>
      <c r="EQ64" s="30">
        <f t="shared" si="166"/>
        <v>1.0295760549003627</v>
      </c>
      <c r="ER64" s="30">
        <f t="shared" si="166"/>
        <v>0.17806214943553159</v>
      </c>
      <c r="ES64" s="30">
        <f t="shared" si="166"/>
        <v>0.11790790361787332</v>
      </c>
      <c r="ET64" s="30">
        <f t="shared" si="166"/>
        <v>0.65440464289292888</v>
      </c>
      <c r="EU64" s="30">
        <f t="shared" si="166"/>
        <v>0.18012225239770718</v>
      </c>
      <c r="EV64" s="30">
        <f t="shared" si="166"/>
        <v>0.44253827768021325</v>
      </c>
      <c r="EW64" s="30">
        <f t="shared" si="166"/>
        <v>0.42173056155461203</v>
      </c>
      <c r="EX64" s="30">
        <f t="shared" si="166"/>
        <v>0.47453991116462657</v>
      </c>
      <c r="EY64" s="30">
        <f t="shared" si="166"/>
        <v>-0.44480497140801917</v>
      </c>
      <c r="EZ64" s="30">
        <f t="shared" si="166"/>
        <v>0.41322198517690228</v>
      </c>
      <c r="FA64" s="30">
        <f t="shared" si="166"/>
        <v>-0.43114873072853682</v>
      </c>
      <c r="FB64" s="30">
        <f t="shared" si="166"/>
        <v>-1.7097946182982451</v>
      </c>
      <c r="FC64" s="30">
        <f t="shared" si="166"/>
        <v>-0.91599861447623243</v>
      </c>
      <c r="FD64" s="30">
        <f t="shared" si="166"/>
        <v>-0.12043836008617372</v>
      </c>
      <c r="FE64" s="30">
        <f t="shared" si="166"/>
        <v>0.31295730830806878</v>
      </c>
      <c r="FF64" s="30">
        <f t="shared" si="166"/>
        <v>0.9571422824410023</v>
      </c>
      <c r="FG64" s="30">
        <f t="shared" si="166"/>
        <v>0.32945529061029</v>
      </c>
      <c r="FH64" s="30">
        <f t="shared" si="166"/>
        <v>0.79593338502709909</v>
      </c>
      <c r="FI64" s="30">
        <f t="shared" si="166"/>
        <v>0.63223032615118546</v>
      </c>
      <c r="FJ64" s="30">
        <f t="shared" si="166"/>
        <v>0.4232761891425435</v>
      </c>
      <c r="FK64" s="30">
        <f t="shared" si="166"/>
        <v>-0.19857904283029099</v>
      </c>
      <c r="FL64" s="30">
        <f t="shared" si="166"/>
        <v>0.59660662751037685</v>
      </c>
      <c r="FM64" s="30">
        <f t="shared" si="166"/>
        <v>-2.2731457307624197E-2</v>
      </c>
      <c r="FN64" s="30">
        <f t="shared" si="166"/>
        <v>0.94942949627985596</v>
      </c>
      <c r="FO64" s="30">
        <f t="shared" si="166"/>
        <v>0.62813706932492264</v>
      </c>
      <c r="FP64" s="30">
        <f t="shared" si="166"/>
        <v>0.34003633809308992</v>
      </c>
      <c r="FQ64" s="30">
        <f t="shared" si="166"/>
        <v>0.10503899957067346</v>
      </c>
      <c r="FR64" s="30">
        <f t="shared" si="166"/>
        <v>8.7775980409840582E-2</v>
      </c>
      <c r="FS64" s="30">
        <f t="shared" si="166"/>
        <v>0.68784704738795244</v>
      </c>
      <c r="FT64" s="30">
        <f t="shared" si="166"/>
        <v>9.3187800721885011E-2</v>
      </c>
      <c r="FU64" s="30">
        <f t="shared" si="166"/>
        <v>0.59683971392669399</v>
      </c>
      <c r="FV64" s="30">
        <f t="shared" si="166"/>
        <v>0.60079711702256144</v>
      </c>
      <c r="FW64" s="30">
        <f t="shared" si="166"/>
        <v>-0.18408663698017821</v>
      </c>
      <c r="FX64" s="30">
        <f t="shared" si="166"/>
        <v>0.93794351488539707</v>
      </c>
      <c r="FY64" s="30">
        <f t="shared" ref="FY64" si="167">IFERROR(FX62*FY54*100, "n/a")</f>
        <v>0.89052975399652001</v>
      </c>
      <c r="FZ64" s="30">
        <f t="shared" ref="FZ64" si="168">IFERROR(FY62*FZ54*100, "n/a")</f>
        <v>0.3418669891589507</v>
      </c>
      <c r="GA64" s="30">
        <f t="shared" ref="GA64" si="169">IFERROR(FZ62*GA54*100, "n/a")</f>
        <v>0.59546568248152765</v>
      </c>
      <c r="GB64" s="30">
        <f t="shared" ref="GB64" si="170">IFERROR(GA62*GB54*100, "n/a")</f>
        <v>0.59259078221403783</v>
      </c>
      <c r="GC64" s="30">
        <f t="shared" ref="GC64" si="171">IFERROR(GB62*GC54*100, "n/a")</f>
        <v>0.17138415040629956</v>
      </c>
      <c r="GD64" s="30">
        <f t="shared" ref="GD64" si="172">IFERROR(GC62*GD54*100, "n/a")</f>
        <v>7.1018551946617881E-2</v>
      </c>
      <c r="GE64" s="30">
        <f t="shared" ref="GE64" si="173">IFERROR(GD62*GE54*100, "n/a")</f>
        <v>0.27455997290488116</v>
      </c>
      <c r="GF64" s="30">
        <f t="shared" ref="GF64" si="174">IFERROR(GE62*GF54*100, "n/a")</f>
        <v>0.40433581026778509</v>
      </c>
      <c r="GG64" s="30">
        <f t="shared" ref="GG64" si="175">IFERROR(GF62*GG54*100, "n/a")</f>
        <v>0.33852373551517717</v>
      </c>
      <c r="GH64" s="30">
        <f t="shared" ref="GH64" si="176">IFERROR(GG62*GH54*100, "n/a")</f>
        <v>0.30938939760030004</v>
      </c>
      <c r="GI64" s="30">
        <f t="shared" ref="GI64" si="177">IFERROR(GH62*GI54*100, "n/a")</f>
        <v>0.31232826810142078</v>
      </c>
      <c r="GJ64" s="30">
        <f t="shared" ref="GJ64" si="178">IFERROR(GI62*GJ54*100, "n/a")</f>
        <v>0.52273146478183119</v>
      </c>
      <c r="GK64" s="30">
        <f t="shared" ref="GK64" si="179">IFERROR(GJ62*GK54*100, "n/a")</f>
        <v>0.48965617108670223</v>
      </c>
      <c r="GL64" s="30">
        <f t="shared" ref="GL64" si="180">IFERROR(GK62*GL54*100, "n/a")</f>
        <v>0.39477970598311046</v>
      </c>
      <c r="GM64" s="30">
        <f t="shared" ref="GM64" si="181">IFERROR(GL62*GM54*100, "n/a")</f>
        <v>0.38231260408591228</v>
      </c>
      <c r="GN64" s="30">
        <f t="shared" ref="GN64" si="182">IFERROR(GM62*GN54*100, "n/a")</f>
        <v>0.71728389614601118</v>
      </c>
      <c r="GO64" s="30" t="str">
        <f t="shared" ref="GO64" si="183">IFERROR(GN62*GO54*100, "n/a")</f>
        <v>n/a</v>
      </c>
      <c r="GP64" s="30" t="str">
        <f t="shared" ref="GP64" si="184">IFERROR(GO62*GP54*100, "n/a")</f>
        <v>n/a</v>
      </c>
      <c r="GQ64" s="30" t="str">
        <f t="shared" ref="GQ64" si="185">IFERROR(GP62*GQ54*100, "n/a")</f>
        <v>n/a</v>
      </c>
      <c r="GR64" s="30" t="str">
        <f t="shared" ref="GR64" si="186">IFERROR(GQ62*GR54*100, "n/a")</f>
        <v>n/a</v>
      </c>
      <c r="GS64" s="30" t="str">
        <f t="shared" ref="GS64" si="187">IFERROR(GR62*GS54*100, "n/a")</f>
        <v>n/a</v>
      </c>
      <c r="GT64" s="30" t="str">
        <f t="shared" ref="GT64" si="188">IFERROR(GS62*GT54*100, "n/a")</f>
        <v>n/a</v>
      </c>
      <c r="GU64" s="30" t="str">
        <f t="shared" ref="GU64" si="189">IFERROR(GT62*GU54*100, "n/a")</f>
        <v>n/a</v>
      </c>
      <c r="GV64" s="30" t="str">
        <f t="shared" ref="GV64" si="190">IFERROR(GU62*GV54*100, "n/a")</f>
        <v>n/a</v>
      </c>
    </row>
    <row r="66" spans="1:204" s="35" customFormat="1" x14ac:dyDescent="0.25">
      <c r="A66" s="14" t="s">
        <v>246</v>
      </c>
      <c r="CE66" s="36"/>
      <c r="CF66" s="36"/>
      <c r="CG66" s="36"/>
      <c r="CH66" s="36"/>
      <c r="CI66" s="36"/>
      <c r="CJ66" s="36"/>
      <c r="CK66" s="36"/>
      <c r="CL66" s="36"/>
      <c r="CM66" s="36"/>
      <c r="CN66" s="36"/>
      <c r="CO66" s="36"/>
      <c r="CP66" s="36"/>
    </row>
    <row r="67" spans="1:204" s="6" customFormat="1" x14ac:dyDescent="0.25">
      <c r="A67" s="6" t="s">
        <v>247</v>
      </c>
      <c r="B67" s="41" t="s">
        <v>342</v>
      </c>
      <c r="C67" s="6" t="e">
        <f t="shared" ref="C67" si="191">IF(ISTEXT(#REF!), "n/a", AVERAGE(#REF!))</f>
        <v>#REF!</v>
      </c>
      <c r="D67" s="6" t="str">
        <f t="shared" ref="D67:E67" si="192">IF(ISTEXT(A59), "n/a", AVERAGE(A59:D59))</f>
        <v>n/a</v>
      </c>
      <c r="E67" s="6" t="str">
        <f t="shared" si="192"/>
        <v>n/a</v>
      </c>
      <c r="F67" s="6" t="str">
        <f t="shared" ref="F67:AK67" ca="1" si="193">IF(ISTEXT(C59), "n/a", AVERAGE(C59:F59))</f>
        <v>n/a</v>
      </c>
      <c r="G67" s="6" t="str">
        <f t="shared" ca="1" si="193"/>
        <v>n/a</v>
      </c>
      <c r="H67" s="6" t="str">
        <f t="shared" ca="1" si="193"/>
        <v>n/a</v>
      </c>
      <c r="I67" s="6" t="str">
        <f t="shared" ca="1" si="193"/>
        <v>n/a</v>
      </c>
      <c r="J67" s="6" t="str">
        <f t="shared" ca="1" si="193"/>
        <v>n/a</v>
      </c>
      <c r="K67" s="6" t="str">
        <f t="shared" ca="1" si="193"/>
        <v>n/a</v>
      </c>
      <c r="L67" s="6" t="str">
        <f t="shared" ca="1" si="193"/>
        <v>n/a</v>
      </c>
      <c r="M67" s="6" t="str">
        <f t="shared" ca="1" si="193"/>
        <v>n/a</v>
      </c>
      <c r="N67" s="6" t="str">
        <f t="shared" ca="1" si="193"/>
        <v>n/a</v>
      </c>
      <c r="O67" s="6" t="str">
        <f t="shared" ca="1" si="193"/>
        <v>n/a</v>
      </c>
      <c r="P67" s="6" t="str">
        <f t="shared" ca="1" si="193"/>
        <v>n/a</v>
      </c>
      <c r="Q67" s="6" t="str">
        <f t="shared" ca="1" si="193"/>
        <v>n/a</v>
      </c>
      <c r="R67" s="6">
        <f t="shared" ca="1" si="193"/>
        <v>-0.18020543370580902</v>
      </c>
      <c r="S67" s="6">
        <f t="shared" ca="1" si="193"/>
        <v>-3.871693974278595E-2</v>
      </c>
      <c r="T67" s="6">
        <f t="shared" ca="1" si="193"/>
        <v>0.35806562961014032</v>
      </c>
      <c r="U67" s="6">
        <f t="shared" ca="1" si="193"/>
        <v>0.77594882100911677</v>
      </c>
      <c r="V67" s="6">
        <f t="shared" ca="1" si="193"/>
        <v>0.95504086015279421</v>
      </c>
      <c r="W67" s="6">
        <f t="shared" ca="1" si="193"/>
        <v>1.2133208008967142</v>
      </c>
      <c r="X67" s="6">
        <f t="shared" ca="1" si="193"/>
        <v>1.5212037450485874</v>
      </c>
      <c r="Y67" s="6">
        <f t="shared" ca="1" si="193"/>
        <v>2.1864185193893064</v>
      </c>
      <c r="Z67" s="6">
        <f t="shared" ca="1" si="193"/>
        <v>2.3605359772938637</v>
      </c>
      <c r="AA67" s="6">
        <f t="shared" ca="1" si="193"/>
        <v>1.9694172905050717</v>
      </c>
      <c r="AB67" s="6">
        <f t="shared" ca="1" si="193"/>
        <v>1.1199770959417716</v>
      </c>
      <c r="AC67" s="6">
        <f t="shared" ca="1" si="193"/>
        <v>0.21191969802583091</v>
      </c>
      <c r="AD67" s="6">
        <f t="shared" ca="1" si="193"/>
        <v>-0.17394946573164144</v>
      </c>
      <c r="AE67" s="6">
        <f t="shared" ca="1" si="193"/>
        <v>-0.28183908696781163</v>
      </c>
      <c r="AF67" s="6">
        <f t="shared" ca="1" si="193"/>
        <v>4.5288972154075416E-2</v>
      </c>
      <c r="AG67" s="6">
        <f t="shared" ca="1" si="193"/>
        <v>9.4906425419553769E-2</v>
      </c>
      <c r="AH67" s="6">
        <f t="shared" ca="1" si="193"/>
        <v>-4.8157887660474893E-2</v>
      </c>
      <c r="AI67" s="6">
        <f t="shared" ca="1" si="193"/>
        <v>-0.30843227797742956</v>
      </c>
      <c r="AJ67" s="6">
        <f t="shared" ca="1" si="193"/>
        <v>0.15062038477868978</v>
      </c>
      <c r="AK67" s="6">
        <f t="shared" ca="1" si="193"/>
        <v>0.21070757085177538</v>
      </c>
      <c r="AL67" s="6">
        <f t="shared" ref="AL67:BQ67" ca="1" si="194">IF(ISTEXT(AI59), "n/a", AVERAGE(AI59:AL59))</f>
        <v>0.43173448481064886</v>
      </c>
      <c r="AM67" s="6">
        <f t="shared" ca="1" si="194"/>
        <v>0.27408002481345151</v>
      </c>
      <c r="AN67" s="6">
        <f t="shared" ca="1" si="194"/>
        <v>-3.6662985369246531E-2</v>
      </c>
      <c r="AO67" s="6">
        <f t="shared" ca="1" si="194"/>
        <v>5.7658874464913273E-3</v>
      </c>
      <c r="AP67" s="6">
        <f t="shared" ca="1" si="194"/>
        <v>7.4930124790867067E-2</v>
      </c>
      <c r="AQ67" s="6">
        <f t="shared" ca="1" si="194"/>
        <v>0.76368250076270494</v>
      </c>
      <c r="AR67" s="6">
        <f t="shared" ca="1" si="194"/>
        <v>0.6605266648807826</v>
      </c>
      <c r="AS67" s="6">
        <f t="shared" ca="1" si="194"/>
        <v>0.53977365285918555</v>
      </c>
      <c r="AT67" s="6">
        <f t="shared" ca="1" si="194"/>
        <v>0.60082283721243812</v>
      </c>
      <c r="AU67" s="6">
        <f t="shared" ca="1" si="194"/>
        <v>0.4804656661169332</v>
      </c>
      <c r="AV67" s="6">
        <f t="shared" ca="1" si="194"/>
        <v>0.42487654385797902</v>
      </c>
      <c r="AW67" s="6">
        <f t="shared" ca="1" si="194"/>
        <v>0.32012203135849809</v>
      </c>
      <c r="AX67" s="6">
        <f t="shared" ca="1" si="194"/>
        <v>0.32950996495027163</v>
      </c>
      <c r="AY67" s="6">
        <f t="shared" ca="1" si="194"/>
        <v>9.6061587685499772E-2</v>
      </c>
      <c r="AZ67" s="6">
        <f t="shared" ca="1" si="194"/>
        <v>0.23050236223062304</v>
      </c>
      <c r="BA67" s="6">
        <f t="shared" ca="1" si="194"/>
        <v>0.66750149819342153</v>
      </c>
      <c r="BB67" s="6">
        <f t="shared" ca="1" si="194"/>
        <v>1.0667262639966291</v>
      </c>
      <c r="BC67" s="6">
        <f t="shared" ca="1" si="194"/>
        <v>1.4873673155575593</v>
      </c>
      <c r="BD67" s="6">
        <f t="shared" ca="1" si="194"/>
        <v>1.784142356749109</v>
      </c>
      <c r="BE67" s="6">
        <f t="shared" ca="1" si="194"/>
        <v>2.011584820267065</v>
      </c>
      <c r="BF67" s="6">
        <f t="shared" ca="1" si="194"/>
        <v>1.0885056361256702</v>
      </c>
      <c r="BG67" s="6">
        <f t="shared" ca="1" si="194"/>
        <v>0.76956278403094647</v>
      </c>
      <c r="BH67" s="6">
        <f t="shared" ca="1" si="194"/>
        <v>0.70136480747035601</v>
      </c>
      <c r="BI67" s="6">
        <f t="shared" ca="1" si="194"/>
        <v>0.2250840274294319</v>
      </c>
      <c r="BJ67" s="6">
        <f t="shared" ca="1" si="194"/>
        <v>0.88076846901314942</v>
      </c>
      <c r="BK67" s="6">
        <f t="shared" ca="1" si="194"/>
        <v>0.85015108455526067</v>
      </c>
      <c r="BL67" s="6">
        <f t="shared" ca="1" si="194"/>
        <v>0.9470242584958819</v>
      </c>
      <c r="BM67" s="6">
        <f t="shared" ca="1" si="194"/>
        <v>1.3715049975716587</v>
      </c>
      <c r="BN67" s="6">
        <f t="shared" ca="1" si="194"/>
        <v>0.95155902681239291</v>
      </c>
      <c r="BO67" s="6">
        <f t="shared" ca="1" si="194"/>
        <v>0.95516455912345399</v>
      </c>
      <c r="BP67" s="6">
        <f t="shared" ca="1" si="194"/>
        <v>0.90986943395956554</v>
      </c>
      <c r="BQ67" s="6">
        <f t="shared" ca="1" si="194"/>
        <v>0.93778895361646097</v>
      </c>
      <c r="BR67" s="6">
        <f t="shared" ref="BR67:CW67" ca="1" si="195">IF(ISTEXT(BO59), "n/a", AVERAGE(BO59:BR59))</f>
        <v>0.88251462916998058</v>
      </c>
      <c r="BS67" s="6">
        <f t="shared" ca="1" si="195"/>
        <v>0.90184654242668216</v>
      </c>
      <c r="BT67" s="6">
        <f t="shared" ca="1" si="195"/>
        <v>0.54293366614044791</v>
      </c>
      <c r="BU67" s="6">
        <f t="shared" ca="1" si="195"/>
        <v>-2.0991401882931263E-2</v>
      </c>
      <c r="BV67" s="6">
        <f t="shared" ca="1" si="195"/>
        <v>0.35052769880975809</v>
      </c>
      <c r="BW67" s="6">
        <f t="shared" ca="1" si="195"/>
        <v>3.9531473663097672E-2</v>
      </c>
      <c r="BX67" s="6">
        <f t="shared" ca="1" si="195"/>
        <v>2.3644639826226985E-2</v>
      </c>
      <c r="BY67" s="6">
        <f t="shared" ca="1" si="195"/>
        <v>8.0273121141161613E-2</v>
      </c>
      <c r="BZ67" s="6">
        <f t="shared" ca="1" si="195"/>
        <v>0.24225729546815677</v>
      </c>
      <c r="CA67" s="6">
        <f t="shared" ca="1" si="195"/>
        <v>0.25151657532695026</v>
      </c>
      <c r="CB67" s="6">
        <f t="shared" ca="1" si="195"/>
        <v>0.54072411257170105</v>
      </c>
      <c r="CC67" s="6">
        <f t="shared" ca="1" si="195"/>
        <v>0.74305407930358869</v>
      </c>
      <c r="CD67" s="6">
        <f t="shared" ca="1" si="195"/>
        <v>0.49746080785849367</v>
      </c>
      <c r="CE67" s="6">
        <f t="shared" ca="1" si="195"/>
        <v>1.0845804313192373</v>
      </c>
      <c r="CF67" s="6">
        <f t="shared" ca="1" si="195"/>
        <v>0.82821399648591565</v>
      </c>
      <c r="CG67" s="6">
        <f t="shared" ca="1" si="195"/>
        <v>0.7253776847869281</v>
      </c>
      <c r="CH67" s="6">
        <f t="shared" ca="1" si="195"/>
        <v>0.75413400828189037</v>
      </c>
      <c r="CI67" s="6">
        <f t="shared" ca="1" si="195"/>
        <v>0.57579568388944469</v>
      </c>
      <c r="CJ67" s="6">
        <f t="shared" ca="1" si="195"/>
        <v>0.82462020127260771</v>
      </c>
      <c r="CK67" s="6">
        <f t="shared" ca="1" si="195"/>
        <v>0.84886442376817839</v>
      </c>
      <c r="CL67" s="6">
        <f t="shared" ca="1" si="195"/>
        <v>0.68504248407645418</v>
      </c>
      <c r="CM67" s="6">
        <f t="shared" ca="1" si="195"/>
        <v>0.94580796441201354</v>
      </c>
      <c r="CN67" s="6">
        <f t="shared" ca="1" si="195"/>
        <v>0.80082273768834433</v>
      </c>
      <c r="CO67" s="6">
        <f t="shared" ca="1" si="195"/>
        <v>1.0321230032523485</v>
      </c>
      <c r="CP67" s="6">
        <f t="shared" ca="1" si="195"/>
        <v>1.1500920945118276</v>
      </c>
      <c r="CQ67" s="6">
        <f t="shared" ca="1" si="195"/>
        <v>0.47419090479616893</v>
      </c>
      <c r="CR67" s="6">
        <f t="shared" ca="1" si="195"/>
        <v>0.34129930117174673</v>
      </c>
      <c r="CS67" s="6">
        <f t="shared" ca="1" si="195"/>
        <v>2.2654966496515133E-2</v>
      </c>
      <c r="CT67" s="6">
        <f t="shared" ca="1" si="195"/>
        <v>-5.9489880262693265E-2</v>
      </c>
      <c r="CU67" s="6">
        <f t="shared" ca="1" si="195"/>
        <v>-0.16210479522513538</v>
      </c>
      <c r="CV67" s="6">
        <f t="shared" ca="1" si="195"/>
        <v>-0.16127027077442516</v>
      </c>
      <c r="CW67" s="6">
        <f t="shared" ca="1" si="195"/>
        <v>4.861016121698214E-2</v>
      </c>
      <c r="CX67" s="6">
        <f t="shared" ref="CX67:EC67" ca="1" si="196">IF(ISTEXT(CU59), "n/a", AVERAGE(CU59:CX59))</f>
        <v>-0.18342304420033975</v>
      </c>
      <c r="CY67" s="6">
        <f t="shared" ca="1" si="196"/>
        <v>0.11688538730588263</v>
      </c>
      <c r="CZ67" s="6">
        <f t="shared" ca="1" si="196"/>
        <v>0.14756196386659415</v>
      </c>
      <c r="DA67" s="6">
        <f t="shared" ca="1" si="196"/>
        <v>-0.1353398604372392</v>
      </c>
      <c r="DB67" s="6">
        <f t="shared" ca="1" si="196"/>
        <v>-0.21253798074535496</v>
      </c>
      <c r="DC67" s="6">
        <f t="shared" ca="1" si="196"/>
        <v>-0.17000180218626973</v>
      </c>
      <c r="DD67" s="6">
        <f t="shared" ca="1" si="196"/>
        <v>-3.525242843711876E-2</v>
      </c>
      <c r="DE67" s="6">
        <f t="shared" ca="1" si="196"/>
        <v>-8.0649268342515776E-2</v>
      </c>
      <c r="DF67" s="6">
        <f t="shared" ca="1" si="196"/>
        <v>0.2740126734026237</v>
      </c>
      <c r="DG67" s="6">
        <f t="shared" ca="1" si="196"/>
        <v>1.5132852353431592E-2</v>
      </c>
      <c r="DH67" s="6">
        <f t="shared" ca="1" si="196"/>
        <v>-0.12675720103563312</v>
      </c>
      <c r="DI67" s="6">
        <f t="shared" ca="1" si="196"/>
        <v>-6.4452661200897723E-2</v>
      </c>
      <c r="DJ67" s="6">
        <f t="shared" ca="1" si="196"/>
        <v>-0.19517030469046587</v>
      </c>
      <c r="DK67" s="6">
        <f t="shared" ca="1" si="196"/>
        <v>-0.22974078370430229</v>
      </c>
      <c r="DL67" s="6">
        <f t="shared" ca="1" si="196"/>
        <v>-7.29853269206579E-2</v>
      </c>
      <c r="DM67" s="6">
        <f t="shared" ca="1" si="196"/>
        <v>-4.5136837454034434E-2</v>
      </c>
      <c r="DN67" s="6">
        <f t="shared" ca="1" si="196"/>
        <v>-1.5518184631488977E-2</v>
      </c>
      <c r="DO67" s="6">
        <f t="shared" ca="1" si="196"/>
        <v>0.24148809221219597</v>
      </c>
      <c r="DP67" s="6">
        <f t="shared" ca="1" si="196"/>
        <v>5.3716184645942647E-2</v>
      </c>
      <c r="DQ67" s="6">
        <f t="shared" ca="1" si="196"/>
        <v>0.21384227633962044</v>
      </c>
      <c r="DR67" s="6">
        <f t="shared" ca="1" si="196"/>
        <v>0.45378575812444921</v>
      </c>
      <c r="DS67" s="6">
        <f t="shared" ca="1" si="196"/>
        <v>0.21347583537041376</v>
      </c>
      <c r="DT67" s="6">
        <f t="shared" ca="1" si="196"/>
        <v>0.30439161265589981</v>
      </c>
      <c r="DU67" s="6">
        <f t="shared" ca="1" si="196"/>
        <v>4.9885991867408649E-2</v>
      </c>
      <c r="DV67" s="6">
        <f t="shared" ca="1" si="196"/>
        <v>-8.1669690719378546E-2</v>
      </c>
      <c r="DW67" s="6">
        <f t="shared" ca="1" si="196"/>
        <v>0.41892017523165126</v>
      </c>
      <c r="DX67" s="6">
        <f t="shared" ca="1" si="196"/>
        <v>0.64214700707883798</v>
      </c>
      <c r="DY67" s="6">
        <f t="shared" ca="1" si="196"/>
        <v>0.96721364741043858</v>
      </c>
      <c r="DZ67" s="6">
        <f t="shared" ca="1" si="196"/>
        <v>1.4681872843635904</v>
      </c>
      <c r="EA67" s="6">
        <f t="shared" ca="1" si="196"/>
        <v>1.7979779815542312</v>
      </c>
      <c r="EB67" s="6">
        <f t="shared" ca="1" si="196"/>
        <v>2.0184360479611985</v>
      </c>
      <c r="EC67" s="6">
        <f t="shared" ca="1" si="196"/>
        <v>2.2329618400239113</v>
      </c>
      <c r="ED67" s="6">
        <f t="shared" ref="ED67:FI67" ca="1" si="197">IF(ISTEXT(EA59), "n/a", AVERAGE(EA59:ED59))</f>
        <v>2.0527768246163194</v>
      </c>
      <c r="EE67" s="6">
        <f t="shared" ca="1" si="197"/>
        <v>1.7537740392158057</v>
      </c>
      <c r="EF67" s="6">
        <f t="shared" ca="1" si="197"/>
        <v>1.6440127890889309</v>
      </c>
      <c r="EG67" s="6">
        <f t="shared" ca="1" si="197"/>
        <v>1.4965387420676848</v>
      </c>
      <c r="EH67" s="6">
        <f t="shared" ca="1" si="197"/>
        <v>1.3568449824806339</v>
      </c>
      <c r="EI67" s="6">
        <f t="shared" ca="1" si="197"/>
        <v>1.2092981901230717</v>
      </c>
      <c r="EJ67" s="6">
        <f t="shared" ca="1" si="197"/>
        <v>0.87873786436434087</v>
      </c>
      <c r="EK67" s="6">
        <f t="shared" ca="1" si="197"/>
        <v>0.61159401915637557</v>
      </c>
      <c r="EL67" s="6">
        <f t="shared" ca="1" si="197"/>
        <v>0.316267480058541</v>
      </c>
      <c r="EM67" s="6">
        <f t="shared" ca="1" si="197"/>
        <v>0.12208287482234909</v>
      </c>
      <c r="EN67" s="6">
        <f t="shared" ca="1" si="197"/>
        <v>-0.11903204857663965</v>
      </c>
      <c r="EO67" s="6">
        <f t="shared" ca="1" si="197"/>
        <v>-0.19934865550436198</v>
      </c>
      <c r="EP67" s="6">
        <f t="shared" ca="1" si="197"/>
        <v>-0.30842686811803527</v>
      </c>
      <c r="EQ67" s="6">
        <f t="shared" ca="1" si="197"/>
        <v>-0.17487031176032172</v>
      </c>
      <c r="ER67" s="6">
        <f t="shared" ca="1" si="197"/>
        <v>-0.20468374925669916</v>
      </c>
      <c r="ES67" s="6">
        <f t="shared" ca="1" si="197"/>
        <v>-0.26136235383279294</v>
      </c>
      <c r="ET67" s="6">
        <f t="shared" ca="1" si="197"/>
        <v>-7.8649074133538152E-2</v>
      </c>
      <c r="EU67" s="6">
        <f t="shared" ca="1" si="197"/>
        <v>-0.22220532524409903</v>
      </c>
      <c r="EV67" s="6">
        <f t="shared" ca="1" si="197"/>
        <v>1.8219505811566714E-2</v>
      </c>
      <c r="EW67" s="6">
        <f t="shared" ca="1" si="197"/>
        <v>0.18376313994032378</v>
      </c>
      <c r="EX67" s="6">
        <f t="shared" ca="1" si="197"/>
        <v>0.29762755951248376</v>
      </c>
      <c r="EY67" s="6">
        <f t="shared" ca="1" si="197"/>
        <v>0.38559730701842715</v>
      </c>
      <c r="EZ67" s="6">
        <f t="shared" ca="1" si="197"/>
        <v>1.0022397110040149</v>
      </c>
      <c r="FA67" s="6">
        <f t="shared" ca="1" si="197"/>
        <v>1.3203155516182057</v>
      </c>
      <c r="FB67" s="6">
        <f t="shared" ca="1" si="197"/>
        <v>1.4688414729657115</v>
      </c>
      <c r="FC67" s="6">
        <f t="shared" ca="1" si="197"/>
        <v>2.2580125746258224</v>
      </c>
      <c r="FD67" s="6">
        <f t="shared" ca="1" si="197"/>
        <v>2.238997247741124</v>
      </c>
      <c r="FE67" s="6">
        <f t="shared" ca="1" si="197"/>
        <v>2.5313125321901486</v>
      </c>
      <c r="FF67" s="6">
        <f t="shared" ca="1" si="197"/>
        <v>2.8234351226607513</v>
      </c>
      <c r="FG67" s="6">
        <f t="shared" ca="1" si="197"/>
        <v>2.4568246112147158</v>
      </c>
      <c r="FH67" s="6">
        <f t="shared" ca="1" si="197"/>
        <v>2.1834799583931788</v>
      </c>
      <c r="FI67" s="6">
        <f t="shared" ca="1" si="197"/>
        <v>1.6900049059014273</v>
      </c>
      <c r="FJ67" s="6">
        <f t="shared" ref="FJ67:FX67" ca="1" si="198">IF(ISTEXT(FG59), "n/a", AVERAGE(FG59:FJ59))</f>
        <v>1.2075856577858326</v>
      </c>
      <c r="FK67" s="6">
        <f t="shared" ca="1" si="198"/>
        <v>0.42101546229124437</v>
      </c>
      <c r="FL67" s="6">
        <f t="shared" ca="1" si="198"/>
        <v>-0.23843710663909395</v>
      </c>
      <c r="FM67" s="6">
        <f t="shared" ca="1" si="198"/>
        <v>-0.85300371425131871</v>
      </c>
      <c r="FN67" s="6">
        <f t="shared" ca="1" si="198"/>
        <v>-1.1534202238904028</v>
      </c>
      <c r="FO67" s="6">
        <f t="shared" ca="1" si="198"/>
        <v>-1.1049008147426918</v>
      </c>
      <c r="FP67" s="6">
        <f t="shared" ca="1" si="198"/>
        <v>-1.1002145965163308</v>
      </c>
      <c r="FQ67" s="6">
        <f t="shared" ca="1" si="198"/>
        <v>-0.80655812169924379</v>
      </c>
      <c r="FR67" s="6">
        <f t="shared" ca="1" si="198"/>
        <v>-0.96852908003251947</v>
      </c>
      <c r="FS67" s="6">
        <f t="shared" ca="1" si="198"/>
        <v>-1.0942140803009437</v>
      </c>
      <c r="FT67" s="6">
        <f t="shared" ca="1" si="198"/>
        <v>-1.1029189003982283</v>
      </c>
      <c r="FU67" s="6">
        <f t="shared" ca="1" si="198"/>
        <v>-1.1697477625340822</v>
      </c>
      <c r="FV67" s="6">
        <f t="shared" ca="1" si="198"/>
        <v>-1.1134432400388083</v>
      </c>
      <c r="FW67" s="6">
        <f t="shared" ca="1" si="198"/>
        <v>-0.95805080351969796</v>
      </c>
      <c r="FX67" s="6">
        <f t="shared" ca="1" si="198"/>
        <v>-0.81277295415454665</v>
      </c>
      <c r="FY67" s="6">
        <f t="shared" ref="FY67" ca="1" si="199">IF(ISTEXT(FV59), "n/a", AVERAGE(FV59:FY59))</f>
        <v>-0.55619428814783745</v>
      </c>
      <c r="FZ67" s="6">
        <f t="shared" ref="FZ67" ca="1" si="200">IF(ISTEXT(FW59), "n/a", AVERAGE(FW59:FZ59))</f>
        <v>-0.35167861916506626</v>
      </c>
      <c r="GA67" s="6">
        <f t="shared" ref="GA67" ca="1" si="201">IF(ISTEXT(FX59), "n/a", AVERAGE(FX59:GA59))</f>
        <v>-1.8630945843306462E-2</v>
      </c>
      <c r="GB67" s="6">
        <f t="shared" ref="GB67" ca="1" si="202">IF(ISTEXT(FY59), "n/a", AVERAGE(FY59:GB59))</f>
        <v>0.25852701238525871</v>
      </c>
      <c r="GC67" s="6">
        <f t="shared" ref="GC67" ca="1" si="203">IF(ISTEXT(FZ59), "n/a", AVERAGE(FZ59:GC59))</f>
        <v>0.27529679017107106</v>
      </c>
      <c r="GD67" s="6">
        <f t="shared" ref="GD67" ca="1" si="204">IF(ISTEXT(GA59), "n/a", AVERAGE(GA59:GD59))</f>
        <v>0.36610763610558672</v>
      </c>
      <c r="GE67" s="6">
        <f t="shared" ref="GE67" ca="1" si="205">IF(ISTEXT(GB59), "n/a", AVERAGE(GB59:GE59))</f>
        <v>0.43318264808241563</v>
      </c>
      <c r="GF67" s="6">
        <f t="shared" ref="GF67" ca="1" si="206">IF(ISTEXT(GC59), "n/a", AVERAGE(GC59:GF59))</f>
        <v>0.23410783981170552</v>
      </c>
      <c r="GG67" s="6">
        <f t="shared" ref="GG67" ca="1" si="207">IF(ISTEXT(GD59), "n/a", AVERAGE(GD59:GG59))</f>
        <v>0.18878234528759708</v>
      </c>
      <c r="GH67" s="6">
        <f t="shared" ref="GH67" ca="1" si="208">IF(ISTEXT(GE59), "n/a", AVERAGE(GE59:GH59))</f>
        <v>0.16797473391383014</v>
      </c>
      <c r="GI67" s="6">
        <f t="shared" ref="GI67" ca="1" si="209">IF(ISTEXT(GF59), "n/a", AVERAGE(GF59:GI59))</f>
        <v>-1.1108798632524947E-2</v>
      </c>
      <c r="GJ67" s="6">
        <f t="shared" ref="GJ67" ca="1" si="210">IF(ISTEXT(GG59), "n/a", AVERAGE(GG59:GJ59))</f>
        <v>3.8751649061877128E-2</v>
      </c>
      <c r="GK67" s="6">
        <f t="shared" ref="GK67" ca="1" si="211">IF(ISTEXT(GH59), "n/a", AVERAGE(GH59:GK59))</f>
        <v>-1.6794464738439395E-2</v>
      </c>
      <c r="GL67" s="6">
        <f t="shared" ref="GL67" ca="1" si="212">IF(ISTEXT(GI59), "n/a", AVERAGE(GI59:GL59))</f>
        <v>9.0378539739423336E-2</v>
      </c>
      <c r="GM67" s="6">
        <f t="shared" ref="GM67" ca="1" si="213">IF(ISTEXT(GJ59), "n/a", AVERAGE(GJ59:GM59))</f>
        <v>0.20767399343398585</v>
      </c>
      <c r="GN67" s="6">
        <f t="shared" ref="GN67" ca="1" si="214">IF(ISTEXT(GK59), "n/a", AVERAGE(GK59:GN59))</f>
        <v>0.36371493805898503</v>
      </c>
      <c r="GO67" s="6">
        <f t="shared" ref="GO67" ca="1" si="215">IF(ISTEXT(GL59), "n/a", AVERAGE(GL59:GO59))</f>
        <v>0.52836513757145609</v>
      </c>
      <c r="GP67" s="6">
        <f t="shared" ref="GP67" ca="1" si="216">IF(ISTEXT(GM59), "n/a", AVERAGE(GM59:GP59))</f>
        <v>0.56787327032891088</v>
      </c>
      <c r="GQ67" s="6">
        <f t="shared" ref="GQ67" ca="1" si="217">IF(ISTEXT(GN59), "n/a", AVERAGE(GN59:GQ59))</f>
        <v>0.71355353032895152</v>
      </c>
      <c r="GR67" s="6" t="str">
        <f t="shared" ref="GR67" ca="1" si="218">IF(ISTEXT(GO59), "n/a", AVERAGE(GO59:GR59))</f>
        <v>n/a</v>
      </c>
      <c r="GS67" s="6" t="str">
        <f t="shared" ref="GS67" ca="1" si="219">IF(ISTEXT(GP59), "n/a", AVERAGE(GP59:GS59))</f>
        <v>n/a</v>
      </c>
      <c r="GT67" s="6" t="str">
        <f t="shared" ref="GT67" ca="1" si="220">IF(ISTEXT(GQ59), "n/a", AVERAGE(GQ59:GT59))</f>
        <v>n/a</v>
      </c>
      <c r="GU67" s="6" t="str">
        <f t="shared" ref="GU67" ca="1" si="221">IF(ISTEXT(GR59), "n/a", AVERAGE(GR59:GU59))</f>
        <v>n/a</v>
      </c>
      <c r="GV67" s="6" t="str">
        <f t="shared" ref="GV67" ca="1" si="222">IF(ISTEXT(GS59), "n/a", AVERAGE(GS59:GV59))</f>
        <v>n/a</v>
      </c>
    </row>
    <row r="68" spans="1:204" s="6" customFormat="1" x14ac:dyDescent="0.25">
      <c r="A68" s="41" t="s">
        <v>249</v>
      </c>
      <c r="B68" s="6" t="s">
        <v>248</v>
      </c>
      <c r="C68" s="6" t="e">
        <f>IF(ISTEXT(#REF!), "n/a", AVERAGE(#REF!))</f>
        <v>#REF!</v>
      </c>
      <c r="D68" s="6" t="str">
        <f t="shared" ref="D68:F68" si="223">IF(ISTEXT(A63), "n/a", AVERAGE(A63:D63))</f>
        <v>n/a</v>
      </c>
      <c r="E68" s="6" t="str">
        <f t="shared" si="223"/>
        <v>n/a</v>
      </c>
      <c r="F68" s="6" t="str">
        <f t="shared" si="223"/>
        <v>n/a</v>
      </c>
      <c r="G68" s="6">
        <f>IF(ISTEXT(D63), "n/a", AVERAGE(D63:G63))</f>
        <v>0.70904558257690109</v>
      </c>
      <c r="H68" s="6">
        <f t="shared" ref="H68:BS68" si="224">IF(ISTEXT(E63), "n/a", AVERAGE(E63:H63))</f>
        <v>0.68207337761142361</v>
      </c>
      <c r="I68" s="6">
        <f t="shared" si="224"/>
        <v>0.66454878472277157</v>
      </c>
      <c r="J68" s="6">
        <f t="shared" si="224"/>
        <v>0.65314948823209495</v>
      </c>
      <c r="K68" s="6">
        <f t="shared" si="224"/>
        <v>0.64580020752093925</v>
      </c>
      <c r="L68" s="6">
        <f t="shared" si="224"/>
        <v>0.64784369034566081</v>
      </c>
      <c r="M68" s="6">
        <f t="shared" si="224"/>
        <v>0.65357293228301039</v>
      </c>
      <c r="N68" s="6">
        <f t="shared" si="224"/>
        <v>0.66037299494139745</v>
      </c>
      <c r="O68" s="6">
        <f t="shared" si="224"/>
        <v>0.66901627102479544</v>
      </c>
      <c r="P68" s="6">
        <f t="shared" si="224"/>
        <v>0.68613983417279867</v>
      </c>
      <c r="Q68" s="6">
        <f t="shared" si="224"/>
        <v>0.70528488221292451</v>
      </c>
      <c r="R68" s="6">
        <f t="shared" si="224"/>
        <v>0.7267492088406875</v>
      </c>
      <c r="S68" s="6">
        <f t="shared" si="224"/>
        <v>0.74873509629269019</v>
      </c>
      <c r="T68" s="6">
        <f t="shared" si="224"/>
        <v>0.77401321169225923</v>
      </c>
      <c r="U68" s="6">
        <f t="shared" si="224"/>
        <v>0.79734474641472275</v>
      </c>
      <c r="V68" s="6">
        <f t="shared" si="224"/>
        <v>0.818841375518509</v>
      </c>
      <c r="W68" s="6">
        <f t="shared" si="224"/>
        <v>0.82806100245068726</v>
      </c>
      <c r="X68" s="6">
        <f t="shared" si="224"/>
        <v>0.82067865953893038</v>
      </c>
      <c r="Y68" s="6">
        <f t="shared" si="224"/>
        <v>0.80437504811605587</v>
      </c>
      <c r="Z68" s="6">
        <f t="shared" si="224"/>
        <v>0.78231251723402528</v>
      </c>
      <c r="AA68" s="6">
        <f t="shared" si="224"/>
        <v>0.75800276760395002</v>
      </c>
      <c r="AB68" s="6">
        <f t="shared" si="224"/>
        <v>0.73244668405295577</v>
      </c>
      <c r="AC68" s="6">
        <f t="shared" si="224"/>
        <v>0.71039187166740858</v>
      </c>
      <c r="AD68" s="6">
        <f t="shared" si="224"/>
        <v>0.69147054128468044</v>
      </c>
      <c r="AE68" s="6">
        <f t="shared" si="224"/>
        <v>0.68387343148586766</v>
      </c>
      <c r="AF68" s="6">
        <f t="shared" si="224"/>
        <v>0.68473487529483568</v>
      </c>
      <c r="AG68" s="6">
        <f t="shared" si="224"/>
        <v>0.68947754140546269</v>
      </c>
      <c r="AH68" s="6">
        <f t="shared" si="224"/>
        <v>0.69558620191552512</v>
      </c>
      <c r="AI68" s="6">
        <f t="shared" si="224"/>
        <v>0.69996474620678706</v>
      </c>
      <c r="AJ68" s="6">
        <f t="shared" si="224"/>
        <v>0.70917661547710964</v>
      </c>
      <c r="AK68" s="6">
        <f t="shared" si="224"/>
        <v>0.71533135745718823</v>
      </c>
      <c r="AL68" s="6">
        <f t="shared" si="224"/>
        <v>0.7183068327646418</v>
      </c>
      <c r="AM68" s="6">
        <f t="shared" si="224"/>
        <v>0.71278720671318085</v>
      </c>
      <c r="AN68" s="6">
        <f t="shared" si="224"/>
        <v>0.68993686180279024</v>
      </c>
      <c r="AO68" s="6">
        <f t="shared" si="224"/>
        <v>0.66250480331406836</v>
      </c>
      <c r="AP68" s="6">
        <f t="shared" si="224"/>
        <v>0.62931891910432625</v>
      </c>
      <c r="AQ68" s="6">
        <f t="shared" si="224"/>
        <v>0.5878362674382317</v>
      </c>
      <c r="AR68" s="6">
        <f t="shared" si="224"/>
        <v>0.53881217786073421</v>
      </c>
      <c r="AS68" s="6">
        <f t="shared" si="224"/>
        <v>0.4958999247448887</v>
      </c>
      <c r="AT68" s="6">
        <f t="shared" si="224"/>
        <v>0.46049680605648458</v>
      </c>
      <c r="AU68" s="6">
        <f t="shared" si="224"/>
        <v>0.44467574996783088</v>
      </c>
      <c r="AV68" s="6">
        <f t="shared" si="224"/>
        <v>0.46245685584402768</v>
      </c>
      <c r="AW68" s="6">
        <f t="shared" si="224"/>
        <v>0.49255141545852832</v>
      </c>
      <c r="AX68" s="6">
        <f t="shared" si="224"/>
        <v>0.53070028078848042</v>
      </c>
      <c r="AY68" s="6">
        <f t="shared" si="224"/>
        <v>0.58756573548234958</v>
      </c>
      <c r="AZ68" s="6">
        <f t="shared" si="224"/>
        <v>0.63619296043158569</v>
      </c>
      <c r="BA68" s="6">
        <f t="shared" si="224"/>
        <v>0.67869292989192354</v>
      </c>
      <c r="BB68" s="6">
        <f t="shared" si="224"/>
        <v>0.71738770729805068</v>
      </c>
      <c r="BC68" s="6">
        <f t="shared" si="224"/>
        <v>0.72675067246851865</v>
      </c>
      <c r="BD68" s="6">
        <f t="shared" si="224"/>
        <v>0.72534226775231514</v>
      </c>
      <c r="BE68" s="6">
        <f t="shared" si="224"/>
        <v>0.71821298719923854</v>
      </c>
      <c r="BF68" s="6">
        <f t="shared" si="224"/>
        <v>0.7103215555655874</v>
      </c>
      <c r="BG68" s="6">
        <f t="shared" si="224"/>
        <v>0.70687459584980405</v>
      </c>
      <c r="BH68" s="6">
        <f t="shared" si="224"/>
        <v>0.71221242319749023</v>
      </c>
      <c r="BI68" s="6">
        <f t="shared" si="224"/>
        <v>0.72289125870087712</v>
      </c>
      <c r="BJ68" s="6">
        <f t="shared" si="224"/>
        <v>0.73445794710379153</v>
      </c>
      <c r="BK68" s="6">
        <f t="shared" si="224"/>
        <v>0.75407123613974147</v>
      </c>
      <c r="BL68" s="6">
        <f t="shared" si="224"/>
        <v>0.76876642114532168</v>
      </c>
      <c r="BM68" s="6">
        <f t="shared" si="224"/>
        <v>0.78133079718759668</v>
      </c>
      <c r="BN68" s="6">
        <f t="shared" si="224"/>
        <v>0.7919414597603498</v>
      </c>
      <c r="BO68" s="6">
        <f t="shared" si="224"/>
        <v>0.79067599751337569</v>
      </c>
      <c r="BP68" s="6">
        <f t="shared" si="224"/>
        <v>0.78512428309278348</v>
      </c>
      <c r="BQ68" s="6">
        <f t="shared" si="224"/>
        <v>0.77721188107687511</v>
      </c>
      <c r="BR68" s="6">
        <f t="shared" si="224"/>
        <v>0.76890909786575989</v>
      </c>
      <c r="BS68" s="6">
        <f t="shared" si="224"/>
        <v>0.7611810684075575</v>
      </c>
      <c r="BT68" s="6">
        <f t="shared" ref="BT68:EE68" si="225">IF(ISTEXT(BQ63), "n/a", AVERAGE(BQ63:BT63))</f>
        <v>0.75468695009518705</v>
      </c>
      <c r="BU68" s="6">
        <f t="shared" si="225"/>
        <v>0.7458211399437582</v>
      </c>
      <c r="BV68" s="6">
        <f t="shared" si="225"/>
        <v>0.73365673477511806</v>
      </c>
      <c r="BW68" s="6">
        <f t="shared" si="225"/>
        <v>0.72372842091527645</v>
      </c>
      <c r="BX68" s="6">
        <f t="shared" si="225"/>
        <v>0.71264525918678046</v>
      </c>
      <c r="BY68" s="6">
        <f t="shared" si="225"/>
        <v>0.70053299655067636</v>
      </c>
      <c r="BZ68" s="6">
        <f t="shared" si="225"/>
        <v>0.68782705109899867</v>
      </c>
      <c r="CA68" s="6">
        <f t="shared" si="225"/>
        <v>0.67678130595410313</v>
      </c>
      <c r="CB68" s="6">
        <f t="shared" si="225"/>
        <v>0.66634334527902694</v>
      </c>
      <c r="CC68" s="6">
        <f t="shared" si="225"/>
        <v>0.65828893340308992</v>
      </c>
      <c r="CD68" s="6">
        <f t="shared" si="225"/>
        <v>0.65071782412572432</v>
      </c>
      <c r="CE68" s="6">
        <f t="shared" si="225"/>
        <v>0.64092912844240035</v>
      </c>
      <c r="CF68" s="6">
        <f t="shared" si="225"/>
        <v>0.63045555499203265</v>
      </c>
      <c r="CG68" s="6">
        <f t="shared" si="225"/>
        <v>0.61710228089871322</v>
      </c>
      <c r="CH68" s="6">
        <f t="shared" si="225"/>
        <v>0.60241600532613515</v>
      </c>
      <c r="CI68" s="6">
        <f t="shared" si="225"/>
        <v>0.5883806257436649</v>
      </c>
      <c r="CJ68" s="6">
        <f t="shared" si="225"/>
        <v>0.5736267182126833</v>
      </c>
      <c r="CK68" s="6">
        <f t="shared" si="225"/>
        <v>0.55881425942575502</v>
      </c>
      <c r="CL68" s="6">
        <f t="shared" si="225"/>
        <v>0.54508624428226549</v>
      </c>
      <c r="CM68" s="6">
        <f t="shared" si="225"/>
        <v>0.53180333082302789</v>
      </c>
      <c r="CN68" s="6">
        <f t="shared" si="225"/>
        <v>0.52093173170673213</v>
      </c>
      <c r="CO68" s="6">
        <f t="shared" si="225"/>
        <v>0.51215142731967789</v>
      </c>
      <c r="CP68" s="6">
        <f t="shared" si="225"/>
        <v>0.50703777127784166</v>
      </c>
      <c r="CQ68" s="6">
        <f t="shared" si="225"/>
        <v>0.50440343159016221</v>
      </c>
      <c r="CR68" s="6">
        <f t="shared" si="225"/>
        <v>0.50316220057587913</v>
      </c>
      <c r="CS68" s="6">
        <f t="shared" si="225"/>
        <v>0.50408700839935738</v>
      </c>
      <c r="CT68" s="6">
        <f t="shared" si="225"/>
        <v>0.5047855349864383</v>
      </c>
      <c r="CU68" s="6">
        <f t="shared" si="225"/>
        <v>0.50512231871814084</v>
      </c>
      <c r="CV68" s="6">
        <f t="shared" si="225"/>
        <v>0.50389631590932171</v>
      </c>
      <c r="CW68" s="6">
        <f t="shared" si="225"/>
        <v>0.50230670357374474</v>
      </c>
      <c r="CX68" s="6">
        <f t="shared" si="225"/>
        <v>0.50316893224820181</v>
      </c>
      <c r="CY68" s="6">
        <f t="shared" si="225"/>
        <v>0.50205576575744415</v>
      </c>
      <c r="CZ68" s="6">
        <f t="shared" si="225"/>
        <v>0.5022443423575188</v>
      </c>
      <c r="DA68" s="6">
        <f t="shared" si="225"/>
        <v>0.50526937370835601</v>
      </c>
      <c r="DB68" s="6">
        <f t="shared" si="225"/>
        <v>0.50776125706711417</v>
      </c>
      <c r="DC68" s="6">
        <f t="shared" si="225"/>
        <v>0.51502366083664641</v>
      </c>
      <c r="DD68" s="6">
        <f t="shared" si="225"/>
        <v>0.52891431371918152</v>
      </c>
      <c r="DE68" s="6">
        <f t="shared" si="225"/>
        <v>0.54469181537153677</v>
      </c>
      <c r="DF68" s="6">
        <f t="shared" si="225"/>
        <v>0.56426164784536648</v>
      </c>
      <c r="DG68" s="6">
        <f t="shared" si="225"/>
        <v>0.58973927908223922</v>
      </c>
      <c r="DH68" s="6">
        <f t="shared" si="225"/>
        <v>0.61598237029213676</v>
      </c>
      <c r="DI68" s="6">
        <f t="shared" si="225"/>
        <v>0.64355876713467575</v>
      </c>
      <c r="DJ68" s="6">
        <f t="shared" si="225"/>
        <v>0.66880543081231969</v>
      </c>
      <c r="DK68" s="6">
        <f t="shared" si="225"/>
        <v>0.68943321698409754</v>
      </c>
      <c r="DL68" s="6">
        <f t="shared" si="225"/>
        <v>0.70449395342040089</v>
      </c>
      <c r="DM68" s="6">
        <f t="shared" si="225"/>
        <v>0.71858004598197078</v>
      </c>
      <c r="DN68" s="6">
        <f t="shared" si="225"/>
        <v>0.7305716762364528</v>
      </c>
      <c r="DO68" s="6">
        <f t="shared" si="225"/>
        <v>0.73691762968574492</v>
      </c>
      <c r="DP68" s="6">
        <f>IF(ISTEXT(DM63), "n/a", AVERAGE(DM63:DP63))</f>
        <v>0.74584097356800116</v>
      </c>
      <c r="DQ68" s="6">
        <f t="shared" si="225"/>
        <v>0.75037592293065425</v>
      </c>
      <c r="DR68" s="6">
        <f t="shared" si="225"/>
        <v>0.75365140827953714</v>
      </c>
      <c r="DS68" s="6">
        <f t="shared" si="225"/>
        <v>0.75663252375715762</v>
      </c>
      <c r="DT68" s="6">
        <f t="shared" si="225"/>
        <v>0.75380413685624537</v>
      </c>
      <c r="DU68" s="6">
        <f t="shared" si="225"/>
        <v>0.74445586447411394</v>
      </c>
      <c r="DV68" s="6">
        <f t="shared" si="225"/>
        <v>0.72852534306048644</v>
      </c>
      <c r="DW68" s="6">
        <f t="shared" si="225"/>
        <v>0.70496862444082831</v>
      </c>
      <c r="DX68" s="6">
        <f t="shared" si="225"/>
        <v>0.67650162066721942</v>
      </c>
      <c r="DY68" s="6">
        <f t="shared" si="225"/>
        <v>0.64776415558276135</v>
      </c>
      <c r="DZ68" s="6">
        <f t="shared" si="225"/>
        <v>0.61851978589986834</v>
      </c>
      <c r="EA68" s="6">
        <f t="shared" si="225"/>
        <v>0.59179618243876675</v>
      </c>
      <c r="EB68" s="6">
        <f t="shared" si="225"/>
        <v>0.56716798646996402</v>
      </c>
      <c r="EC68" s="6">
        <f t="shared" si="225"/>
        <v>0.54518673442312116</v>
      </c>
      <c r="ED68" s="6">
        <f t="shared" si="225"/>
        <v>0.52740307654250196</v>
      </c>
      <c r="EE68" s="6">
        <f t="shared" si="225"/>
        <v>0.51830900809955915</v>
      </c>
      <c r="EF68" s="6">
        <f t="shared" ref="EF68:FX68" si="226">IF(ISTEXT(EC63), "n/a", AVERAGE(EC63:EF63))</f>
        <v>0.51247049640450459</v>
      </c>
      <c r="EG68" s="6">
        <f t="shared" si="226"/>
        <v>0.50942475504619267</v>
      </c>
      <c r="EH68" s="6">
        <f t="shared" si="226"/>
        <v>0.50674411822652976</v>
      </c>
      <c r="EI68" s="6">
        <f t="shared" si="226"/>
        <v>0.50217387353047249</v>
      </c>
      <c r="EJ68" s="6">
        <f t="shared" si="226"/>
        <v>0.50280210731747177</v>
      </c>
      <c r="EK68" s="6">
        <f t="shared" si="226"/>
        <v>0.50347033111371386</v>
      </c>
      <c r="EL68" s="6">
        <f t="shared" si="226"/>
        <v>0.5046027766482214</v>
      </c>
      <c r="EM68" s="6">
        <f t="shared" si="226"/>
        <v>0.50342010087903144</v>
      </c>
      <c r="EN68" s="6">
        <f t="shared" si="226"/>
        <v>0.4939402013955736</v>
      </c>
      <c r="EO68" s="6">
        <f t="shared" si="226"/>
        <v>0.48130972664177885</v>
      </c>
      <c r="EP68" s="6">
        <f t="shared" si="226"/>
        <v>0.46601173310366001</v>
      </c>
      <c r="EQ68" s="6">
        <f t="shared" si="226"/>
        <v>0.44570414631061739</v>
      </c>
      <c r="ER68" s="6">
        <f t="shared" si="226"/>
        <v>0.42496380561441238</v>
      </c>
      <c r="ES68" s="6">
        <f t="shared" si="226"/>
        <v>0.40499975058295823</v>
      </c>
      <c r="ET68" s="6">
        <f t="shared" si="226"/>
        <v>0.38731864867798155</v>
      </c>
      <c r="EU68" s="6">
        <f t="shared" si="226"/>
        <v>0.37700703447328554</v>
      </c>
      <c r="EV68" s="6">
        <f t="shared" si="226"/>
        <v>0.37330798143761312</v>
      </c>
      <c r="EW68" s="6">
        <f t="shared" si="226"/>
        <v>0.37215172661541179</v>
      </c>
      <c r="EX68" s="6">
        <f t="shared" si="226"/>
        <v>0.37207210020246728</v>
      </c>
      <c r="EY68" s="6">
        <f t="shared" si="226"/>
        <v>0.37209173283300823</v>
      </c>
      <c r="EZ68" s="6">
        <f t="shared" si="226"/>
        <v>0.3716258567426276</v>
      </c>
      <c r="FA68" s="6">
        <f t="shared" si="226"/>
        <v>0.36898875069153436</v>
      </c>
      <c r="FB68" s="6">
        <f t="shared" si="226"/>
        <v>0.3636360095025441</v>
      </c>
      <c r="FC68" s="6">
        <f t="shared" si="226"/>
        <v>0.3508934295699534</v>
      </c>
      <c r="FD68" s="6">
        <f t="shared" si="226"/>
        <v>0.32647248262614892</v>
      </c>
      <c r="FE68" s="6">
        <f t="shared" si="226"/>
        <v>0.29990314307913962</v>
      </c>
      <c r="FF68" s="6">
        <f t="shared" si="226"/>
        <v>0.2721569424035884</v>
      </c>
      <c r="FG68" s="6">
        <f t="shared" si="226"/>
        <v>0.24587564679239973</v>
      </c>
      <c r="FH68" s="6">
        <f t="shared" si="226"/>
        <v>0.22900968267822333</v>
      </c>
      <c r="FI68" s="6">
        <f t="shared" si="226"/>
        <v>0.21667125584658348</v>
      </c>
      <c r="FJ68" s="6">
        <f t="shared" si="226"/>
        <v>0.20974348952062685</v>
      </c>
      <c r="FK68" s="6">
        <f t="shared" si="226"/>
        <v>0.21521476184583299</v>
      </c>
      <c r="FL68" s="6">
        <f t="shared" si="226"/>
        <v>0.22353639500259809</v>
      </c>
      <c r="FM68" s="6">
        <f t="shared" si="226"/>
        <v>0.23390163696113675</v>
      </c>
      <c r="FN68" s="6">
        <f t="shared" si="226"/>
        <v>0.24495908208520933</v>
      </c>
      <c r="FO68" s="6">
        <f t="shared" si="226"/>
        <v>0.24960355270168771</v>
      </c>
      <c r="FP68" s="6">
        <f t="shared" si="226"/>
        <v>0.25543156566503833</v>
      </c>
      <c r="FQ68" s="6">
        <f t="shared" si="226"/>
        <v>0.26056374633376966</v>
      </c>
      <c r="FR68" s="6">
        <f t="shared" si="226"/>
        <v>0.26602224307605349</v>
      </c>
      <c r="FS68" s="6">
        <f t="shared" si="226"/>
        <v>0.272575154475176</v>
      </c>
      <c r="FT68" s="6">
        <f t="shared" si="226"/>
        <v>0.27596811552868794</v>
      </c>
      <c r="FU68" s="6">
        <f t="shared" si="226"/>
        <v>0.27934679980047028</v>
      </c>
      <c r="FV68" s="6">
        <f t="shared" si="226"/>
        <v>0.28119783133534831</v>
      </c>
      <c r="FW68" s="6">
        <f t="shared" si="226"/>
        <v>0.28066461895476774</v>
      </c>
      <c r="FX68" s="6">
        <f t="shared" si="226"/>
        <v>0.28188521756159135</v>
      </c>
      <c r="FY68" s="6">
        <f t="shared" ref="FY68" si="227">IF(ISTEXT(FV63), "n/a", AVERAGE(FV63:FY63))</f>
        <v>0.28209627577654839</v>
      </c>
      <c r="FZ68" s="6">
        <f t="shared" ref="FZ68" si="228">IF(ISTEXT(FW63), "n/a", AVERAGE(FW63:FZ63))</f>
        <v>0.28343368892761939</v>
      </c>
      <c r="GA68" s="6">
        <f t="shared" ref="GA68" si="229">IF(ISTEXT(FX63), "n/a", AVERAGE(FX63:GA63))</f>
        <v>0.28728817691042013</v>
      </c>
      <c r="GB68" s="6">
        <f t="shared" ref="GB68" si="230">IF(ISTEXT(FY63), "n/a", AVERAGE(FY63:GB63))</f>
        <v>0.29208890438197965</v>
      </c>
      <c r="GC68" s="6">
        <f t="shared" ref="GC68" si="231">IF(ISTEXT(FZ63), "n/a", AVERAGE(FZ63:GC63))</f>
        <v>0.29773611668988509</v>
      </c>
      <c r="GD68" s="6">
        <f t="shared" ref="GD68" si="232">IF(ISTEXT(GA63), "n/a", AVERAGE(GA63:GD63))</f>
        <v>0.30240963133295162</v>
      </c>
      <c r="GE68" s="6">
        <f t="shared" ref="GE68" si="233">IF(ISTEXT(GB63), "n/a", AVERAGE(GB63:GE63))</f>
        <v>0.30454351235999239</v>
      </c>
      <c r="GF68" s="6">
        <f t="shared" ref="GF68" si="234">IF(ISTEXT(GC63), "n/a", AVERAGE(GC63:GF63))</f>
        <v>0.30104677039307964</v>
      </c>
      <c r="GG68" s="6">
        <f t="shared" ref="GG68" si="235">IF(ISTEXT(GD63), "n/a", AVERAGE(GD63:GG63))</f>
        <v>0.29551868908892032</v>
      </c>
      <c r="GH68" s="6">
        <f t="shared" ref="GH68" si="236">IF(ISTEXT(GE63), "n/a", AVERAGE(GE63:GH63))</f>
        <v>0.28948426976866792</v>
      </c>
      <c r="GI68" s="6">
        <f t="shared" ref="GI68" si="237">IF(ISTEXT(GF63), "n/a", AVERAGE(GF63:GI63))</f>
        <v>0.28285403696661654</v>
      </c>
      <c r="GJ68" s="6">
        <f t="shared" ref="GJ68" si="238">IF(ISTEXT(GG63), "n/a", AVERAGE(GG63:GJ63))</f>
        <v>0.28086937165655995</v>
      </c>
      <c r="GK68" s="6">
        <f t="shared" ref="GK68" si="239">IF(ISTEXT(GH63), "n/a", AVERAGE(GH63:GK63))</f>
        <v>0.28138350758857067</v>
      </c>
      <c r="GL68" s="6">
        <f t="shared" ref="GL68" si="240">IF(ISTEXT(GI63), "n/a", AVERAGE(GI63:GL63))</f>
        <v>0.28426331646576269</v>
      </c>
      <c r="GM68" s="6">
        <f t="shared" ref="GM68" si="241">IF(ISTEXT(GJ63), "n/a", AVERAGE(GJ63:GM63))</f>
        <v>0.29450639723756994</v>
      </c>
      <c r="GN68" s="6">
        <f t="shared" ref="GN68" si="242">IF(ISTEXT(GK63), "n/a", AVERAGE(GK63:GN63))</f>
        <v>0.30773318075920636</v>
      </c>
      <c r="GO68" s="6">
        <f t="shared" ref="GO68" si="243">IF(ISTEXT(GL63), "n/a", AVERAGE(GL63:GO63))</f>
        <v>0.31494966799424612</v>
      </c>
      <c r="GP68" s="6">
        <f t="shared" ref="GP68" si="244">IF(ISTEXT(GM63), "n/a", AVERAGE(GM63:GP63))</f>
        <v>0.32546386137722438</v>
      </c>
      <c r="GQ68" s="6">
        <f t="shared" ref="GQ68" si="245">IF(ISTEXT(GN63), "n/a", AVERAGE(GN63:GQ63))</f>
        <v>0.33365216876020898</v>
      </c>
      <c r="GR68" s="6" t="str">
        <f t="shared" ref="GR68" si="246">IF(ISTEXT(GO63), "n/a", AVERAGE(GO63:GR63))</f>
        <v>n/a</v>
      </c>
      <c r="GS68" s="6" t="str">
        <f t="shared" ref="GS68" si="247">IF(ISTEXT(GP63), "n/a", AVERAGE(GP63:GS63))</f>
        <v>n/a</v>
      </c>
      <c r="GT68" s="6" t="str">
        <f t="shared" ref="GT68" si="248">IF(ISTEXT(GQ63), "n/a", AVERAGE(GQ63:GT63))</f>
        <v>n/a</v>
      </c>
      <c r="GU68" s="6" t="str">
        <f t="shared" ref="GU68" si="249">IF(ISTEXT(GR63), "n/a", AVERAGE(GR63:GU63))</f>
        <v>n/a</v>
      </c>
      <c r="GV68" s="6" t="str">
        <f t="shared" ref="GV68" si="250">IF(ISTEXT(GS63), "n/a", AVERAGE(GS63:GV63))</f>
        <v>n/a</v>
      </c>
    </row>
    <row r="69" spans="1:204" s="6" customFormat="1" x14ac:dyDescent="0.25">
      <c r="A69" s="42" t="s">
        <v>337</v>
      </c>
      <c r="B69" s="6" t="s">
        <v>338</v>
      </c>
      <c r="C69" s="6" t="str">
        <f>IFERROR(C67-C68, "n/a")</f>
        <v>n/a</v>
      </c>
      <c r="D69" s="6" t="str">
        <f t="shared" ref="D69:E69" si="251">IFERROR(D67-D68, "n/a")</f>
        <v>n/a</v>
      </c>
      <c r="E69" s="6" t="str">
        <f t="shared" si="251"/>
        <v>n/a</v>
      </c>
      <c r="F69" s="6" t="str">
        <f t="shared" ref="F69:AK69" ca="1" si="252">IFERROR(F67-F68, "n/a")</f>
        <v>n/a</v>
      </c>
      <c r="G69" s="6" t="str">
        <f t="shared" ca="1" si="252"/>
        <v>n/a</v>
      </c>
      <c r="H69" s="6" t="str">
        <f t="shared" ca="1" si="252"/>
        <v>n/a</v>
      </c>
      <c r="I69" s="6" t="str">
        <f t="shared" ca="1" si="252"/>
        <v>n/a</v>
      </c>
      <c r="J69" s="6" t="str">
        <f t="shared" ca="1" si="252"/>
        <v>n/a</v>
      </c>
      <c r="K69" s="6" t="str">
        <f t="shared" ca="1" si="252"/>
        <v>n/a</v>
      </c>
      <c r="L69" s="6" t="str">
        <f t="shared" ca="1" si="252"/>
        <v>n/a</v>
      </c>
      <c r="M69" s="6" t="str">
        <f t="shared" ca="1" si="252"/>
        <v>n/a</v>
      </c>
      <c r="N69" s="6" t="str">
        <f t="shared" ca="1" si="252"/>
        <v>n/a</v>
      </c>
      <c r="O69" s="6" t="str">
        <f t="shared" ca="1" si="252"/>
        <v>n/a</v>
      </c>
      <c r="P69" s="6" t="str">
        <f t="shared" ca="1" si="252"/>
        <v>n/a</v>
      </c>
      <c r="Q69" s="6" t="str">
        <f t="shared" ca="1" si="252"/>
        <v>n/a</v>
      </c>
      <c r="R69" s="6">
        <f t="shared" ca="1" si="252"/>
        <v>-0.90695464254649649</v>
      </c>
      <c r="S69" s="6">
        <f t="shared" ca="1" si="252"/>
        <v>-0.7874520360354762</v>
      </c>
      <c r="T69" s="6">
        <f t="shared" ca="1" si="252"/>
        <v>-0.41594758208211891</v>
      </c>
      <c r="U69" s="6">
        <f t="shared" ca="1" si="252"/>
        <v>-2.1395925405605976E-2</v>
      </c>
      <c r="V69" s="6">
        <f t="shared" ca="1" si="252"/>
        <v>0.13619948463428522</v>
      </c>
      <c r="W69" s="6">
        <f t="shared" ca="1" si="252"/>
        <v>0.38525979844602698</v>
      </c>
      <c r="X69" s="6">
        <f t="shared" ca="1" si="252"/>
        <v>0.70052508550965698</v>
      </c>
      <c r="Y69" s="6">
        <f t="shared" ca="1" si="252"/>
        <v>1.3820434712732506</v>
      </c>
      <c r="Z69" s="6">
        <f t="shared" ca="1" si="252"/>
        <v>1.5782234600598384</v>
      </c>
      <c r="AA69" s="6">
        <f t="shared" ca="1" si="252"/>
        <v>1.2114145229011217</v>
      </c>
      <c r="AB69" s="6">
        <f t="shared" ca="1" si="252"/>
        <v>0.38753041188881587</v>
      </c>
      <c r="AC69" s="6">
        <f t="shared" ca="1" si="252"/>
        <v>-0.4984721736415777</v>
      </c>
      <c r="AD69" s="6">
        <f t="shared" ca="1" si="252"/>
        <v>-0.86542000701632182</v>
      </c>
      <c r="AE69" s="6">
        <f t="shared" ca="1" si="252"/>
        <v>-0.96571251845367923</v>
      </c>
      <c r="AF69" s="6">
        <f t="shared" ca="1" si="252"/>
        <v>-0.63944590314076022</v>
      </c>
      <c r="AG69" s="6">
        <f t="shared" ca="1" si="252"/>
        <v>-0.59457111598590895</v>
      </c>
      <c r="AH69" s="6">
        <f t="shared" ca="1" si="252"/>
        <v>-0.74374408957600002</v>
      </c>
      <c r="AI69" s="6">
        <f t="shared" ca="1" si="252"/>
        <v>-1.0083970241842166</v>
      </c>
      <c r="AJ69" s="6">
        <f t="shared" ca="1" si="252"/>
        <v>-0.55855623069841986</v>
      </c>
      <c r="AK69" s="6">
        <f t="shared" ca="1" si="252"/>
        <v>-0.50462378660541285</v>
      </c>
      <c r="AL69" s="6">
        <f t="shared" ref="AL69:BQ69" ca="1" si="253">IFERROR(AL67-AL68, "n/a")</f>
        <v>-0.28657234795399295</v>
      </c>
      <c r="AM69" s="6">
        <f t="shared" ca="1" si="253"/>
        <v>-0.43870718189972935</v>
      </c>
      <c r="AN69" s="6">
        <f t="shared" ca="1" si="253"/>
        <v>-0.72659984717203674</v>
      </c>
      <c r="AO69" s="6">
        <f t="shared" ca="1" si="253"/>
        <v>-0.65673891586757704</v>
      </c>
      <c r="AP69" s="6">
        <f t="shared" ca="1" si="253"/>
        <v>-0.55438879431345922</v>
      </c>
      <c r="AQ69" s="6">
        <f t="shared" ca="1" si="253"/>
        <v>0.17584623332447324</v>
      </c>
      <c r="AR69" s="6">
        <f t="shared" ca="1" si="253"/>
        <v>0.12171448702004839</v>
      </c>
      <c r="AS69" s="6">
        <f t="shared" ca="1" si="253"/>
        <v>4.387372811429685E-2</v>
      </c>
      <c r="AT69" s="6">
        <f t="shared" ca="1" si="253"/>
        <v>0.14032603115595355</v>
      </c>
      <c r="AU69" s="6">
        <f t="shared" ca="1" si="253"/>
        <v>3.5789916149102319E-2</v>
      </c>
      <c r="AV69" s="6">
        <f t="shared" ca="1" si="253"/>
        <v>-3.7580311986048665E-2</v>
      </c>
      <c r="AW69" s="6">
        <f t="shared" ca="1" si="253"/>
        <v>-0.17242938410003023</v>
      </c>
      <c r="AX69" s="6">
        <f t="shared" ca="1" si="253"/>
        <v>-0.20119031583820879</v>
      </c>
      <c r="AY69" s="6">
        <f t="shared" ca="1" si="253"/>
        <v>-0.49150414779684981</v>
      </c>
      <c r="AZ69" s="6">
        <f t="shared" ca="1" si="253"/>
        <v>-0.40569059820096265</v>
      </c>
      <c r="BA69" s="6">
        <f t="shared" ca="1" si="253"/>
        <v>-1.1191431698502008E-2</v>
      </c>
      <c r="BB69" s="6">
        <f t="shared" ca="1" si="253"/>
        <v>0.34933855669857838</v>
      </c>
      <c r="BC69" s="6">
        <f t="shared" ca="1" si="253"/>
        <v>0.76061664308904064</v>
      </c>
      <c r="BD69" s="6">
        <f t="shared" ca="1" si="253"/>
        <v>1.0588000889967939</v>
      </c>
      <c r="BE69" s="6">
        <f t="shared" ca="1" si="253"/>
        <v>1.2933718330678263</v>
      </c>
      <c r="BF69" s="6">
        <f t="shared" ca="1" si="253"/>
        <v>0.37818408056008279</v>
      </c>
      <c r="BG69" s="6">
        <f t="shared" ca="1" si="253"/>
        <v>6.2688188181142412E-2</v>
      </c>
      <c r="BH69" s="6">
        <f t="shared" ca="1" si="253"/>
        <v>-1.0847615727134219E-2</v>
      </c>
      <c r="BI69" s="6">
        <f t="shared" ca="1" si="253"/>
        <v>-0.49780723127144522</v>
      </c>
      <c r="BJ69" s="6">
        <f t="shared" ca="1" si="253"/>
        <v>0.14631052190935789</v>
      </c>
      <c r="BK69" s="6">
        <f t="shared" ca="1" si="253"/>
        <v>9.6079848415519198E-2</v>
      </c>
      <c r="BL69" s="6">
        <f t="shared" ca="1" si="253"/>
        <v>0.17825783735056022</v>
      </c>
      <c r="BM69" s="6">
        <f t="shared" ca="1" si="253"/>
        <v>0.59017420038406199</v>
      </c>
      <c r="BN69" s="6">
        <f t="shared" ca="1" si="253"/>
        <v>0.15961756705204311</v>
      </c>
      <c r="BO69" s="6">
        <f t="shared" ca="1" si="253"/>
        <v>0.1644885616100783</v>
      </c>
      <c r="BP69" s="6">
        <f t="shared" ca="1" si="253"/>
        <v>0.12474515086678206</v>
      </c>
      <c r="BQ69" s="6">
        <f t="shared" ca="1" si="253"/>
        <v>0.16057707253958586</v>
      </c>
      <c r="BR69" s="6">
        <f t="shared" ref="BR69:CW69" ca="1" si="254">IFERROR(BR67-BR68, "n/a")</f>
        <v>0.11360553130422069</v>
      </c>
      <c r="BS69" s="6">
        <f t="shared" ca="1" si="254"/>
        <v>0.14066547401912466</v>
      </c>
      <c r="BT69" s="6">
        <f t="shared" ca="1" si="254"/>
        <v>-0.21175328395473914</v>
      </c>
      <c r="BU69" s="6">
        <f t="shared" ca="1" si="254"/>
        <v>-0.76681254182668945</v>
      </c>
      <c r="BV69" s="6">
        <f t="shared" ca="1" si="254"/>
        <v>-0.38312903596535997</v>
      </c>
      <c r="BW69" s="6">
        <f t="shared" ca="1" si="254"/>
        <v>-0.68419694725217872</v>
      </c>
      <c r="BX69" s="6">
        <f t="shared" ca="1" si="254"/>
        <v>-0.68900061936055346</v>
      </c>
      <c r="BY69" s="6">
        <f t="shared" ca="1" si="254"/>
        <v>-0.62025987540951477</v>
      </c>
      <c r="BZ69" s="6">
        <f t="shared" ca="1" si="254"/>
        <v>-0.44556975563084189</v>
      </c>
      <c r="CA69" s="6">
        <f t="shared" ca="1" si="254"/>
        <v>-0.42526473062715286</v>
      </c>
      <c r="CB69" s="6">
        <f t="shared" ca="1" si="254"/>
        <v>-0.12561923270732589</v>
      </c>
      <c r="CC69" s="6">
        <f t="shared" ca="1" si="254"/>
        <v>8.4765145900498773E-2</v>
      </c>
      <c r="CD69" s="6">
        <f t="shared" ca="1" si="254"/>
        <v>-0.15325701626723065</v>
      </c>
      <c r="CE69" s="6">
        <f t="shared" ca="1" si="254"/>
        <v>0.44365130287683696</v>
      </c>
      <c r="CF69" s="6">
        <f t="shared" ca="1" si="254"/>
        <v>0.197758441493883</v>
      </c>
      <c r="CG69" s="6">
        <f t="shared" ca="1" si="254"/>
        <v>0.10827540388821488</v>
      </c>
      <c r="CH69" s="6">
        <f t="shared" ca="1" si="254"/>
        <v>0.15171800295575522</v>
      </c>
      <c r="CI69" s="6">
        <f t="shared" ca="1" si="254"/>
        <v>-1.2584941854220211E-2</v>
      </c>
      <c r="CJ69" s="6">
        <f t="shared" ca="1" si="254"/>
        <v>0.25099348305992442</v>
      </c>
      <c r="CK69" s="6">
        <f t="shared" ca="1" si="254"/>
        <v>0.29005016434242337</v>
      </c>
      <c r="CL69" s="6">
        <f t="shared" ca="1" si="254"/>
        <v>0.1399562397941887</v>
      </c>
      <c r="CM69" s="6">
        <f t="shared" ca="1" si="254"/>
        <v>0.41400463358898565</v>
      </c>
      <c r="CN69" s="6">
        <f t="shared" ca="1" si="254"/>
        <v>0.27989100598161221</v>
      </c>
      <c r="CO69" s="6">
        <f t="shared" ca="1" si="254"/>
        <v>0.51997157593267063</v>
      </c>
      <c r="CP69" s="6">
        <f t="shared" ca="1" si="254"/>
        <v>0.64305432323398592</v>
      </c>
      <c r="CQ69" s="6">
        <f t="shared" ca="1" si="254"/>
        <v>-3.0212526793993277E-2</v>
      </c>
      <c r="CR69" s="6">
        <f t="shared" ca="1" si="254"/>
        <v>-0.1618628994041324</v>
      </c>
      <c r="CS69" s="6">
        <f t="shared" ca="1" si="254"/>
        <v>-0.48143204190284228</v>
      </c>
      <c r="CT69" s="6">
        <f t="shared" ca="1" si="254"/>
        <v>-0.56427541524913161</v>
      </c>
      <c r="CU69" s="6">
        <f t="shared" ca="1" si="254"/>
        <v>-0.66722711394327616</v>
      </c>
      <c r="CV69" s="6">
        <f t="shared" ca="1" si="254"/>
        <v>-0.66516658668374684</v>
      </c>
      <c r="CW69" s="6">
        <f t="shared" ca="1" si="254"/>
        <v>-0.4536965423567626</v>
      </c>
      <c r="CX69" s="6">
        <f t="shared" ref="CX69:EC69" ca="1" si="255">IFERROR(CX67-CX68, "n/a")</f>
        <v>-0.68659197644854153</v>
      </c>
      <c r="CY69" s="6">
        <f t="shared" ca="1" si="255"/>
        <v>-0.38517037845156155</v>
      </c>
      <c r="CZ69" s="6">
        <f t="shared" ca="1" si="255"/>
        <v>-0.35468237849092465</v>
      </c>
      <c r="DA69" s="6">
        <f t="shared" ca="1" si="255"/>
        <v>-0.64060923414559523</v>
      </c>
      <c r="DB69" s="6">
        <f t="shared" ca="1" si="255"/>
        <v>-0.72029923781246907</v>
      </c>
      <c r="DC69" s="6">
        <f t="shared" ca="1" si="255"/>
        <v>-0.68502546302291611</v>
      </c>
      <c r="DD69" s="6">
        <f t="shared" ca="1" si="255"/>
        <v>-0.56416674215630025</v>
      </c>
      <c r="DE69" s="6">
        <f t="shared" ca="1" si="255"/>
        <v>-0.6253410837140525</v>
      </c>
      <c r="DF69" s="6">
        <f t="shared" ca="1" si="255"/>
        <v>-0.29024897444274278</v>
      </c>
      <c r="DG69" s="6">
        <f t="shared" ca="1" si="255"/>
        <v>-0.57460642672880757</v>
      </c>
      <c r="DH69" s="6">
        <f t="shared" ca="1" si="255"/>
        <v>-0.74273957132776991</v>
      </c>
      <c r="DI69" s="6">
        <f t="shared" ca="1" si="255"/>
        <v>-0.70801142833557351</v>
      </c>
      <c r="DJ69" s="6">
        <f t="shared" ca="1" si="255"/>
        <v>-0.8639757355027855</v>
      </c>
      <c r="DK69" s="6">
        <f t="shared" ca="1" si="255"/>
        <v>-0.91917400068839983</v>
      </c>
      <c r="DL69" s="6">
        <f t="shared" ca="1" si="255"/>
        <v>-0.77747928034105884</v>
      </c>
      <c r="DM69" s="6">
        <f t="shared" ca="1" si="255"/>
        <v>-0.76371688343600519</v>
      </c>
      <c r="DN69" s="6">
        <f t="shared" ca="1" si="255"/>
        <v>-0.74608986086794182</v>
      </c>
      <c r="DO69" s="6">
        <f t="shared" ca="1" si="255"/>
        <v>-0.49542953747354895</v>
      </c>
      <c r="DP69" s="6">
        <f t="shared" ca="1" si="255"/>
        <v>-0.69212478892205853</v>
      </c>
      <c r="DQ69" s="6">
        <f t="shared" ca="1" si="255"/>
        <v>-0.53653364659103375</v>
      </c>
      <c r="DR69" s="6">
        <f t="shared" ca="1" si="255"/>
        <v>-0.29986565015508793</v>
      </c>
      <c r="DS69" s="6">
        <f t="shared" ca="1" si="255"/>
        <v>-0.5431566883867438</v>
      </c>
      <c r="DT69" s="6">
        <f t="shared" ca="1" si="255"/>
        <v>-0.44941252420034555</v>
      </c>
      <c r="DU69" s="6">
        <f t="shared" ca="1" si="255"/>
        <v>-0.69456987260670533</v>
      </c>
      <c r="DV69" s="6">
        <f t="shared" ca="1" si="255"/>
        <v>-0.81019503377986501</v>
      </c>
      <c r="DW69" s="6">
        <f t="shared" ca="1" si="255"/>
        <v>-0.28604844920917705</v>
      </c>
      <c r="DX69" s="6">
        <f t="shared" ca="1" si="255"/>
        <v>-3.4354613588381433E-2</v>
      </c>
      <c r="DY69" s="6">
        <f t="shared" ca="1" si="255"/>
        <v>0.31944949182767723</v>
      </c>
      <c r="DZ69" s="6">
        <f t="shared" ca="1" si="255"/>
        <v>0.84966749846372203</v>
      </c>
      <c r="EA69" s="6">
        <f t="shared" ca="1" si="255"/>
        <v>1.2061817991154644</v>
      </c>
      <c r="EB69" s="6">
        <f t="shared" ca="1" si="255"/>
        <v>1.4512680614912346</v>
      </c>
      <c r="EC69" s="6">
        <f t="shared" ca="1" si="255"/>
        <v>1.6877751056007901</v>
      </c>
      <c r="ED69" s="6">
        <f t="shared" ref="ED69:FI69" ca="1" si="256">IFERROR(ED67-ED68, "n/a")</f>
        <v>1.5253737480738174</v>
      </c>
      <c r="EE69" s="6">
        <f t="shared" ca="1" si="256"/>
        <v>1.2354650311162465</v>
      </c>
      <c r="EF69" s="6">
        <f t="shared" ca="1" si="256"/>
        <v>1.1315422926844263</v>
      </c>
      <c r="EG69" s="6">
        <f t="shared" ca="1" si="256"/>
        <v>0.98711398702149211</v>
      </c>
      <c r="EH69" s="6">
        <f t="shared" ca="1" si="256"/>
        <v>0.85010086425410414</v>
      </c>
      <c r="EI69" s="6">
        <f t="shared" ca="1" si="256"/>
        <v>0.70712431659259922</v>
      </c>
      <c r="EJ69" s="6">
        <f t="shared" ca="1" si="256"/>
        <v>0.3759357570468691</v>
      </c>
      <c r="EK69" s="6">
        <f t="shared" ca="1" si="256"/>
        <v>0.1081236880426617</v>
      </c>
      <c r="EL69" s="6">
        <f t="shared" ca="1" si="256"/>
        <v>-0.1883352965896804</v>
      </c>
      <c r="EM69" s="6">
        <f t="shared" ca="1" si="256"/>
        <v>-0.38133722605668235</v>
      </c>
      <c r="EN69" s="6">
        <f t="shared" ca="1" si="256"/>
        <v>-0.61297224997221322</v>
      </c>
      <c r="EO69" s="6">
        <f t="shared" ca="1" si="256"/>
        <v>-0.68065838214614083</v>
      </c>
      <c r="EP69" s="6">
        <f t="shared" ca="1" si="256"/>
        <v>-0.77443860122169528</v>
      </c>
      <c r="EQ69" s="6">
        <f t="shared" ca="1" si="256"/>
        <v>-0.62057445807093914</v>
      </c>
      <c r="ER69" s="6">
        <f t="shared" ca="1" si="256"/>
        <v>-0.62964755487111157</v>
      </c>
      <c r="ES69" s="6">
        <f t="shared" ca="1" si="256"/>
        <v>-0.66636210441575117</v>
      </c>
      <c r="ET69" s="6">
        <f t="shared" ca="1" si="256"/>
        <v>-0.46596772281151971</v>
      </c>
      <c r="EU69" s="6">
        <f t="shared" ca="1" si="256"/>
        <v>-0.59921235971738462</v>
      </c>
      <c r="EV69" s="6">
        <f t="shared" ca="1" si="256"/>
        <v>-0.3550884756260464</v>
      </c>
      <c r="EW69" s="6">
        <f t="shared" ca="1" si="256"/>
        <v>-0.18838858667508801</v>
      </c>
      <c r="EX69" s="6">
        <f t="shared" ca="1" si="256"/>
        <v>-7.4444540689983518E-2</v>
      </c>
      <c r="EY69" s="6">
        <f t="shared" ca="1" si="256"/>
        <v>1.3505574185418923E-2</v>
      </c>
      <c r="EZ69" s="6">
        <f t="shared" ca="1" si="256"/>
        <v>0.63061385426138727</v>
      </c>
      <c r="FA69" s="6">
        <f t="shared" ca="1" si="256"/>
        <v>0.95132680092667132</v>
      </c>
      <c r="FB69" s="6">
        <f t="shared" ca="1" si="256"/>
        <v>1.1052054634631674</v>
      </c>
      <c r="FC69" s="6">
        <f t="shared" ca="1" si="256"/>
        <v>1.9071191450558689</v>
      </c>
      <c r="FD69" s="6">
        <f t="shared" ca="1" si="256"/>
        <v>1.912524765114975</v>
      </c>
      <c r="FE69" s="6">
        <f t="shared" ca="1" si="256"/>
        <v>2.2314093891110089</v>
      </c>
      <c r="FF69" s="6">
        <f t="shared" ca="1" si="256"/>
        <v>2.5512781802571629</v>
      </c>
      <c r="FG69" s="6">
        <f t="shared" ca="1" si="256"/>
        <v>2.2109489644223159</v>
      </c>
      <c r="FH69" s="6">
        <f t="shared" ca="1" si="256"/>
        <v>1.9544702757149555</v>
      </c>
      <c r="FI69" s="6">
        <f t="shared" ca="1" si="256"/>
        <v>1.4733336500548437</v>
      </c>
      <c r="FJ69" s="6">
        <f t="shared" ref="FJ69:FX69" ca="1" si="257">IFERROR(FJ67-FJ68, "n/a")</f>
        <v>0.99784216826520578</v>
      </c>
      <c r="FK69" s="6">
        <f t="shared" ca="1" si="257"/>
        <v>0.20580070044541138</v>
      </c>
      <c r="FL69" s="6">
        <f t="shared" ca="1" si="257"/>
        <v>-0.46197350164169204</v>
      </c>
      <c r="FM69" s="6">
        <f t="shared" ca="1" si="257"/>
        <v>-1.0869053512124554</v>
      </c>
      <c r="FN69" s="6">
        <f t="shared" ca="1" si="257"/>
        <v>-1.3983793059756122</v>
      </c>
      <c r="FO69" s="6">
        <f t="shared" ca="1" si="257"/>
        <v>-1.3545043674443795</v>
      </c>
      <c r="FP69" s="6">
        <f t="shared" ca="1" si="257"/>
        <v>-1.3556461621813691</v>
      </c>
      <c r="FQ69" s="6">
        <f t="shared" ca="1" si="257"/>
        <v>-1.0671218680330135</v>
      </c>
      <c r="FR69" s="6">
        <f t="shared" ca="1" si="257"/>
        <v>-1.234551323108573</v>
      </c>
      <c r="FS69" s="6">
        <f t="shared" ca="1" si="257"/>
        <v>-1.3667892347761197</v>
      </c>
      <c r="FT69" s="6">
        <f t="shared" ca="1" si="257"/>
        <v>-1.3788870159269162</v>
      </c>
      <c r="FU69" s="6">
        <f t="shared" ca="1" si="257"/>
        <v>-1.4490945623345524</v>
      </c>
      <c r="FV69" s="6">
        <f t="shared" ca="1" si="257"/>
        <v>-1.3946410713741566</v>
      </c>
      <c r="FW69" s="6">
        <f t="shared" ca="1" si="257"/>
        <v>-1.2387154224744656</v>
      </c>
      <c r="FX69" s="6">
        <f t="shared" ca="1" si="257"/>
        <v>-1.0946581717161381</v>
      </c>
      <c r="FY69" s="6">
        <f t="shared" ref="FY69:GV69" ca="1" si="258">IFERROR(FY67-FY68, "n/a")</f>
        <v>-0.83829056392438583</v>
      </c>
      <c r="FZ69" s="6">
        <f t="shared" ca="1" si="258"/>
        <v>-0.63511230809268571</v>
      </c>
      <c r="GA69" s="6">
        <f t="shared" ca="1" si="258"/>
        <v>-0.30591912275372657</v>
      </c>
      <c r="GB69" s="6">
        <f t="shared" ca="1" si="258"/>
        <v>-3.3561891996720938E-2</v>
      </c>
      <c r="GC69" s="6">
        <f t="shared" ca="1" si="258"/>
        <v>-2.2439326518814029E-2</v>
      </c>
      <c r="GD69" s="6">
        <f t="shared" ca="1" si="258"/>
        <v>6.3698004772635097E-2</v>
      </c>
      <c r="GE69" s="6">
        <f t="shared" ca="1" si="258"/>
        <v>0.12863913572242325</v>
      </c>
      <c r="GF69" s="6">
        <f t="shared" ca="1" si="258"/>
        <v>-6.6938930581374123E-2</v>
      </c>
      <c r="GG69" s="6">
        <f t="shared" ca="1" si="258"/>
        <v>-0.10673634380132324</v>
      </c>
      <c r="GH69" s="6">
        <f t="shared" ca="1" si="258"/>
        <v>-0.12150953585483779</v>
      </c>
      <c r="GI69" s="6">
        <f t="shared" ca="1" si="258"/>
        <v>-0.29396283559914149</v>
      </c>
      <c r="GJ69" s="6">
        <f t="shared" ca="1" si="258"/>
        <v>-0.24211772259468284</v>
      </c>
      <c r="GK69" s="6">
        <f t="shared" ca="1" si="258"/>
        <v>-0.29817797232701004</v>
      </c>
      <c r="GL69" s="6">
        <f t="shared" ca="1" si="258"/>
        <v>-0.19388477672633936</v>
      </c>
      <c r="GM69" s="6">
        <f t="shared" ca="1" si="258"/>
        <v>-8.6832403803584091E-2</v>
      </c>
      <c r="GN69" s="6">
        <f t="shared" ca="1" si="258"/>
        <v>5.5981757299778667E-2</v>
      </c>
      <c r="GO69" s="6">
        <f t="shared" ca="1" si="258"/>
        <v>0.21341546957720997</v>
      </c>
      <c r="GP69" s="6">
        <f t="shared" ca="1" si="258"/>
        <v>0.2424094089516865</v>
      </c>
      <c r="GQ69" s="6">
        <f t="shared" ca="1" si="258"/>
        <v>0.37990136156874255</v>
      </c>
      <c r="GR69" s="6" t="str">
        <f t="shared" ca="1" si="258"/>
        <v>n/a</v>
      </c>
      <c r="GS69" s="6" t="str">
        <f t="shared" ca="1" si="258"/>
        <v>n/a</v>
      </c>
      <c r="GT69" s="6" t="str">
        <f t="shared" ca="1" si="258"/>
        <v>n/a</v>
      </c>
      <c r="GU69" s="6" t="str">
        <f t="shared" ca="1" si="258"/>
        <v>n/a</v>
      </c>
      <c r="GV69" s="6" t="str">
        <f t="shared" ca="1" si="258"/>
        <v>n/a</v>
      </c>
    </row>
    <row r="70" spans="1:204" s="6" customFormat="1" x14ac:dyDescent="0.25">
      <c r="A70" s="42" t="s">
        <v>336</v>
      </c>
      <c r="B70" s="6" t="s">
        <v>339</v>
      </c>
      <c r="C70" s="6" t="str">
        <f t="shared" ref="C70:AH70" ca="1" si="259">IFERROR(C59-C64, "n/a")</f>
        <v>n/a</v>
      </c>
      <c r="D70" s="6" t="str">
        <f t="shared" ca="1" si="259"/>
        <v>n/a</v>
      </c>
      <c r="E70" s="6" t="str">
        <f t="shared" ca="1" si="259"/>
        <v>n/a</v>
      </c>
      <c r="F70" s="6" t="str">
        <f t="shared" ca="1" si="259"/>
        <v>n/a</v>
      </c>
      <c r="G70" s="6" t="str">
        <f t="shared" ca="1" si="259"/>
        <v>n/a</v>
      </c>
      <c r="H70" s="6" t="str">
        <f t="shared" ca="1" si="259"/>
        <v>n/a</v>
      </c>
      <c r="I70" s="6" t="str">
        <f t="shared" ca="1" si="259"/>
        <v>n/a</v>
      </c>
      <c r="J70" s="6" t="str">
        <f t="shared" ca="1" si="259"/>
        <v>n/a</v>
      </c>
      <c r="K70" s="6" t="str">
        <f t="shared" ca="1" si="259"/>
        <v>n/a</v>
      </c>
      <c r="L70" s="6" t="str">
        <f t="shared" ca="1" si="259"/>
        <v>n/a</v>
      </c>
      <c r="M70" s="6" t="str">
        <f t="shared" ca="1" si="259"/>
        <v>n/a</v>
      </c>
      <c r="N70" s="6" t="str">
        <f t="shared" ca="1" si="259"/>
        <v>n/a</v>
      </c>
      <c r="O70" s="6">
        <f t="shared" ca="1" si="259"/>
        <v>-1.3826016904102594</v>
      </c>
      <c r="P70" s="6">
        <f t="shared" ca="1" si="259"/>
        <v>-1.6994897518140522</v>
      </c>
      <c r="Q70" s="6">
        <f t="shared" ca="1" si="259"/>
        <v>-0.49881529363316046</v>
      </c>
      <c r="R70" s="6">
        <f t="shared" ca="1" si="259"/>
        <v>-0.72840560541918353</v>
      </c>
      <c r="S70" s="6">
        <f t="shared" ca="1" si="259"/>
        <v>2.1583777733318001</v>
      </c>
      <c r="T70" s="6">
        <f t="shared" ca="1" si="259"/>
        <v>0.64212574909306996</v>
      </c>
      <c r="U70" s="6">
        <f t="shared" ca="1" si="259"/>
        <v>1.541934919233773</v>
      </c>
      <c r="V70" s="6">
        <f t="shared" ca="1" si="259"/>
        <v>1.1489629280724354</v>
      </c>
      <c r="W70" s="6">
        <f t="shared" ca="1" si="259"/>
        <v>3.5443349489836868</v>
      </c>
      <c r="X70" s="6">
        <f t="shared" ca="1" si="259"/>
        <v>1.4205439132053885</v>
      </c>
      <c r="Y70" s="6">
        <f t="shared" ca="1" si="259"/>
        <v>1.7996557495510679</v>
      </c>
      <c r="Z70" s="6">
        <f t="shared" ca="1" si="259"/>
        <v>0.26216786907730105</v>
      </c>
      <c r="AA70" s="6">
        <f t="shared" ca="1" si="259"/>
        <v>-1.1810587416467395</v>
      </c>
      <c r="AB70" s="6">
        <f t="shared" ca="1" si="259"/>
        <v>-1.9702819768070603</v>
      </c>
      <c r="AC70" s="6">
        <f t="shared" ca="1" si="259"/>
        <v>-0.72527488255273409</v>
      </c>
      <c r="AD70" s="6">
        <f t="shared" ca="1" si="259"/>
        <v>-0.66763311072588649</v>
      </c>
      <c r="AE70" s="6">
        <f t="shared" ca="1" si="259"/>
        <v>-0.54592294787897377</v>
      </c>
      <c r="AF70" s="6">
        <f t="shared" ca="1" si="259"/>
        <v>-1.7037381867019883</v>
      </c>
      <c r="AG70" s="6">
        <f t="shared" ca="1" si="259"/>
        <v>-1.6025771652310894</v>
      </c>
      <c r="AH70" s="6">
        <f t="shared" ca="1" si="259"/>
        <v>-0.61620105511987777</v>
      </c>
      <c r="AI70" s="6">
        <f t="shared" ref="AI70:BN70" ca="1" si="260">IFERROR(AI59-AI64, "n/a")</f>
        <v>-0.82951353879234335</v>
      </c>
      <c r="AJ70" s="6">
        <f t="shared" ca="1" si="260"/>
        <v>-1.5364162133588308</v>
      </c>
      <c r="AK70" s="6">
        <f t="shared" ca="1" si="260"/>
        <v>-0.63369780831758127</v>
      </c>
      <c r="AL70" s="6">
        <f t="shared" ca="1" si="260"/>
        <v>-0.83906123788688558</v>
      </c>
      <c r="AM70" s="6">
        <f t="shared" ca="1" si="260"/>
        <v>-1.3403430169898958</v>
      </c>
      <c r="AN70" s="6">
        <f t="shared" ca="1" si="260"/>
        <v>0.50040402648155602</v>
      </c>
      <c r="AO70" s="6">
        <f t="shared" ca="1" si="260"/>
        <v>-0.23545337307531916</v>
      </c>
      <c r="AP70" s="6">
        <f t="shared" ca="1" si="260"/>
        <v>0.3465682143979254</v>
      </c>
      <c r="AQ70" s="6">
        <f t="shared" ca="1" si="260"/>
        <v>1.305380900883973</v>
      </c>
      <c r="AR70" s="6">
        <f t="shared" ca="1" si="260"/>
        <v>1.8009599744326066</v>
      </c>
      <c r="AS70" s="6">
        <f t="shared" ca="1" si="260"/>
        <v>-1.9634265681945373E-2</v>
      </c>
      <c r="AT70" s="6">
        <f t="shared" ca="1" si="260"/>
        <v>-0.79840203090122108</v>
      </c>
      <c r="AU70" s="6">
        <f t="shared" ca="1" si="260"/>
        <v>-0.56829065483592212</v>
      </c>
      <c r="AV70" s="6">
        <f t="shared" ca="1" si="260"/>
        <v>0.54379355919023298</v>
      </c>
      <c r="AW70" s="6">
        <f t="shared" ca="1" si="260"/>
        <v>-1.538401996633969</v>
      </c>
      <c r="AX70" s="6">
        <f t="shared" ca="1" si="260"/>
        <v>1.6935657371076009</v>
      </c>
      <c r="AY70" s="6">
        <f t="shared" ca="1" si="260"/>
        <v>1.397629117862877</v>
      </c>
      <c r="AZ70" s="6">
        <f t="shared" ca="1" si="260"/>
        <v>0.10202596017816296</v>
      </c>
      <c r="BA70" s="6">
        <f t="shared" ca="1" si="260"/>
        <v>1.5298926617315902</v>
      </c>
      <c r="BB70" s="6">
        <f t="shared" ca="1" si="260"/>
        <v>2.3919689635534662</v>
      </c>
      <c r="BC70" s="6">
        <f t="shared" ca="1" si="260"/>
        <v>0.66191127197295452</v>
      </c>
      <c r="BD70" s="6">
        <f t="shared" ca="1" si="260"/>
        <v>-0.35345312233111503</v>
      </c>
      <c r="BE70" s="6">
        <f t="shared" ca="1" si="260"/>
        <v>0.36671655684039872</v>
      </c>
      <c r="BF70" s="6">
        <f t="shared" ca="1" si="260"/>
        <v>-3.0919791634564313</v>
      </c>
      <c r="BG70" s="6">
        <f t="shared" ca="1" si="260"/>
        <v>-1.09411276589119</v>
      </c>
      <c r="BH70" s="6">
        <f t="shared" ca="1" si="260"/>
        <v>-3.8493535488577812E-2</v>
      </c>
      <c r="BI70" s="6">
        <f t="shared" ca="1" si="260"/>
        <v>-0.58568979718923309</v>
      </c>
      <c r="BJ70" s="6">
        <f t="shared" ca="1" si="260"/>
        <v>0.67601630695670378</v>
      </c>
      <c r="BK70" s="6">
        <f t="shared" ca="1" si="260"/>
        <v>-0.38867471308703888</v>
      </c>
      <c r="BL70" s="6">
        <f t="shared" ca="1" si="260"/>
        <v>1.0511826762333389</v>
      </c>
      <c r="BM70" s="6">
        <f t="shared" ca="1" si="260"/>
        <v>0.60048340879549</v>
      </c>
      <c r="BN70" s="6">
        <f t="shared" ca="1" si="260"/>
        <v>-0.95841792856401109</v>
      </c>
      <c r="BO70" s="6">
        <f t="shared" ref="BO70:CT70" ca="1" si="261">IFERROR(BO59-BO64, "n/a")</f>
        <v>-0.35747752271525074</v>
      </c>
      <c r="BP70" s="6">
        <f t="shared" ca="1" si="261"/>
        <v>1.2278415427605842</v>
      </c>
      <c r="BQ70" s="6">
        <f t="shared" ca="1" si="261"/>
        <v>1.197014511510369</v>
      </c>
      <c r="BR70" s="6">
        <f t="shared" ca="1" si="261"/>
        <v>-1.011824079493745</v>
      </c>
      <c r="BS70" s="6">
        <f t="shared" ca="1" si="261"/>
        <v>-0.12474535498766215</v>
      </c>
      <c r="BT70" s="6">
        <f t="shared" ca="1" si="261"/>
        <v>-0.7637102430224334</v>
      </c>
      <c r="BU70" s="6">
        <f t="shared" ca="1" si="261"/>
        <v>-0.98239925695416641</v>
      </c>
      <c r="BV70" s="6">
        <f t="shared" ca="1" si="261"/>
        <v>-0.55427414051370882</v>
      </c>
      <c r="BW70" s="6">
        <f t="shared" ca="1" si="261"/>
        <v>-1.1627035781953121</v>
      </c>
      <c r="BX70" s="6">
        <f t="shared" ca="1" si="261"/>
        <v>-1.0066630329922412</v>
      </c>
      <c r="BY70" s="6">
        <f t="shared" ca="1" si="261"/>
        <v>-0.49363800325624113</v>
      </c>
      <c r="BZ70" s="6">
        <f t="shared" ca="1" si="261"/>
        <v>0.47940430442091975</v>
      </c>
      <c r="CA70" s="6">
        <f t="shared" ca="1" si="261"/>
        <v>-1.5357218906336589</v>
      </c>
      <c r="CB70" s="6">
        <f t="shared" ca="1" si="261"/>
        <v>0.64045563606078748</v>
      </c>
      <c r="CC70" s="6">
        <f t="shared" ca="1" si="261"/>
        <v>0.19203638220288322</v>
      </c>
      <c r="CD70" s="6">
        <f t="shared" ca="1" si="261"/>
        <v>0.44541050980105878</v>
      </c>
      <c r="CE70" s="6">
        <f t="shared" ca="1" si="261"/>
        <v>0.7484719269635185</v>
      </c>
      <c r="CF70" s="6">
        <f t="shared" ca="1" si="261"/>
        <v>-6.073372197989188E-2</v>
      </c>
      <c r="CG70" s="6">
        <f t="shared" ca="1" si="261"/>
        <v>0.3374573952837378</v>
      </c>
      <c r="CH70" s="6">
        <f t="shared" ca="1" si="261"/>
        <v>1.4644173977241139</v>
      </c>
      <c r="CI70" s="6">
        <f t="shared" ca="1" si="261"/>
        <v>1.3400996009192865</v>
      </c>
      <c r="CJ70" s="6">
        <f t="shared" ca="1" si="261"/>
        <v>0.56550322391076324</v>
      </c>
      <c r="CK70" s="6">
        <f t="shared" ca="1" si="261"/>
        <v>5.8052922539965024E-2</v>
      </c>
      <c r="CL70" s="6">
        <f t="shared" ca="1" si="261"/>
        <v>-0.22894023733735125</v>
      </c>
      <c r="CM70" s="6">
        <f t="shared" ca="1" si="261"/>
        <v>0.97349599897540351</v>
      </c>
      <c r="CN70" s="6">
        <f t="shared" ca="1" si="261"/>
        <v>-0.26277837030271434</v>
      </c>
      <c r="CO70" s="6">
        <f t="shared" ca="1" si="261"/>
        <v>0.58612991192079822</v>
      </c>
      <c r="CP70" s="6">
        <f t="shared" ca="1" si="261"/>
        <v>-0.33503864279071138</v>
      </c>
      <c r="CQ70" s="6">
        <f t="shared" ca="1" si="261"/>
        <v>-0.84962544571065368</v>
      </c>
      <c r="CR70" s="6">
        <f t="shared" ca="1" si="261"/>
        <v>-0.34672622476808129</v>
      </c>
      <c r="CS70" s="6">
        <f t="shared" ca="1" si="261"/>
        <v>-0.24425267621343999</v>
      </c>
      <c r="CT70" s="6">
        <f t="shared" ca="1" si="261"/>
        <v>-0.89310532222863981</v>
      </c>
      <c r="CU70" s="6">
        <f t="shared" ref="CU70:DZ70" ca="1" si="262">IFERROR(CU59-CU64, "n/a")</f>
        <v>-1.8991712365453406</v>
      </c>
      <c r="CV70" s="6">
        <f t="shared" ca="1" si="262"/>
        <v>-0.93900847379722518</v>
      </c>
      <c r="CW70" s="6">
        <f t="shared" ca="1" si="262"/>
        <v>0.52667057333111156</v>
      </c>
      <c r="CX70" s="6">
        <f t="shared" ca="1" si="262"/>
        <v>-1.6232216015001146</v>
      </c>
      <c r="CY70" s="6">
        <f t="shared" ca="1" si="262"/>
        <v>-0.19335564556301077</v>
      </c>
      <c r="CZ70" s="6">
        <f t="shared" ca="1" si="262"/>
        <v>2.1373897673723385E-2</v>
      </c>
      <c r="DA70" s="6">
        <f t="shared" ca="1" si="262"/>
        <v>-0.81324581580878463</v>
      </c>
      <c r="DB70" s="6">
        <f t="shared" ca="1" si="262"/>
        <v>-1.5466214689959319</v>
      </c>
      <c r="DC70" s="6">
        <f t="shared" ca="1" si="262"/>
        <v>-0.31714102038491243</v>
      </c>
      <c r="DD70" s="6">
        <f t="shared" ca="1" si="262"/>
        <v>-0.48904192857308315</v>
      </c>
      <c r="DE70" s="6">
        <f t="shared" ca="1" si="262"/>
        <v>-1.0078537443358435</v>
      </c>
      <c r="DF70" s="6">
        <f t="shared" ca="1" si="262"/>
        <v>-0.38453686381813235</v>
      </c>
      <c r="DG70" s="6">
        <f t="shared" ca="1" si="262"/>
        <v>-1.2655648645733457</v>
      </c>
      <c r="DH70" s="6">
        <f t="shared" ca="1" si="262"/>
        <v>-1.0129756324353565</v>
      </c>
      <c r="DI70" s="6">
        <f t="shared" ca="1" si="262"/>
        <v>-1.0079338797587867</v>
      </c>
      <c r="DJ70" s="6">
        <f t="shared" ca="1" si="262"/>
        <v>-0.75608654891600768</v>
      </c>
      <c r="DK70" s="6">
        <f t="shared" ca="1" si="262"/>
        <v>-1.6543781118630245</v>
      </c>
      <c r="DL70" s="6">
        <f t="shared" ca="1" si="262"/>
        <v>0.1854778469514059</v>
      </c>
      <c r="DM70" s="6">
        <f t="shared" ca="1" si="262"/>
        <v>-0.88630118539282654</v>
      </c>
      <c r="DN70" s="6">
        <f t="shared" ca="1" si="262"/>
        <v>-1.1941273979975358</v>
      </c>
      <c r="DO70" s="6">
        <f t="shared" ca="1" si="262"/>
        <v>-0.5779749416183777</v>
      </c>
      <c r="DP70" s="6">
        <f t="shared" ca="1" si="262"/>
        <v>-0.4535553549289934</v>
      </c>
      <c r="DQ70" s="6">
        <f t="shared" ca="1" si="262"/>
        <v>-0.28387356285519372</v>
      </c>
      <c r="DR70" s="6">
        <f t="shared" ca="1" si="262"/>
        <v>-0.30211986263572144</v>
      </c>
      <c r="DS70" s="6">
        <f t="shared" ca="1" si="262"/>
        <v>-1.1205031959038052</v>
      </c>
      <c r="DT70" s="6">
        <f t="shared" ca="1" si="262"/>
        <v>-0.88551407516471459</v>
      </c>
      <c r="DU70" s="6">
        <f t="shared" ca="1" si="262"/>
        <v>-0.44629861774221058</v>
      </c>
      <c r="DV70" s="6">
        <f t="shared" ca="1" si="262"/>
        <v>-2.5678701930997194E-2</v>
      </c>
      <c r="DW70" s="6">
        <f t="shared" ca="1" si="262"/>
        <v>1.3463064391554649</v>
      </c>
      <c r="DX70" s="6">
        <f t="shared" ca="1" si="262"/>
        <v>0.92554163601453254</v>
      </c>
      <c r="DY70" s="6">
        <f t="shared" ca="1" si="262"/>
        <v>1.2524283278028747</v>
      </c>
      <c r="DZ70" s="6">
        <f t="shared" ca="1" si="262"/>
        <v>2.2230856793789364</v>
      </c>
      <c r="EA70" s="6">
        <f t="shared" ref="EA70:FF70" ca="1" si="263">IFERROR(EA59-EA64, "n/a")</f>
        <v>1.80101583266239</v>
      </c>
      <c r="EB70" s="6">
        <f t="shared" ca="1" si="263"/>
        <v>1.7742106992013993</v>
      </c>
      <c r="EC70" s="6">
        <f t="shared" ca="1" si="263"/>
        <v>1.4667850715730926</v>
      </c>
      <c r="ED70" s="6">
        <f t="shared" ca="1" si="263"/>
        <v>1.5858089803611577</v>
      </c>
      <c r="EE70" s="6">
        <f t="shared" ca="1" si="263"/>
        <v>0.83366343080305738</v>
      </c>
      <c r="EF70" s="6">
        <f t="shared" ca="1" si="263"/>
        <v>1.1209446853022391</v>
      </c>
      <c r="EG70" s="6">
        <f t="shared" ca="1" si="263"/>
        <v>-0.1375445103647277</v>
      </c>
      <c r="EH70" s="6">
        <f t="shared" ca="1" si="263"/>
        <v>0.24850715554638647</v>
      </c>
      <c r="EI70" s="6">
        <f t="shared" ca="1" si="263"/>
        <v>0.26508761405931591</v>
      </c>
      <c r="EJ70" s="6">
        <f t="shared" ca="1" si="263"/>
        <v>-0.11650394483472337</v>
      </c>
      <c r="EK70" s="6">
        <f t="shared" ca="1" si="263"/>
        <v>-0.58651522823826541</v>
      </c>
      <c r="EL70" s="6">
        <f t="shared" ca="1" si="263"/>
        <v>-0.81530243849910322</v>
      </c>
      <c r="EM70" s="6">
        <f t="shared" ca="1" si="263"/>
        <v>-0.95887232318039584</v>
      </c>
      <c r="EN70" s="6">
        <f t="shared" ca="1" si="263"/>
        <v>-0.84284204023056408</v>
      </c>
      <c r="EO70" s="6">
        <f t="shared" ca="1" si="263"/>
        <v>-0.85898254496804727</v>
      </c>
      <c r="EP70" s="6">
        <f t="shared" ca="1" si="263"/>
        <v>-0.95617000219148141</v>
      </c>
      <c r="EQ70" s="6">
        <f t="shared" ca="1" si="263"/>
        <v>-0.59524441641174508</v>
      </c>
      <c r="ER70" s="6">
        <f t="shared" ca="1" si="263"/>
        <v>-0.78650252381123353</v>
      </c>
      <c r="ES70" s="6">
        <f t="shared" ca="1" si="263"/>
        <v>-0.51693375304560507</v>
      </c>
      <c r="ET70" s="6">
        <f t="shared" ca="1" si="263"/>
        <v>-0.39586635411226551</v>
      </c>
      <c r="EU70" s="6">
        <f t="shared" ca="1" si="263"/>
        <v>-0.32001561835133285</v>
      </c>
      <c r="EV70" s="6">
        <f t="shared" ca="1" si="263"/>
        <v>-8.9279327833252375E-2</v>
      </c>
      <c r="EW70" s="6">
        <f t="shared" ca="1" si="263"/>
        <v>-0.15858187446731542</v>
      </c>
      <c r="EX70" s="6">
        <f t="shared" ca="1" si="263"/>
        <v>0.23945605590467667</v>
      </c>
      <c r="EY70" s="6">
        <f t="shared" ca="1" si="263"/>
        <v>0.65679059547816709</v>
      </c>
      <c r="EZ70" s="6">
        <f t="shared" ca="1" si="263"/>
        <v>2.4066065806124097</v>
      </c>
      <c r="FA70" s="6">
        <f t="shared" ca="1" si="263"/>
        <v>1.9666007802725962</v>
      </c>
      <c r="FB70" s="6">
        <f t="shared" ca="1" si="263"/>
        <v>3.017894270757572</v>
      </c>
      <c r="FC70" s="6">
        <f t="shared" ca="1" si="263"/>
        <v>4.2846686451868239</v>
      </c>
      <c r="FD70" s="6">
        <f t="shared" ca="1" si="263"/>
        <v>2.8642056183366909</v>
      </c>
      <c r="FE70" s="6">
        <f t="shared" ca="1" si="263"/>
        <v>2.3917558790320892</v>
      </c>
      <c r="FF70" s="6">
        <f t="shared" ca="1" si="263"/>
        <v>1.5194477319007365</v>
      </c>
      <c r="FG70" s="6">
        <f t="shared" ref="FG70:FX70" ca="1" si="264">IFERROR(FG59-FG64, "n/a")</f>
        <v>1.5727726943161593</v>
      </c>
      <c r="FH70" s="6">
        <f t="shared" ca="1" si="264"/>
        <v>0.85445526193727073</v>
      </c>
      <c r="FI70" s="6">
        <f t="shared" ca="1" si="264"/>
        <v>9.8582651221966189E-2</v>
      </c>
      <c r="FJ70" s="6">
        <f t="shared" ca="1" si="264"/>
        <v>0.12363683273681592</v>
      </c>
      <c r="FK70" s="6">
        <f t="shared" ca="1" si="264"/>
        <v>-1.0454737542216124</v>
      </c>
      <c r="FL70" s="6">
        <f t="shared" ca="1" si="264"/>
        <v>-1.5840282562673607</v>
      </c>
      <c r="FM70" s="6">
        <f t="shared" ca="1" si="264"/>
        <v>-1.704721995768123</v>
      </c>
      <c r="FN70" s="6">
        <f t="shared" ca="1" si="264"/>
        <v>-1.604182512956833</v>
      </c>
      <c r="FO70" s="6">
        <f t="shared" ca="1" si="264"/>
        <v>-1.6781122297859818</v>
      </c>
      <c r="FP70" s="6">
        <f t="shared" ca="1" si="264"/>
        <v>-1.3087130939446299</v>
      </c>
      <c r="FQ70" s="6">
        <f t="shared" ca="1" si="264"/>
        <v>-0.65786655337807276</v>
      </c>
      <c r="FR70" s="6">
        <f t="shared" ca="1" si="264"/>
        <v>-1.3904128304199199</v>
      </c>
      <c r="FS70" s="6">
        <f t="shared" ca="1" si="264"/>
        <v>-2.2405622089227082</v>
      </c>
      <c r="FT70" s="6">
        <f t="shared" ca="1" si="264"/>
        <v>-1.0966838369625633</v>
      </c>
      <c r="FU70" s="6">
        <f t="shared" ca="1" si="264"/>
        <v>-1.416982716277509</v>
      </c>
      <c r="FV70" s="6">
        <f t="shared" ca="1" si="264"/>
        <v>-1.6782158770515454</v>
      </c>
      <c r="FW70" s="6">
        <f t="shared" ca="1" si="264"/>
        <v>-0.74705877847813584</v>
      </c>
      <c r="FX70" s="6">
        <f t="shared" ca="1" si="264"/>
        <v>-1.360328153665471</v>
      </c>
      <c r="FY70" s="6">
        <f t="shared" ref="FY70:GV70" ca="1" si="265">IFERROR(FY59-FY64, "n/a")</f>
        <v>-0.68435809232049771</v>
      </c>
      <c r="FZ70" s="6">
        <f t="shared" ca="1" si="265"/>
        <v>-0.6012230732568502</v>
      </c>
      <c r="GA70" s="6">
        <f t="shared" ca="1" si="265"/>
        <v>-0.19442040465280253</v>
      </c>
      <c r="GB70" s="6">
        <f t="shared" ca="1" si="265"/>
        <v>9.3656411920149063E-2</v>
      </c>
      <c r="GC70" s="6">
        <f t="shared" ca="1" si="265"/>
        <v>0.10186662241297212</v>
      </c>
      <c r="GD70" s="6">
        <f t="shared" ca="1" si="265"/>
        <v>3.2868747693545364E-2</v>
      </c>
      <c r="GE70" s="6">
        <f t="shared" ca="1" si="265"/>
        <v>0.39478535283115951</v>
      </c>
      <c r="GF70" s="6">
        <f t="shared" ca="1" si="265"/>
        <v>-0.51438784921643854</v>
      </c>
      <c r="GG70" s="6">
        <f t="shared" ca="1" si="265"/>
        <v>-0.24657494079233933</v>
      </c>
      <c r="GH70" s="6">
        <f t="shared" ca="1" si="265"/>
        <v>-0.2887325434552046</v>
      </c>
      <c r="GI70" s="6">
        <f t="shared" ca="1" si="265"/>
        <v>-0.35931707255080042</v>
      </c>
      <c r="GJ70" s="6">
        <f t="shared" ca="1" si="265"/>
        <v>-0.43334171295287632</v>
      </c>
      <c r="GK70" s="6">
        <f t="shared" ca="1" si="265"/>
        <v>-0.6198918315651305</v>
      </c>
      <c r="GL70" s="6">
        <f t="shared" ca="1" si="265"/>
        <v>5.4569166073435926E-2</v>
      </c>
      <c r="GM70" s="6">
        <f t="shared" ca="1" si="265"/>
        <v>3.9880406242958077E-2</v>
      </c>
      <c r="GN70" s="6">
        <f t="shared" ca="1" si="265"/>
        <v>-3.7303658170596554E-3</v>
      </c>
      <c r="GO70" s="6" t="str">
        <f t="shared" ca="1" si="265"/>
        <v>n/a</v>
      </c>
      <c r="GP70" s="6" t="str">
        <f t="shared" ca="1" si="265"/>
        <v>n/a</v>
      </c>
      <c r="GQ70" s="6" t="str">
        <f t="shared" ca="1" si="265"/>
        <v>n/a</v>
      </c>
      <c r="GR70" s="6" t="str">
        <f t="shared" ca="1" si="265"/>
        <v>n/a</v>
      </c>
      <c r="GS70" s="6" t="str">
        <f t="shared" ca="1" si="265"/>
        <v>n/a</v>
      </c>
      <c r="GT70" s="6" t="str">
        <f t="shared" ca="1" si="265"/>
        <v>n/a</v>
      </c>
      <c r="GU70" s="6" t="str">
        <f t="shared" ca="1" si="265"/>
        <v>n/a</v>
      </c>
      <c r="GV70" s="6" t="str">
        <f t="shared" ca="1" si="265"/>
        <v>n/a</v>
      </c>
    </row>
    <row r="71" spans="1:204" s="9" customFormat="1" x14ac:dyDescent="0.25">
      <c r="A71" s="43"/>
    </row>
    <row r="72" spans="1:204" s="9" customFormat="1" x14ac:dyDescent="0.25">
      <c r="A72" s="43"/>
    </row>
    <row r="73" spans="1:204" s="9" customFormat="1" x14ac:dyDescent="0.25">
      <c r="A73" s="43"/>
      <c r="B73" s="47"/>
      <c r="CE73" s="15"/>
      <c r="CF73" s="15"/>
      <c r="CG73" s="15"/>
      <c r="CH73" s="15"/>
      <c r="CI73" s="15"/>
      <c r="CJ73" s="15"/>
      <c r="CK73" s="15"/>
      <c r="CL73" s="15"/>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row>
    <row r="74" spans="1:204" x14ac:dyDescent="0.25">
      <c r="A74" s="14" t="s">
        <v>217</v>
      </c>
    </row>
    <row r="75" spans="1:204" x14ac:dyDescent="0.25">
      <c r="B75" s="30" t="s">
        <v>216</v>
      </c>
      <c r="C75" s="30" t="s">
        <v>313</v>
      </c>
      <c r="D75" s="30" t="s">
        <v>313</v>
      </c>
      <c r="E75" s="30" t="s">
        <v>313</v>
      </c>
      <c r="F75" s="30" t="s">
        <v>313</v>
      </c>
      <c r="G75" s="30" t="s">
        <v>313</v>
      </c>
      <c r="H75" s="30" t="s">
        <v>313</v>
      </c>
      <c r="I75" s="30" t="s">
        <v>313</v>
      </c>
      <c r="J75" s="30" t="s">
        <v>313</v>
      </c>
      <c r="K75" s="30" t="s">
        <v>313</v>
      </c>
      <c r="L75" s="30" t="s">
        <v>313</v>
      </c>
      <c r="M75" s="30" t="s">
        <v>313</v>
      </c>
      <c r="N75" s="30" t="s">
        <v>313</v>
      </c>
      <c r="O75" s="30" t="s">
        <v>313</v>
      </c>
      <c r="P75" s="30" t="s">
        <v>313</v>
      </c>
      <c r="Q75" s="30" t="s">
        <v>313</v>
      </c>
      <c r="R75" s="30" t="s">
        <v>313</v>
      </c>
      <c r="S75" s="30" t="s">
        <v>313</v>
      </c>
      <c r="T75" s="30" t="s">
        <v>313</v>
      </c>
      <c r="U75" s="30" t="s">
        <v>313</v>
      </c>
      <c r="V75" s="30" t="s">
        <v>313</v>
      </c>
      <c r="W75" s="30" t="s">
        <v>313</v>
      </c>
      <c r="X75" s="30" t="s">
        <v>313</v>
      </c>
      <c r="Y75" s="30" t="s">
        <v>313</v>
      </c>
      <c r="Z75" s="30" t="s">
        <v>313</v>
      </c>
      <c r="AA75" s="30" t="s">
        <v>313</v>
      </c>
      <c r="AB75" s="30" t="s">
        <v>313</v>
      </c>
      <c r="AC75" s="30" t="s">
        <v>313</v>
      </c>
      <c r="AD75" s="30" t="s">
        <v>313</v>
      </c>
      <c r="AE75" s="30" t="s">
        <v>313</v>
      </c>
      <c r="AF75" s="30" t="s">
        <v>313</v>
      </c>
      <c r="AG75" s="30" t="s">
        <v>313</v>
      </c>
      <c r="AH75" s="30" t="s">
        <v>313</v>
      </c>
      <c r="AI75" s="30" t="s">
        <v>313</v>
      </c>
      <c r="AJ75" s="30" t="s">
        <v>313</v>
      </c>
      <c r="AK75" s="30" t="s">
        <v>313</v>
      </c>
      <c r="AL75" s="30" t="s">
        <v>313</v>
      </c>
      <c r="AM75" s="30" t="s">
        <v>313</v>
      </c>
      <c r="AN75" s="30" t="s">
        <v>313</v>
      </c>
      <c r="AO75" s="30" t="s">
        <v>313</v>
      </c>
      <c r="AP75" s="30" t="s">
        <v>313</v>
      </c>
      <c r="AQ75" s="30" t="s">
        <v>313</v>
      </c>
      <c r="AR75" s="30" t="s">
        <v>313</v>
      </c>
      <c r="AS75" s="30" t="s">
        <v>313</v>
      </c>
      <c r="AT75" s="30" t="s">
        <v>313</v>
      </c>
      <c r="AU75" s="30" t="s">
        <v>313</v>
      </c>
      <c r="AV75" s="30" t="s">
        <v>313</v>
      </c>
      <c r="AW75" s="30" t="s">
        <v>313</v>
      </c>
      <c r="AX75" s="30" t="s">
        <v>313</v>
      </c>
      <c r="AY75" s="30" t="s">
        <v>313</v>
      </c>
      <c r="AZ75" s="30" t="s">
        <v>313</v>
      </c>
      <c r="BA75" s="30" t="s">
        <v>313</v>
      </c>
      <c r="BB75" s="30" t="s">
        <v>313</v>
      </c>
      <c r="BC75" s="30" t="s">
        <v>313</v>
      </c>
      <c r="BD75" s="30" t="s">
        <v>313</v>
      </c>
      <c r="BE75" s="30" t="s">
        <v>313</v>
      </c>
      <c r="BF75" s="30" t="s">
        <v>313</v>
      </c>
      <c r="BG75" s="30" t="s">
        <v>313</v>
      </c>
      <c r="BH75" s="30" t="s">
        <v>313</v>
      </c>
      <c r="BI75" s="30" t="s">
        <v>313</v>
      </c>
      <c r="BJ75" s="30" t="s">
        <v>313</v>
      </c>
      <c r="BK75" s="30" t="s">
        <v>313</v>
      </c>
      <c r="BL75" s="30" t="s">
        <v>313</v>
      </c>
      <c r="BM75" s="30" t="s">
        <v>313</v>
      </c>
      <c r="BN75" s="30" t="s">
        <v>313</v>
      </c>
      <c r="BO75" s="30" t="s">
        <v>313</v>
      </c>
      <c r="BP75" s="30" t="s">
        <v>313</v>
      </c>
      <c r="BQ75" s="30" t="s">
        <v>313</v>
      </c>
      <c r="BR75" s="30" t="s">
        <v>313</v>
      </c>
      <c r="BS75" s="30" t="s">
        <v>313</v>
      </c>
      <c r="BT75" s="30" t="s">
        <v>313</v>
      </c>
      <c r="BU75" s="30" t="s">
        <v>313</v>
      </c>
      <c r="BV75" s="30" t="s">
        <v>313</v>
      </c>
      <c r="BW75" s="30" t="s">
        <v>313</v>
      </c>
      <c r="BX75" s="30" t="s">
        <v>313</v>
      </c>
      <c r="BY75" s="30" t="s">
        <v>313</v>
      </c>
      <c r="BZ75" s="30" t="s">
        <v>313</v>
      </c>
      <c r="CA75" s="30" t="s">
        <v>313</v>
      </c>
      <c r="CB75" s="30" t="s">
        <v>313</v>
      </c>
      <c r="CC75" s="30" t="s">
        <v>313</v>
      </c>
      <c r="CD75" s="30" t="s">
        <v>313</v>
      </c>
      <c r="CE75" s="30" t="s">
        <v>313</v>
      </c>
      <c r="CF75" s="30" t="s">
        <v>313</v>
      </c>
      <c r="CG75" s="30" t="s">
        <v>313</v>
      </c>
      <c r="CH75" s="30" t="s">
        <v>313</v>
      </c>
      <c r="CI75" s="30" t="s">
        <v>313</v>
      </c>
      <c r="CJ75" s="30" t="s">
        <v>313</v>
      </c>
      <c r="CK75" s="30" t="s">
        <v>313</v>
      </c>
      <c r="CL75" s="30" t="s">
        <v>313</v>
      </c>
      <c r="CM75" s="31">
        <v>1.8526963765439053</v>
      </c>
      <c r="CN75" s="31">
        <v>0.73217295952756656</v>
      </c>
      <c r="CO75" s="31">
        <v>1.3122732987367953</v>
      </c>
      <c r="CP75" s="31">
        <v>0.31697432568435657</v>
      </c>
      <c r="CQ75" s="31">
        <v>-0.53437705431064497</v>
      </c>
      <c r="CR75" s="31">
        <v>0.25167446552971012</v>
      </c>
      <c r="CS75" s="31">
        <v>0.1414069696272906</v>
      </c>
      <c r="CT75" s="31">
        <v>0.19417176176220932</v>
      </c>
      <c r="CU75" s="31">
        <v>-1.0999549756303293</v>
      </c>
      <c r="CV75" s="31">
        <v>0.23399858103789162</v>
      </c>
      <c r="CW75" s="31">
        <v>1.0406433576206802</v>
      </c>
      <c r="CX75" s="31">
        <v>-0.63542939318744818</v>
      </c>
      <c r="CY75" s="31">
        <v>6.0211182330406898E-3</v>
      </c>
      <c r="CZ75" s="31">
        <v>0.44193624265393416</v>
      </c>
      <c r="DA75" s="31">
        <v>-9.7762054147740807E-2</v>
      </c>
      <c r="DB75" s="31">
        <v>-0.86306171287877531</v>
      </c>
      <c r="DC75" s="31">
        <v>-4.7236301806352798E-2</v>
      </c>
      <c r="DD75" s="31">
        <v>1.0866855869284029</v>
      </c>
      <c r="DE75" s="31">
        <v>-0.19501271301428974</v>
      </c>
      <c r="DF75" s="31">
        <v>0.41143228438863733</v>
      </c>
      <c r="DG75" s="31">
        <v>-0.41259021917550576</v>
      </c>
      <c r="DH75" s="31">
        <v>7.3056521278751618E-2</v>
      </c>
      <c r="DI75" s="31">
        <v>-0.28684982955605881</v>
      </c>
      <c r="DJ75" s="31">
        <v>-0.39065614356984701</v>
      </c>
      <c r="DK75" s="31">
        <v>-1.0857860058285507</v>
      </c>
      <c r="DL75" s="31">
        <v>1.0132682342362223</v>
      </c>
      <c r="DM75" s="31">
        <v>0.1169709612607116</v>
      </c>
      <c r="DN75" s="31">
        <v>0.20119048994496519</v>
      </c>
      <c r="DO75" s="31">
        <v>-0.14287453687263607</v>
      </c>
      <c r="DP75" s="31">
        <v>0.17928889915535812</v>
      </c>
      <c r="DQ75" s="31">
        <v>0.63090222927032846</v>
      </c>
      <c r="DR75" s="31">
        <v>0.85857157689358654</v>
      </c>
      <c r="DS75" s="31">
        <v>-0.99026561063503937</v>
      </c>
      <c r="DT75" s="31">
        <v>0.61525105398558866</v>
      </c>
      <c r="DU75" s="31">
        <v>-0.2512173529204153</v>
      </c>
      <c r="DV75" s="31">
        <v>0.18986846900508431</v>
      </c>
      <c r="DW75" s="31">
        <v>1.0383893959011037</v>
      </c>
      <c r="DX75" s="31">
        <v>1.4588620036310977</v>
      </c>
      <c r="DY75" s="31">
        <v>0.92433092441289022</v>
      </c>
      <c r="DZ75" s="31">
        <v>2.1891926971535032</v>
      </c>
      <c r="EA75" s="31">
        <v>2.1969884369290664</v>
      </c>
      <c r="EB75" s="31">
        <v>2.260486613792029</v>
      </c>
      <c r="EC75" s="31">
        <v>1.844705642828381</v>
      </c>
      <c r="ED75" s="31">
        <v>1.5562280255545269</v>
      </c>
      <c r="EE75" s="31">
        <v>0.88116329945828076</v>
      </c>
      <c r="EF75" s="31">
        <v>2.2470660843262493</v>
      </c>
      <c r="EG75" s="31">
        <v>0.98550793971251505</v>
      </c>
      <c r="EH75" s="31">
        <v>1.0719272757908285</v>
      </c>
      <c r="EI75" s="31">
        <v>0.6301513990084604</v>
      </c>
      <c r="EJ75" s="31">
        <v>0.83111900547831896</v>
      </c>
      <c r="EK75" s="31">
        <v>0.41073075413275018</v>
      </c>
      <c r="EL75" s="31">
        <v>-0.21261408281080407</v>
      </c>
      <c r="EM75" s="31">
        <v>-7.6984456698715065E-2</v>
      </c>
      <c r="EN75" s="31">
        <v>-0.11818531794231185</v>
      </c>
      <c r="EO75" s="31">
        <v>0.34061074411568393</v>
      </c>
      <c r="EP75" s="31">
        <v>-0.5763035031798085</v>
      </c>
      <c r="EQ75" s="31">
        <v>0.22913236477092869</v>
      </c>
      <c r="ER75" s="31">
        <v>-0.14979168400019555</v>
      </c>
      <c r="ES75" s="31">
        <v>4.9782102791206054E-2</v>
      </c>
      <c r="ET75" s="31">
        <v>0.24863396894936418</v>
      </c>
      <c r="EU75" s="31">
        <v>-0.36750628200204644</v>
      </c>
      <c r="EV75" s="31">
        <v>0.38202282403848453</v>
      </c>
      <c r="EW75" s="31">
        <v>0.44239109102511393</v>
      </c>
      <c r="EX75" s="31">
        <v>0.37128461343583197</v>
      </c>
      <c r="EY75" s="31">
        <v>0.28344762634511333</v>
      </c>
      <c r="EZ75" s="31">
        <v>2.1707212994634175</v>
      </c>
      <c r="FA75" s="31">
        <v>1.78401507714846</v>
      </c>
      <c r="FB75" s="31">
        <v>0.84419655265365079</v>
      </c>
      <c r="FC75" s="31">
        <v>2.3069656330320263</v>
      </c>
      <c r="FD75" s="31">
        <v>4.0036315155094346</v>
      </c>
      <c r="FE75" s="31">
        <v>3.0443536636312944</v>
      </c>
      <c r="FF75" s="31">
        <v>2.0420192235483494</v>
      </c>
      <c r="FG75" s="31">
        <v>1.3106380394919896</v>
      </c>
      <c r="FH75" s="31">
        <v>1.3170722658770999</v>
      </c>
      <c r="FI75" s="31">
        <v>0.81184352445490893</v>
      </c>
      <c r="FJ75" s="31">
        <v>-0.12211072899222453</v>
      </c>
      <c r="FK75" s="31">
        <v>-1.8403753997960413</v>
      </c>
      <c r="FL75" s="31">
        <v>-0.51468259043431053</v>
      </c>
      <c r="FM75" s="31">
        <v>-1.134914619097789</v>
      </c>
      <c r="FN75" s="31">
        <v>-0.85769299263890342</v>
      </c>
      <c r="FO75" s="31">
        <v>-1.1798630284986382</v>
      </c>
      <c r="FP75" s="31">
        <v>-0.49693772974950889</v>
      </c>
      <c r="FQ75" s="31">
        <v>0.33571979483839554</v>
      </c>
      <c r="FR75" s="31">
        <v>-1.5281002384772739</v>
      </c>
      <c r="FS75" s="31">
        <v>-1.5617249583693196</v>
      </c>
      <c r="FT75" s="31">
        <v>-0.73324249200017932</v>
      </c>
      <c r="FU75" s="31">
        <v>-0.33619456077687837</v>
      </c>
      <c r="FV75" s="31">
        <v>-1.2145770829448956</v>
      </c>
      <c r="FW75" s="31">
        <v>-0.59545548286508665</v>
      </c>
      <c r="FX75" s="31">
        <v>-7.9655473488667305E-3</v>
      </c>
      <c r="FY75" s="31">
        <v>-7.9655473488667305E-3</v>
      </c>
      <c r="FZ75" s="31">
        <v>-7.9655473488667305E-3</v>
      </c>
      <c r="GA75" s="31">
        <v>-7.9655473488667305E-3</v>
      </c>
      <c r="GB75" s="31">
        <v>-7.9655473488667305E-3</v>
      </c>
      <c r="GC75" s="31">
        <v>-7.9655473488667305E-3</v>
      </c>
      <c r="GD75" s="31">
        <v>-7.9655473488667305E-3</v>
      </c>
      <c r="GE75" s="31">
        <v>-7.9655473488667305E-3</v>
      </c>
      <c r="GF75" s="31">
        <v>-7.9655473488667305E-3</v>
      </c>
      <c r="GG75" s="31">
        <v>-7.9655473488667305E-3</v>
      </c>
      <c r="GH75" s="31">
        <v>-7.9655473488667305E-3</v>
      </c>
      <c r="GI75" s="31">
        <v>-7.9655473488667305E-3</v>
      </c>
      <c r="GJ75" s="31">
        <v>-7.9655473488667305E-3</v>
      </c>
      <c r="GK75" s="31">
        <v>-7.9655473488667305E-3</v>
      </c>
      <c r="GL75" s="31">
        <v>-7.9655473488667305E-3</v>
      </c>
      <c r="GM75" s="31">
        <v>-7.9655473488667305E-3</v>
      </c>
      <c r="GN75" s="31">
        <v>-7.9655473488667305E-3</v>
      </c>
      <c r="GO75" s="31">
        <v>-7.9655473488667305E-3</v>
      </c>
      <c r="GP75" s="31">
        <v>-7.9655473488667305E-3</v>
      </c>
      <c r="GQ75" s="31">
        <v>-7.9655473488667305E-3</v>
      </c>
      <c r="GR75" s="31">
        <v>-7.9655473488667305E-3</v>
      </c>
      <c r="GS75" s="31">
        <v>-7.9655473488667305E-3</v>
      </c>
      <c r="GT75" s="31">
        <v>-7.9655473488667305E-3</v>
      </c>
      <c r="GU75" s="31">
        <v>-7.9655473488667305E-3</v>
      </c>
      <c r="GV75" s="31">
        <v>-7.9655473488667305E-3</v>
      </c>
    </row>
    <row r="76" spans="1:204" x14ac:dyDescent="0.25">
      <c r="B76" s="32" t="s">
        <v>218</v>
      </c>
      <c r="C76" t="s">
        <v>313</v>
      </c>
      <c r="D76" t="s">
        <v>313</v>
      </c>
      <c r="E76" t="s">
        <v>313</v>
      </c>
      <c r="F76" t="s">
        <v>313</v>
      </c>
      <c r="G76" t="s">
        <v>313</v>
      </c>
      <c r="H76" t="s">
        <v>313</v>
      </c>
      <c r="I76" t="s">
        <v>313</v>
      </c>
      <c r="J76" t="s">
        <v>313</v>
      </c>
      <c r="K76" t="s">
        <v>313</v>
      </c>
      <c r="L76" t="s">
        <v>313</v>
      </c>
      <c r="M76" t="s">
        <v>313</v>
      </c>
      <c r="N76" t="s">
        <v>313</v>
      </c>
      <c r="O76" t="s">
        <v>313</v>
      </c>
      <c r="P76" t="s">
        <v>313</v>
      </c>
      <c r="Q76" t="s">
        <v>313</v>
      </c>
      <c r="R76" t="s">
        <v>313</v>
      </c>
      <c r="S76" t="s">
        <v>313</v>
      </c>
      <c r="T76" t="s">
        <v>313</v>
      </c>
      <c r="U76" t="s">
        <v>313</v>
      </c>
      <c r="V76" t="s">
        <v>313</v>
      </c>
      <c r="W76" t="s">
        <v>313</v>
      </c>
      <c r="X76" t="s">
        <v>313</v>
      </c>
      <c r="Y76" t="s">
        <v>313</v>
      </c>
      <c r="Z76" t="s">
        <v>313</v>
      </c>
      <c r="AA76" t="s">
        <v>313</v>
      </c>
      <c r="AB76" t="s">
        <v>313</v>
      </c>
      <c r="AC76" t="s">
        <v>313</v>
      </c>
      <c r="AD76" t="s">
        <v>313</v>
      </c>
      <c r="AE76" t="s">
        <v>313</v>
      </c>
      <c r="AF76" t="s">
        <v>313</v>
      </c>
      <c r="AG76" t="s">
        <v>313</v>
      </c>
      <c r="AH76" t="s">
        <v>313</v>
      </c>
      <c r="AI76" t="s">
        <v>313</v>
      </c>
      <c r="AJ76" t="s">
        <v>313</v>
      </c>
      <c r="AK76" t="s">
        <v>313</v>
      </c>
      <c r="AL76" t="s">
        <v>313</v>
      </c>
      <c r="AM76" t="s">
        <v>313</v>
      </c>
      <c r="AN76" t="s">
        <v>313</v>
      </c>
      <c r="AO76" t="s">
        <v>313</v>
      </c>
      <c r="AP76" t="s">
        <v>313</v>
      </c>
      <c r="AQ76" t="s">
        <v>313</v>
      </c>
      <c r="AR76" t="s">
        <v>313</v>
      </c>
      <c r="AS76" t="s">
        <v>313</v>
      </c>
      <c r="AT76" t="s">
        <v>313</v>
      </c>
      <c r="AU76" t="s">
        <v>313</v>
      </c>
      <c r="AV76" t="s">
        <v>313</v>
      </c>
      <c r="AW76" t="s">
        <v>313</v>
      </c>
      <c r="AX76" t="s">
        <v>313</v>
      </c>
      <c r="AY76" t="s">
        <v>313</v>
      </c>
      <c r="AZ76" t="s">
        <v>313</v>
      </c>
      <c r="BA76" t="s">
        <v>313</v>
      </c>
      <c r="BB76" t="s">
        <v>313</v>
      </c>
      <c r="BC76" t="s">
        <v>313</v>
      </c>
      <c r="BD76" t="s">
        <v>313</v>
      </c>
      <c r="BE76" t="s">
        <v>313</v>
      </c>
      <c r="BF76" t="s">
        <v>313</v>
      </c>
      <c r="BG76" t="s">
        <v>313</v>
      </c>
      <c r="BH76" t="s">
        <v>313</v>
      </c>
      <c r="BI76" t="s">
        <v>313</v>
      </c>
      <c r="BJ76" t="s">
        <v>313</v>
      </c>
      <c r="BK76" t="s">
        <v>313</v>
      </c>
      <c r="BL76" t="s">
        <v>313</v>
      </c>
      <c r="BM76" t="s">
        <v>313</v>
      </c>
      <c r="BN76" t="s">
        <v>313</v>
      </c>
      <c r="BO76" t="s">
        <v>313</v>
      </c>
      <c r="BP76" t="s">
        <v>313</v>
      </c>
      <c r="BQ76" t="s">
        <v>313</v>
      </c>
      <c r="BR76" t="s">
        <v>313</v>
      </c>
      <c r="BS76" t="s">
        <v>313</v>
      </c>
      <c r="BT76" t="s">
        <v>313</v>
      </c>
      <c r="BU76" t="s">
        <v>313</v>
      </c>
      <c r="BV76" t="s">
        <v>313</v>
      </c>
      <c r="BW76" t="s">
        <v>313</v>
      </c>
      <c r="BX76" t="s">
        <v>313</v>
      </c>
      <c r="BY76" t="s">
        <v>313</v>
      </c>
      <c r="BZ76" t="s">
        <v>313</v>
      </c>
      <c r="CA76" t="s">
        <v>313</v>
      </c>
      <c r="CB76" t="s">
        <v>313</v>
      </c>
      <c r="CC76" t="s">
        <v>313</v>
      </c>
      <c r="CD76" t="s">
        <v>313</v>
      </c>
      <c r="CE76" t="s">
        <v>313</v>
      </c>
      <c r="CF76">
        <v>0.61096106794016314</v>
      </c>
      <c r="CG76">
        <v>0.61455427338809732</v>
      </c>
      <c r="CH76">
        <v>0.60091198592270634</v>
      </c>
      <c r="CI76">
        <v>0.61161298629431848</v>
      </c>
      <c r="CJ76">
        <v>0.60251549056013776</v>
      </c>
      <c r="CK76">
        <v>0.58456914067232935</v>
      </c>
      <c r="CL76">
        <v>0.58537139831215013</v>
      </c>
      <c r="CM76">
        <v>0.56836968743174565</v>
      </c>
      <c r="CN76">
        <v>0.58230651637342268</v>
      </c>
      <c r="CO76">
        <v>0.58229521806956708</v>
      </c>
      <c r="CP76">
        <v>0.58588917066502877</v>
      </c>
      <c r="CQ76">
        <v>0.58291333720065786</v>
      </c>
      <c r="CR76">
        <v>0.58758733500873572</v>
      </c>
      <c r="CS76">
        <v>0.58036560146708371</v>
      </c>
      <c r="CT76">
        <v>0.58229663632773765</v>
      </c>
      <c r="CU76">
        <v>0.57191800269095106</v>
      </c>
      <c r="CV76">
        <v>0.56447645777737854</v>
      </c>
      <c r="CW76">
        <v>0.56531331367615911</v>
      </c>
      <c r="CX76">
        <v>0.57548927527795157</v>
      </c>
      <c r="CY76">
        <v>0.56933793949079436</v>
      </c>
      <c r="CZ76">
        <v>0.58145881110828523</v>
      </c>
      <c r="DA76">
        <v>0.58634520659286249</v>
      </c>
      <c r="DB76">
        <v>0.58979926605254129</v>
      </c>
      <c r="DC76">
        <v>0.58492716780763043</v>
      </c>
      <c r="DD76">
        <v>0.59477086486579644</v>
      </c>
      <c r="DE76">
        <v>0.59256820838744095</v>
      </c>
      <c r="DF76">
        <v>0.59098757963531767</v>
      </c>
      <c r="DG76">
        <v>0.59856211690361094</v>
      </c>
      <c r="DH76">
        <v>0.59723770271762677</v>
      </c>
      <c r="DI76">
        <v>0.60317322175452104</v>
      </c>
      <c r="DJ76">
        <v>0.60476443833368743</v>
      </c>
      <c r="DK76">
        <v>0.61108084042308963</v>
      </c>
      <c r="DL76">
        <v>0.60968595556508987</v>
      </c>
      <c r="DM76">
        <v>0.61823234447398734</v>
      </c>
      <c r="DN76">
        <v>0.62461998559596044</v>
      </c>
      <c r="DO76">
        <v>0.62950095765269143</v>
      </c>
      <c r="DP76">
        <v>0.63028680728001496</v>
      </c>
      <c r="DQ76">
        <v>0.63399638300029826</v>
      </c>
      <c r="DR76">
        <v>0.64403628231279653</v>
      </c>
      <c r="DS76">
        <v>0.64652353209180224</v>
      </c>
      <c r="DT76">
        <v>0.65623446262978113</v>
      </c>
      <c r="DU76">
        <v>0.65258947981351467</v>
      </c>
      <c r="DV76">
        <v>0.65930286328609866</v>
      </c>
      <c r="DW76">
        <v>0.66031351498985769</v>
      </c>
      <c r="DX76">
        <v>0.66710597979090014</v>
      </c>
      <c r="DY76">
        <v>0.66290141002338798</v>
      </c>
      <c r="DZ76">
        <v>0.6592343972307142</v>
      </c>
      <c r="EA76">
        <v>0.64878734607970867</v>
      </c>
      <c r="EB76">
        <v>0.65093698070998673</v>
      </c>
      <c r="EC76">
        <v>0.63758400687024541</v>
      </c>
      <c r="ED76">
        <v>0.62269304093277489</v>
      </c>
      <c r="EE76">
        <v>0.61234291345001801</v>
      </c>
      <c r="EF76">
        <v>0.58673141877376234</v>
      </c>
      <c r="EG76">
        <v>0.56173302945436243</v>
      </c>
      <c r="EH76">
        <v>0.53169661784745825</v>
      </c>
      <c r="EI76">
        <v>0.4970222024077075</v>
      </c>
      <c r="EJ76">
        <v>0.47953085432708559</v>
      </c>
      <c r="EK76">
        <v>0.47158828652056828</v>
      </c>
      <c r="EL76">
        <v>0.45791093289323148</v>
      </c>
      <c r="EM76">
        <v>0.46292630377868921</v>
      </c>
      <c r="EN76">
        <v>0.45330137835999385</v>
      </c>
      <c r="EO76">
        <v>0.45006246470914107</v>
      </c>
      <c r="EP76">
        <v>0.45427409856730422</v>
      </c>
      <c r="EQ76">
        <v>0.45451799162971579</v>
      </c>
      <c r="ER76">
        <v>0.46256627817678631</v>
      </c>
      <c r="ES76">
        <v>0.46149328028842923</v>
      </c>
      <c r="ET76">
        <v>0.46473369652584817</v>
      </c>
      <c r="EU76">
        <v>0.46279208262395599</v>
      </c>
      <c r="EV76">
        <v>0.47812542080026582</v>
      </c>
      <c r="EW76">
        <v>0.47169068805424264</v>
      </c>
      <c r="EX76">
        <v>0.47105387535494436</v>
      </c>
      <c r="EY76">
        <v>0.45542230595719019</v>
      </c>
      <c r="EZ76">
        <v>0.44647392503140149</v>
      </c>
      <c r="FA76">
        <v>0.42708478867516309</v>
      </c>
      <c r="FB76">
        <v>0.41786879448027675</v>
      </c>
      <c r="FC76">
        <v>0.384531903130368</v>
      </c>
      <c r="FD76">
        <v>0.34660482553600291</v>
      </c>
      <c r="FE76">
        <v>0.32958255227297018</v>
      </c>
      <c r="FF76">
        <v>0.31321097339481091</v>
      </c>
      <c r="FG76">
        <v>0.29247047861879594</v>
      </c>
      <c r="FH76">
        <v>0.29046994992651809</v>
      </c>
      <c r="FI76">
        <v>0.28412889080533871</v>
      </c>
      <c r="FJ76">
        <v>0.28660340161816394</v>
      </c>
      <c r="FK76">
        <v>0.30283354978599619</v>
      </c>
      <c r="FL76">
        <v>0.30396835530729927</v>
      </c>
      <c r="FM76">
        <v>0.31178689945159149</v>
      </c>
      <c r="FN76">
        <v>0.31772579037995824</v>
      </c>
      <c r="FO76">
        <v>0.31594919097196905</v>
      </c>
      <c r="FP76">
        <v>0.32684606982251302</v>
      </c>
      <c r="FQ76">
        <v>0.32241508603838753</v>
      </c>
      <c r="FR76">
        <v>0.32527593282980982</v>
      </c>
      <c r="FS76">
        <v>0.32403741785101781</v>
      </c>
      <c r="FT76">
        <v>0.31726844191370235</v>
      </c>
      <c r="FU76">
        <v>0.31903176479898943</v>
      </c>
      <c r="FV76">
        <v>0.31873272334120489</v>
      </c>
      <c r="FW76">
        <v>0.31685008570126388</v>
      </c>
      <c r="FX76">
        <v>0.31576482199634465</v>
      </c>
      <c r="FY76">
        <v>0.31576482199634465</v>
      </c>
      <c r="FZ76">
        <v>0.31576482199634465</v>
      </c>
      <c r="GA76">
        <v>0.31576482199634465</v>
      </c>
      <c r="GB76">
        <v>0.31576482199634465</v>
      </c>
      <c r="GC76">
        <v>0.31576482199634465</v>
      </c>
      <c r="GD76">
        <v>0.31576482199634465</v>
      </c>
      <c r="GE76">
        <v>0.31576482199634465</v>
      </c>
      <c r="GF76">
        <v>0.31576482199634465</v>
      </c>
      <c r="GG76">
        <v>0.31576482199634465</v>
      </c>
      <c r="GH76">
        <v>0.31576482199634465</v>
      </c>
      <c r="GI76">
        <v>0.31576482199634465</v>
      </c>
      <c r="GJ76">
        <v>0.31576482199634465</v>
      </c>
      <c r="GK76">
        <v>0.31576482199634465</v>
      </c>
      <c r="GL76">
        <v>0.31576482199634465</v>
      </c>
      <c r="GM76">
        <v>0.31576482199634465</v>
      </c>
      <c r="GN76">
        <v>0.31576482199634465</v>
      </c>
      <c r="GO76">
        <v>0.31576482199634465</v>
      </c>
      <c r="GP76">
        <v>0.31576482199634465</v>
      </c>
      <c r="GQ76">
        <v>0.31576482199634465</v>
      </c>
      <c r="GR76">
        <v>0.31576482199634465</v>
      </c>
      <c r="GS76">
        <v>0.31576482199634465</v>
      </c>
      <c r="GT76">
        <v>0.31576482199634465</v>
      </c>
      <c r="GU76">
        <v>0.31576482199634465</v>
      </c>
      <c r="GV76">
        <v>0.31576482199634465</v>
      </c>
    </row>
    <row r="77" spans="1:204" x14ac:dyDescent="0.25">
      <c r="B77" s="32" t="s">
        <v>219</v>
      </c>
      <c r="C77" t="s">
        <v>313</v>
      </c>
      <c r="D77" t="s">
        <v>313</v>
      </c>
      <c r="E77" t="s">
        <v>313</v>
      </c>
      <c r="F77" t="s">
        <v>313</v>
      </c>
      <c r="G77" t="s">
        <v>313</v>
      </c>
      <c r="H77" t="s">
        <v>313</v>
      </c>
      <c r="I77" t="s">
        <v>313</v>
      </c>
      <c r="J77" t="s">
        <v>313</v>
      </c>
      <c r="K77" t="s">
        <v>313</v>
      </c>
      <c r="L77" t="s">
        <v>313</v>
      </c>
      <c r="M77" t="s">
        <v>313</v>
      </c>
      <c r="N77" t="s">
        <v>313</v>
      </c>
      <c r="O77" t="s">
        <v>313</v>
      </c>
      <c r="P77" t="s">
        <v>313</v>
      </c>
      <c r="Q77" t="s">
        <v>313</v>
      </c>
      <c r="R77" t="s">
        <v>313</v>
      </c>
      <c r="S77" t="s">
        <v>313</v>
      </c>
      <c r="T77" t="s">
        <v>313</v>
      </c>
      <c r="U77" t="s">
        <v>313</v>
      </c>
      <c r="V77" t="s">
        <v>313</v>
      </c>
      <c r="W77" t="s">
        <v>313</v>
      </c>
      <c r="X77" t="s">
        <v>313</v>
      </c>
      <c r="Y77" t="s">
        <v>313</v>
      </c>
      <c r="Z77" t="s">
        <v>313</v>
      </c>
      <c r="AA77" t="s">
        <v>313</v>
      </c>
      <c r="AB77" t="s">
        <v>313</v>
      </c>
      <c r="AC77" t="s">
        <v>313</v>
      </c>
      <c r="AD77" t="s">
        <v>313</v>
      </c>
      <c r="AE77" t="s">
        <v>313</v>
      </c>
      <c r="AF77" t="s">
        <v>313</v>
      </c>
      <c r="AG77" t="s">
        <v>313</v>
      </c>
      <c r="AH77" t="s">
        <v>313</v>
      </c>
      <c r="AI77" t="s">
        <v>313</v>
      </c>
      <c r="AJ77" t="s">
        <v>313</v>
      </c>
      <c r="AK77" t="s">
        <v>313</v>
      </c>
      <c r="AL77" t="s">
        <v>313</v>
      </c>
      <c r="AM77" t="s">
        <v>313</v>
      </c>
      <c r="AN77" t="s">
        <v>313</v>
      </c>
      <c r="AO77" t="s">
        <v>313</v>
      </c>
      <c r="AP77" t="s">
        <v>313</v>
      </c>
      <c r="AQ77" t="s">
        <v>313</v>
      </c>
      <c r="AR77" t="s">
        <v>313</v>
      </c>
      <c r="AS77" t="s">
        <v>313</v>
      </c>
      <c r="AT77" t="s">
        <v>313</v>
      </c>
      <c r="AU77" t="s">
        <v>313</v>
      </c>
      <c r="AV77" t="s">
        <v>313</v>
      </c>
      <c r="AW77" t="s">
        <v>313</v>
      </c>
      <c r="AX77" t="s">
        <v>313</v>
      </c>
      <c r="AY77" t="s">
        <v>313</v>
      </c>
      <c r="AZ77" t="s">
        <v>313</v>
      </c>
      <c r="BA77" t="s">
        <v>313</v>
      </c>
      <c r="BB77" t="s">
        <v>313</v>
      </c>
      <c r="BC77" t="s">
        <v>313</v>
      </c>
      <c r="BD77" t="s">
        <v>313</v>
      </c>
      <c r="BE77" t="s">
        <v>313</v>
      </c>
      <c r="BF77" t="s">
        <v>313</v>
      </c>
      <c r="BG77" t="s">
        <v>313</v>
      </c>
      <c r="BH77" t="s">
        <v>313</v>
      </c>
      <c r="BI77" t="s">
        <v>313</v>
      </c>
      <c r="BJ77" t="s">
        <v>313</v>
      </c>
      <c r="BK77" t="s">
        <v>313</v>
      </c>
      <c r="BL77" t="s">
        <v>313</v>
      </c>
      <c r="BM77" t="s">
        <v>313</v>
      </c>
      <c r="BN77" t="s">
        <v>313</v>
      </c>
      <c r="BO77" t="s">
        <v>313</v>
      </c>
      <c r="BP77" t="s">
        <v>313</v>
      </c>
      <c r="BQ77" t="s">
        <v>313</v>
      </c>
      <c r="BR77" t="s">
        <v>313</v>
      </c>
      <c r="BS77" t="s">
        <v>313</v>
      </c>
      <c r="BT77" t="s">
        <v>313</v>
      </c>
      <c r="BU77" t="s">
        <v>313</v>
      </c>
      <c r="BV77" t="s">
        <v>313</v>
      </c>
      <c r="BW77" t="s">
        <v>313</v>
      </c>
      <c r="BX77" t="s">
        <v>313</v>
      </c>
      <c r="BY77" t="s">
        <v>313</v>
      </c>
      <c r="BZ77" t="s">
        <v>313</v>
      </c>
      <c r="CA77" t="s">
        <v>313</v>
      </c>
      <c r="CB77" t="s">
        <v>313</v>
      </c>
      <c r="CC77" t="s">
        <v>313</v>
      </c>
      <c r="CD77" t="s">
        <v>313</v>
      </c>
      <c r="CE77" t="s">
        <v>313</v>
      </c>
      <c r="CF77">
        <v>0.32973450125619608</v>
      </c>
      <c r="CG77">
        <v>2.0563375566974074E-2</v>
      </c>
      <c r="CH77">
        <v>-0.69945434944854468</v>
      </c>
      <c r="CI77">
        <v>-0.40073713744957085</v>
      </c>
      <c r="CJ77">
        <v>0.65902327040909026</v>
      </c>
      <c r="CK77">
        <v>0.40099290318380099</v>
      </c>
      <c r="CL77">
        <v>0.37699729834040913</v>
      </c>
      <c r="CM77">
        <v>0.99871004729826562</v>
      </c>
      <c r="CN77">
        <v>0.93578391424272822</v>
      </c>
      <c r="CO77">
        <v>0.80417263527563421</v>
      </c>
      <c r="CP77">
        <v>0.84371669323616494</v>
      </c>
      <c r="CQ77">
        <v>0.16250597228858099</v>
      </c>
      <c r="CR77">
        <v>0.48066150973592958</v>
      </c>
      <c r="CS77">
        <v>0.39852992854632774</v>
      </c>
      <c r="CT77">
        <v>1.0719909620231165</v>
      </c>
      <c r="CU77">
        <v>0.78563303378455229</v>
      </c>
      <c r="CV77">
        <v>1.0781273208805684</v>
      </c>
      <c r="CW77">
        <v>0.45967702000055022</v>
      </c>
      <c r="CX77">
        <v>0.89118235110101607</v>
      </c>
      <c r="CY77">
        <v>0.26667914989233216</v>
      </c>
      <c r="CZ77">
        <v>0.26718619537990534</v>
      </c>
      <c r="DA77">
        <v>0.66991018948309644</v>
      </c>
      <c r="DB77">
        <v>0.54839031985985853</v>
      </c>
      <c r="DC77">
        <v>0.50392845695236876</v>
      </c>
      <c r="DD77">
        <v>1.3435633654711079</v>
      </c>
      <c r="DE77">
        <v>0.68501519568318547</v>
      </c>
      <c r="DF77">
        <v>0.79080156881970831</v>
      </c>
      <c r="DG77">
        <v>0.56851974755945989</v>
      </c>
      <c r="DH77">
        <v>1.1306268670927506</v>
      </c>
      <c r="DI77">
        <v>0.94381833276815696</v>
      </c>
      <c r="DJ77">
        <v>0.55631514761039147</v>
      </c>
      <c r="DK77">
        <v>0.71567880022302388</v>
      </c>
      <c r="DL77">
        <v>0.68732690641978911</v>
      </c>
      <c r="DM77">
        <v>0.94537005125240403</v>
      </c>
      <c r="DN77">
        <v>1.1929831082927895</v>
      </c>
      <c r="DO77">
        <v>0.5676528303505366</v>
      </c>
      <c r="DP77">
        <v>0.58544950302209142</v>
      </c>
      <c r="DQ77">
        <v>0.90916291723344145</v>
      </c>
      <c r="DR77">
        <v>1.2721415112795118</v>
      </c>
      <c r="DS77">
        <v>0.21569800828119803</v>
      </c>
      <c r="DT77">
        <v>1.3958508623267869</v>
      </c>
      <c r="DU77">
        <v>8.8968992926845888E-2</v>
      </c>
      <c r="DV77">
        <v>0.40970706934172668</v>
      </c>
      <c r="DW77">
        <v>-0.19628639362890679</v>
      </c>
      <c r="DX77">
        <v>0.38208524852256837</v>
      </c>
      <c r="DY77">
        <v>-0.23933862234922543</v>
      </c>
      <c r="DZ77">
        <v>0.20320973729968517</v>
      </c>
      <c r="EA77">
        <v>0.69119359330174845</v>
      </c>
      <c r="EB77">
        <v>0.41592150926677995</v>
      </c>
      <c r="EC77">
        <v>0.38054651205326118</v>
      </c>
      <c r="ED77">
        <v>5.7289505395439005E-2</v>
      </c>
      <c r="EE77">
        <v>0.40531259568796274</v>
      </c>
      <c r="EF77">
        <v>0.73698364217593781</v>
      </c>
      <c r="EG77">
        <v>1.3452654629882066</v>
      </c>
      <c r="EH77">
        <v>0.92126175258707443</v>
      </c>
      <c r="EI77">
        <v>0.43935667862703948</v>
      </c>
      <c r="EJ77">
        <v>0.5763321210503487</v>
      </c>
      <c r="EK77">
        <v>0.71184921273416857</v>
      </c>
      <c r="EL77">
        <v>0.67403801838660382</v>
      </c>
      <c r="EM77">
        <v>0.82192291159191844</v>
      </c>
      <c r="EN77">
        <v>0.4002450502196867</v>
      </c>
      <c r="EO77">
        <v>0.6472109818792825</v>
      </c>
      <c r="EP77">
        <v>0.43919002832174714</v>
      </c>
      <c r="EQ77">
        <v>0.93055912596401036</v>
      </c>
      <c r="ER77">
        <v>0.22790408018228575</v>
      </c>
      <c r="ES77">
        <v>7.6253279033029475E-2</v>
      </c>
      <c r="ET77">
        <v>0.61094151058705115</v>
      </c>
      <c r="EU77">
        <v>3.8255701529886825E-2</v>
      </c>
      <c r="EV77">
        <v>0.59581541747463673</v>
      </c>
      <c r="EW77">
        <v>0.52091205979628774</v>
      </c>
      <c r="EX77">
        <v>0.27138650761511907</v>
      </c>
      <c r="EY77">
        <v>-0.52680639823496977</v>
      </c>
      <c r="EZ77">
        <v>0.39865288647705277</v>
      </c>
      <c r="FA77">
        <v>-0.38266792682103556</v>
      </c>
      <c r="FB77">
        <v>-1.688228794718049</v>
      </c>
      <c r="FC77">
        <v>-1.131855201753964</v>
      </c>
      <c r="FD77">
        <v>-0.10551380362766705</v>
      </c>
      <c r="FE77">
        <v>0.27980042397701599</v>
      </c>
      <c r="FF77">
        <v>0.84390055686487153</v>
      </c>
      <c r="FG77">
        <v>0.36435657158548723</v>
      </c>
      <c r="FH77">
        <v>0.83299139710239689</v>
      </c>
      <c r="FI77">
        <v>0.57695485136278768</v>
      </c>
      <c r="FJ77">
        <v>0.53040969072301869</v>
      </c>
      <c r="FK77">
        <v>-0.31360717521765963</v>
      </c>
      <c r="FL77">
        <v>0.60019555858882823</v>
      </c>
      <c r="FM77">
        <v>0.16474073307504741</v>
      </c>
      <c r="FN77">
        <v>0.93752397816142841</v>
      </c>
      <c r="FO77">
        <v>0.46048665530588584</v>
      </c>
      <c r="FP77">
        <v>0.31748315733400179</v>
      </c>
      <c r="FQ77">
        <v>0.49135740336881084</v>
      </c>
      <c r="FR77">
        <v>1.9611037009263074E-2</v>
      </c>
      <c r="FS77">
        <v>0.52183193020052043</v>
      </c>
      <c r="FT77">
        <v>0.34204842931937174</v>
      </c>
      <c r="FU77">
        <v>0.85087128140945412</v>
      </c>
      <c r="FV77">
        <v>0.65441285420482087</v>
      </c>
      <c r="FW77">
        <v>-0.38643600358349484</v>
      </c>
      <c r="FX77">
        <v>0.77354024876789484</v>
      </c>
      <c r="FY77">
        <v>0.77354024876789484</v>
      </c>
      <c r="FZ77">
        <v>0.77354024876789484</v>
      </c>
      <c r="GA77">
        <v>0.77354024876789484</v>
      </c>
      <c r="GB77">
        <v>0.77354024876789484</v>
      </c>
      <c r="GC77">
        <v>0.77354024876789484</v>
      </c>
      <c r="GD77">
        <v>0.77354024876789484</v>
      </c>
      <c r="GE77">
        <v>0.77354024876789484</v>
      </c>
      <c r="GF77">
        <v>0.77354024876789484</v>
      </c>
      <c r="GG77">
        <v>0.77354024876789484</v>
      </c>
      <c r="GH77">
        <v>0.77354024876789484</v>
      </c>
      <c r="GI77">
        <v>0.77354024876789484</v>
      </c>
      <c r="GJ77">
        <v>0.77354024876789484</v>
      </c>
      <c r="GK77">
        <v>0.77354024876789484</v>
      </c>
      <c r="GL77">
        <v>0.77354024876789484</v>
      </c>
      <c r="GM77">
        <v>0.77354024876789484</v>
      </c>
      <c r="GN77">
        <v>0.77354024876789484</v>
      </c>
      <c r="GO77">
        <v>0.77354024876789484</v>
      </c>
      <c r="GP77">
        <v>0.77354024876789484</v>
      </c>
      <c r="GQ77">
        <v>0.77354024876789484</v>
      </c>
      <c r="GR77">
        <v>0.77354024876789484</v>
      </c>
      <c r="GS77">
        <v>0.77354024876789484</v>
      </c>
      <c r="GT77">
        <v>0.77354024876789484</v>
      </c>
      <c r="GU77">
        <v>0.77354024876789484</v>
      </c>
      <c r="GV77">
        <v>0.77354024876789484</v>
      </c>
    </row>
    <row r="78" spans="1:204" x14ac:dyDescent="0.25">
      <c r="B78" s="32" t="s">
        <v>250</v>
      </c>
      <c r="C78" t="s">
        <v>313</v>
      </c>
      <c r="D78" t="s">
        <v>313</v>
      </c>
      <c r="E78" t="s">
        <v>313</v>
      </c>
      <c r="F78" t="s">
        <v>313</v>
      </c>
      <c r="G78" t="s">
        <v>313</v>
      </c>
      <c r="H78" t="s">
        <v>313</v>
      </c>
      <c r="I78" t="s">
        <v>313</v>
      </c>
      <c r="J78" t="s">
        <v>313</v>
      </c>
      <c r="K78" t="s">
        <v>313</v>
      </c>
      <c r="L78" t="s">
        <v>313</v>
      </c>
      <c r="M78" t="s">
        <v>313</v>
      </c>
      <c r="N78" t="s">
        <v>313</v>
      </c>
      <c r="O78" t="s">
        <v>313</v>
      </c>
      <c r="P78" t="s">
        <v>313</v>
      </c>
      <c r="Q78" t="s">
        <v>313</v>
      </c>
      <c r="R78" t="s">
        <v>313</v>
      </c>
      <c r="S78" t="s">
        <v>313</v>
      </c>
      <c r="T78" t="s">
        <v>313</v>
      </c>
      <c r="U78" t="s">
        <v>313</v>
      </c>
      <c r="V78" t="s">
        <v>313</v>
      </c>
      <c r="W78" t="s">
        <v>313</v>
      </c>
      <c r="X78" t="s">
        <v>313</v>
      </c>
      <c r="Y78" t="s">
        <v>313</v>
      </c>
      <c r="Z78" t="s">
        <v>313</v>
      </c>
      <c r="AA78" t="s">
        <v>313</v>
      </c>
      <c r="AB78" t="s">
        <v>313</v>
      </c>
      <c r="AC78" t="s">
        <v>313</v>
      </c>
      <c r="AD78" t="s">
        <v>313</v>
      </c>
      <c r="AE78" t="s">
        <v>313</v>
      </c>
      <c r="AF78" t="s">
        <v>313</v>
      </c>
      <c r="AG78" t="s">
        <v>313</v>
      </c>
      <c r="AH78" t="s">
        <v>313</v>
      </c>
      <c r="AI78" t="s">
        <v>313</v>
      </c>
      <c r="AJ78" t="s">
        <v>313</v>
      </c>
      <c r="AK78" t="s">
        <v>313</v>
      </c>
      <c r="AL78" t="s">
        <v>313</v>
      </c>
      <c r="AM78" t="s">
        <v>313</v>
      </c>
      <c r="AN78" t="s">
        <v>313</v>
      </c>
      <c r="AO78" t="s">
        <v>313</v>
      </c>
      <c r="AP78" t="s">
        <v>313</v>
      </c>
      <c r="AQ78" t="s">
        <v>313</v>
      </c>
      <c r="AR78" t="s">
        <v>313</v>
      </c>
      <c r="AS78" t="s">
        <v>313</v>
      </c>
      <c r="AT78" t="s">
        <v>313</v>
      </c>
      <c r="AU78" t="s">
        <v>313</v>
      </c>
      <c r="AV78" t="s">
        <v>313</v>
      </c>
      <c r="AW78" t="s">
        <v>313</v>
      </c>
      <c r="AX78" t="s">
        <v>313</v>
      </c>
      <c r="AY78" t="s">
        <v>313</v>
      </c>
      <c r="AZ78" t="s">
        <v>313</v>
      </c>
      <c r="BA78" t="s">
        <v>313</v>
      </c>
      <c r="BB78" t="s">
        <v>313</v>
      </c>
      <c r="BC78" t="s">
        <v>313</v>
      </c>
      <c r="BD78" t="s">
        <v>313</v>
      </c>
      <c r="BE78" t="s">
        <v>313</v>
      </c>
      <c r="BF78" t="s">
        <v>313</v>
      </c>
      <c r="BG78" t="s">
        <v>313</v>
      </c>
      <c r="BH78" t="s">
        <v>313</v>
      </c>
      <c r="BI78" t="s">
        <v>313</v>
      </c>
      <c r="BJ78" t="s">
        <v>313</v>
      </c>
      <c r="BK78" t="s">
        <v>313</v>
      </c>
      <c r="BL78" t="s">
        <v>313</v>
      </c>
      <c r="BM78" t="s">
        <v>313</v>
      </c>
      <c r="BN78" t="s">
        <v>313</v>
      </c>
      <c r="BO78" t="s">
        <v>313</v>
      </c>
      <c r="BP78" t="s">
        <v>313</v>
      </c>
      <c r="BQ78" t="s">
        <v>313</v>
      </c>
      <c r="BR78" t="s">
        <v>313</v>
      </c>
      <c r="BS78" t="s">
        <v>313</v>
      </c>
      <c r="BT78" t="s">
        <v>313</v>
      </c>
      <c r="BU78" t="s">
        <v>313</v>
      </c>
      <c r="BV78" t="s">
        <v>313</v>
      </c>
      <c r="BW78" t="s">
        <v>313</v>
      </c>
      <c r="BX78" t="s">
        <v>313</v>
      </c>
      <c r="BY78" t="s">
        <v>313</v>
      </c>
      <c r="BZ78" t="s">
        <v>313</v>
      </c>
      <c r="CA78" t="s">
        <v>313</v>
      </c>
      <c r="CB78" t="s">
        <v>313</v>
      </c>
      <c r="CC78" t="s">
        <v>313</v>
      </c>
      <c r="CD78" t="s">
        <v>313</v>
      </c>
      <c r="CE78" t="s">
        <v>313</v>
      </c>
      <c r="CF78" t="s">
        <v>313</v>
      </c>
      <c r="CG78" t="s">
        <v>313</v>
      </c>
      <c r="CH78" t="s">
        <v>313</v>
      </c>
      <c r="CI78" t="s">
        <v>313</v>
      </c>
      <c r="CJ78" t="s">
        <v>313</v>
      </c>
      <c r="CK78" t="s">
        <v>313</v>
      </c>
      <c r="CL78" t="s">
        <v>313</v>
      </c>
      <c r="CM78" t="s">
        <v>313</v>
      </c>
      <c r="CN78" t="s">
        <v>313</v>
      </c>
      <c r="CO78" t="s">
        <v>313</v>
      </c>
      <c r="CP78" s="11">
        <v>1.053529240123156</v>
      </c>
      <c r="CQ78" s="11">
        <v>0.45676088240951829</v>
      </c>
      <c r="CR78" s="11">
        <v>0.33663625891005428</v>
      </c>
      <c r="CS78" s="11">
        <v>4.3919676632678081E-2</v>
      </c>
      <c r="CT78" s="11">
        <v>1.3219035652141269E-2</v>
      </c>
      <c r="CU78" s="11">
        <v>-0.1281754446777798</v>
      </c>
      <c r="CV78" s="11">
        <v>-0.13259441580073444</v>
      </c>
      <c r="CW78" s="11">
        <v>9.2214681197612947E-2</v>
      </c>
      <c r="CX78" s="11">
        <v>-0.11518560753980142</v>
      </c>
      <c r="CY78" s="11">
        <v>0.16130841592604106</v>
      </c>
      <c r="CZ78" s="11">
        <v>0.21329283133005172</v>
      </c>
      <c r="DA78" s="11">
        <v>-7.1308521612053519E-2</v>
      </c>
      <c r="DB78" s="11">
        <v>-0.12821660153488532</v>
      </c>
      <c r="DC78" s="11">
        <v>-0.14153095654473369</v>
      </c>
      <c r="DD78" s="11">
        <v>1.9656379523883494E-2</v>
      </c>
      <c r="DE78" s="11">
        <v>-4.6562851927537258E-3</v>
      </c>
      <c r="DF78" s="11">
        <v>0.31396721412409939</v>
      </c>
      <c r="DG78" s="11">
        <v>0.22262873478181117</v>
      </c>
      <c r="DH78" s="11">
        <v>-3.0778531630601638E-2</v>
      </c>
      <c r="DI78" s="11">
        <v>-5.3737810766043906E-2</v>
      </c>
      <c r="DJ78" s="11">
        <v>-0.25425991775566498</v>
      </c>
      <c r="DK78" s="11">
        <v>-0.42255886441892621</v>
      </c>
      <c r="DL78" s="11">
        <v>-0.18750593617955857</v>
      </c>
      <c r="DM78" s="11">
        <v>-8.6550738475365957E-2</v>
      </c>
      <c r="DN78" s="11">
        <v>6.1410919903337094E-2</v>
      </c>
      <c r="DO78" s="11">
        <v>0.29713878714231573</v>
      </c>
      <c r="DP78" s="11">
        <v>8.864395337209971E-2</v>
      </c>
      <c r="DQ78" s="11">
        <v>0.21712677037450392</v>
      </c>
      <c r="DR78" s="11">
        <v>0.3814720421116593</v>
      </c>
      <c r="DS78" s="11">
        <v>0.16962427367105848</v>
      </c>
      <c r="DT78" s="11">
        <v>0.27861481237861607</v>
      </c>
      <c r="DU78" s="11">
        <v>5.8084916830930131E-2</v>
      </c>
      <c r="DV78" s="11">
        <v>-0.10909086014119544</v>
      </c>
      <c r="DW78" s="11">
        <v>0.39807289149284031</v>
      </c>
      <c r="DX78" s="11">
        <v>0.60897562890421764</v>
      </c>
      <c r="DY78" s="11">
        <v>0.90286269823754395</v>
      </c>
      <c r="DZ78" s="11">
        <v>1.4026937552746488</v>
      </c>
      <c r="EA78" s="11">
        <v>1.6923435155316393</v>
      </c>
      <c r="EB78" s="11">
        <v>1.8927496680718723</v>
      </c>
      <c r="EC78" s="11">
        <v>2.1228433476757447</v>
      </c>
      <c r="ED78" s="11">
        <v>1.9646021797760009</v>
      </c>
      <c r="EE78" s="11">
        <v>1.6356458954083046</v>
      </c>
      <c r="EF78" s="11">
        <v>1.6322907630418595</v>
      </c>
      <c r="EG78" s="11">
        <v>1.417491337262893</v>
      </c>
      <c r="EH78" s="11">
        <v>1.2964161498219684</v>
      </c>
      <c r="EI78" s="11">
        <v>1.2336631747095133</v>
      </c>
      <c r="EJ78" s="11">
        <v>0.87967640499753064</v>
      </c>
      <c r="EK78" s="11">
        <v>0.7359821086025895</v>
      </c>
      <c r="EL78" s="11">
        <v>0.41484676895218137</v>
      </c>
      <c r="EM78" s="11">
        <v>0.23806280502538751</v>
      </c>
      <c r="EN78" s="11">
        <v>7.3672417022979664E-4</v>
      </c>
      <c r="EO78" s="11">
        <v>-1.6793278334036765E-2</v>
      </c>
      <c r="EP78" s="11">
        <v>-0.10771563342628787</v>
      </c>
      <c r="EQ78" s="11">
        <v>-3.1186428058876933E-2</v>
      </c>
      <c r="ER78" s="11">
        <v>-3.9088019573347857E-2</v>
      </c>
      <c r="ES78" s="11">
        <v>-0.11179517990446733</v>
      </c>
      <c r="ET78" s="11">
        <v>9.443918812782584E-2</v>
      </c>
      <c r="EU78" s="11">
        <v>-5.472047356541794E-2</v>
      </c>
      <c r="EV78" s="11">
        <v>7.8233153444252079E-2</v>
      </c>
      <c r="EW78" s="11">
        <v>0.17638540050272905</v>
      </c>
      <c r="EX78" s="11">
        <v>0.207048061624346</v>
      </c>
      <c r="EY78" s="11">
        <v>0.36978653871113598</v>
      </c>
      <c r="EZ78" s="11">
        <v>0.8169611575673692</v>
      </c>
      <c r="FA78" s="11">
        <v>1.1523671540982057</v>
      </c>
      <c r="FB78" s="11">
        <v>1.2705951389026604</v>
      </c>
      <c r="FC78" s="11">
        <v>1.7764746405743885</v>
      </c>
      <c r="FD78" s="11">
        <v>2.2347021945858927</v>
      </c>
      <c r="FE78" s="11">
        <v>2.5497868412066014</v>
      </c>
      <c r="FF78" s="11">
        <v>2.8492425089302764</v>
      </c>
      <c r="FG78" s="11">
        <v>2.600160610545267</v>
      </c>
      <c r="FH78" s="11">
        <v>1.9285207981371832</v>
      </c>
      <c r="FI78" s="11">
        <v>1.3703932633430869</v>
      </c>
      <c r="FJ78" s="11">
        <v>0.82936077520794349</v>
      </c>
      <c r="FK78" s="11">
        <v>4.1607415385935764E-2</v>
      </c>
      <c r="FL78" s="11">
        <v>-0.41633129869191687</v>
      </c>
      <c r="FM78" s="11">
        <v>-0.90302083458009141</v>
      </c>
      <c r="FN78" s="11">
        <v>-1.0869164004917611</v>
      </c>
      <c r="FO78" s="11">
        <v>-0.92178830766741027</v>
      </c>
      <c r="FP78" s="11">
        <v>-0.91735209249620986</v>
      </c>
      <c r="FQ78" s="11">
        <v>-0.54969348901216375</v>
      </c>
      <c r="FR78" s="11">
        <v>-0.71729530047175638</v>
      </c>
      <c r="FS78" s="11">
        <v>-0.81276078293942677</v>
      </c>
      <c r="FT78" s="11">
        <v>-0.87183697350209444</v>
      </c>
      <c r="FU78" s="11">
        <v>-1.0398155624059129</v>
      </c>
      <c r="FV78" s="11">
        <v>-0.96143477352281814</v>
      </c>
      <c r="FW78" s="11">
        <v>-0.71986740464675991</v>
      </c>
      <c r="FX78" s="11">
        <v>-0.53854816848393183</v>
      </c>
      <c r="FY78" s="11">
        <v>-0.53854816848393183</v>
      </c>
      <c r="FZ78" s="11">
        <v>-0.53854816848393183</v>
      </c>
      <c r="GA78" s="11">
        <v>-0.53854816848393183</v>
      </c>
      <c r="GB78" s="11">
        <v>-0.53854816848393183</v>
      </c>
      <c r="GC78" s="11">
        <v>-0.53854816848393183</v>
      </c>
      <c r="GD78" s="11">
        <v>-0.53854816848393183</v>
      </c>
      <c r="GE78" s="11">
        <v>-0.53854816848393183</v>
      </c>
      <c r="GF78" s="11">
        <v>-0.53854816848393183</v>
      </c>
      <c r="GG78" s="11">
        <v>-0.53854816848393183</v>
      </c>
      <c r="GH78" s="11">
        <v>-0.53854816848393183</v>
      </c>
      <c r="GI78" s="11">
        <v>-0.53854816848393183</v>
      </c>
      <c r="GJ78" s="11">
        <v>-0.53854816848393183</v>
      </c>
      <c r="GK78" s="11">
        <v>-0.53854816848393183</v>
      </c>
      <c r="GL78" s="11">
        <v>-0.53854816848393183</v>
      </c>
      <c r="GM78" s="11">
        <v>-0.53854816848393183</v>
      </c>
      <c r="GN78" s="11">
        <v>-0.53854816848393183</v>
      </c>
      <c r="GO78" s="11">
        <v>-0.53854816848393183</v>
      </c>
      <c r="GP78" s="11">
        <v>-0.53854816848393183</v>
      </c>
      <c r="GQ78" s="11">
        <v>-0.53854816848393183</v>
      </c>
      <c r="GR78" s="11">
        <v>-0.53854816848393183</v>
      </c>
      <c r="GS78" s="11">
        <v>-0.53854816848393183</v>
      </c>
      <c r="GT78" s="11">
        <v>-0.53854816848393183</v>
      </c>
      <c r="GU78" s="11">
        <v>-0.53854816848393183</v>
      </c>
      <c r="GV78" s="11">
        <v>-0.53854816848393183</v>
      </c>
    </row>
    <row r="79" spans="1:204" x14ac:dyDescent="0.25">
      <c r="B79" s="30" t="s">
        <v>220</v>
      </c>
      <c r="C79" t="s">
        <v>313</v>
      </c>
      <c r="D79" t="s">
        <v>313</v>
      </c>
      <c r="E79" t="s">
        <v>313</v>
      </c>
      <c r="F79" t="s">
        <v>313</v>
      </c>
      <c r="G79" t="s">
        <v>313</v>
      </c>
      <c r="H79" t="s">
        <v>313</v>
      </c>
      <c r="I79" t="s">
        <v>313</v>
      </c>
      <c r="J79" t="s">
        <v>313</v>
      </c>
      <c r="K79" t="s">
        <v>313</v>
      </c>
      <c r="L79" t="s">
        <v>313</v>
      </c>
      <c r="M79" t="s">
        <v>313</v>
      </c>
      <c r="N79" t="s">
        <v>313</v>
      </c>
      <c r="O79" t="s">
        <v>313</v>
      </c>
      <c r="P79" t="s">
        <v>313</v>
      </c>
      <c r="Q79" t="s">
        <v>313</v>
      </c>
      <c r="R79" t="s">
        <v>313</v>
      </c>
      <c r="S79" t="s">
        <v>313</v>
      </c>
      <c r="T79" t="s">
        <v>313</v>
      </c>
      <c r="U79" t="s">
        <v>313</v>
      </c>
      <c r="V79" t="s">
        <v>313</v>
      </c>
      <c r="W79" t="s">
        <v>313</v>
      </c>
      <c r="X79" t="s">
        <v>313</v>
      </c>
      <c r="Y79" t="s">
        <v>313</v>
      </c>
      <c r="Z79" t="s">
        <v>313</v>
      </c>
      <c r="AA79" t="s">
        <v>313</v>
      </c>
      <c r="AB79" t="s">
        <v>313</v>
      </c>
      <c r="AC79" t="s">
        <v>313</v>
      </c>
      <c r="AD79" t="s">
        <v>313</v>
      </c>
      <c r="AE79" t="s">
        <v>313</v>
      </c>
      <c r="AF79" t="s">
        <v>313</v>
      </c>
      <c r="AG79" t="s">
        <v>313</v>
      </c>
      <c r="AH79" t="s">
        <v>313</v>
      </c>
      <c r="AI79" t="s">
        <v>313</v>
      </c>
      <c r="AJ79" t="s">
        <v>313</v>
      </c>
      <c r="AK79" t="s">
        <v>313</v>
      </c>
      <c r="AL79" t="s">
        <v>313</v>
      </c>
      <c r="AM79" t="s">
        <v>313</v>
      </c>
      <c r="AN79" t="s">
        <v>313</v>
      </c>
      <c r="AO79" t="s">
        <v>313</v>
      </c>
      <c r="AP79" t="s">
        <v>313</v>
      </c>
      <c r="AQ79" t="s">
        <v>313</v>
      </c>
      <c r="AR79" t="s">
        <v>313</v>
      </c>
      <c r="AS79" t="s">
        <v>313</v>
      </c>
      <c r="AT79" t="s">
        <v>313</v>
      </c>
      <c r="AU79" t="s">
        <v>313</v>
      </c>
      <c r="AV79" t="s">
        <v>313</v>
      </c>
      <c r="AW79" t="s">
        <v>313</v>
      </c>
      <c r="AX79" t="s">
        <v>313</v>
      </c>
      <c r="AY79" t="s">
        <v>313</v>
      </c>
      <c r="AZ79" t="s">
        <v>313</v>
      </c>
      <c r="BA79" t="s">
        <v>313</v>
      </c>
      <c r="BB79" t="s">
        <v>313</v>
      </c>
      <c r="BC79" t="s">
        <v>313</v>
      </c>
      <c r="BD79" t="s">
        <v>313</v>
      </c>
      <c r="BE79" t="s">
        <v>313</v>
      </c>
      <c r="BF79" t="s">
        <v>313</v>
      </c>
      <c r="BG79" t="s">
        <v>313</v>
      </c>
      <c r="BH79" t="s">
        <v>313</v>
      </c>
      <c r="BI79" t="s">
        <v>313</v>
      </c>
      <c r="BJ79" t="s">
        <v>313</v>
      </c>
      <c r="BK79" t="s">
        <v>313</v>
      </c>
      <c r="BL79" t="s">
        <v>313</v>
      </c>
      <c r="BM79" t="s">
        <v>313</v>
      </c>
      <c r="BN79" t="s">
        <v>313</v>
      </c>
      <c r="BO79" t="s">
        <v>313</v>
      </c>
      <c r="BP79" t="s">
        <v>313</v>
      </c>
      <c r="BQ79" t="s">
        <v>313</v>
      </c>
      <c r="BR79" t="s">
        <v>313</v>
      </c>
      <c r="BS79" t="s">
        <v>313</v>
      </c>
      <c r="BT79" t="s">
        <v>313</v>
      </c>
      <c r="BU79" t="s">
        <v>313</v>
      </c>
      <c r="BV79" t="s">
        <v>313</v>
      </c>
      <c r="BW79" t="s">
        <v>313</v>
      </c>
      <c r="BX79" t="s">
        <v>313</v>
      </c>
      <c r="BY79" t="s">
        <v>313</v>
      </c>
      <c r="BZ79" t="s">
        <v>313</v>
      </c>
      <c r="CA79" t="s">
        <v>313</v>
      </c>
      <c r="CB79" t="s">
        <v>313</v>
      </c>
      <c r="CC79" t="s">
        <v>313</v>
      </c>
      <c r="CD79" t="s">
        <v>313</v>
      </c>
      <c r="CE79" t="s">
        <v>313</v>
      </c>
      <c r="CF79" t="s">
        <v>313</v>
      </c>
      <c r="CG79" t="s">
        <v>313</v>
      </c>
      <c r="CH79" t="s">
        <v>313</v>
      </c>
      <c r="CI79" s="33">
        <v>-1.1100000000000001</v>
      </c>
      <c r="CJ79" s="33">
        <v>0.31</v>
      </c>
      <c r="CK79" s="33">
        <v>-0.46</v>
      </c>
      <c r="CL79" s="33">
        <v>-0.27</v>
      </c>
      <c r="CM79" s="33">
        <v>0</v>
      </c>
      <c r="CN79" s="33">
        <v>-0.14000000000000001</v>
      </c>
      <c r="CO79" s="33">
        <v>0.31</v>
      </c>
      <c r="CP79" s="33">
        <v>-7.0000000000000007E-2</v>
      </c>
      <c r="CQ79" s="33">
        <v>-1.17</v>
      </c>
      <c r="CR79" s="33">
        <v>0.14000000000000001</v>
      </c>
      <c r="CS79" s="33">
        <v>0</v>
      </c>
      <c r="CT79" s="33">
        <v>0.34</v>
      </c>
      <c r="CU79" s="33">
        <v>-1.47</v>
      </c>
      <c r="CV79" s="33">
        <v>-0.23</v>
      </c>
      <c r="CW79" s="33">
        <v>1.45</v>
      </c>
      <c r="CX79" s="33">
        <v>-0.69</v>
      </c>
      <c r="CY79" s="33">
        <v>0.03</v>
      </c>
      <c r="CZ79" s="33">
        <v>0.04</v>
      </c>
      <c r="DA79" s="33">
        <v>-0.03</v>
      </c>
      <c r="DB79" s="33">
        <v>-0.81</v>
      </c>
      <c r="DC79" s="33">
        <v>0.2</v>
      </c>
      <c r="DD79" s="33">
        <v>0.91</v>
      </c>
      <c r="DE79" s="33">
        <v>0.16</v>
      </c>
      <c r="DF79" s="33">
        <v>0.5</v>
      </c>
      <c r="DG79" s="33">
        <v>0.26</v>
      </c>
      <c r="DH79" s="33">
        <v>0.45</v>
      </c>
      <c r="DI79" s="33">
        <v>7.0000000000000007E-2</v>
      </c>
      <c r="DJ79" s="33">
        <v>-0.13</v>
      </c>
      <c r="DK79" s="33">
        <v>-0.27</v>
      </c>
      <c r="DL79" s="33">
        <v>1.62</v>
      </c>
      <c r="DM79" s="33">
        <v>0.77</v>
      </c>
      <c r="DN79" s="33">
        <v>0.7</v>
      </c>
      <c r="DO79" s="33">
        <v>0.96</v>
      </c>
      <c r="DP79" s="33">
        <v>0.32</v>
      </c>
      <c r="DQ79" s="33">
        <v>0.94</v>
      </c>
      <c r="DR79" s="33">
        <v>1.37</v>
      </c>
      <c r="DS79" s="33">
        <v>-0.56000000000000005</v>
      </c>
      <c r="DT79" s="33">
        <v>1.1299999999999999</v>
      </c>
      <c r="DU79" s="33">
        <v>-7.0000000000000007E-2</v>
      </c>
      <c r="DV79" s="33">
        <v>0.28999999999999998</v>
      </c>
      <c r="DW79" s="33">
        <v>1.2</v>
      </c>
      <c r="DX79" s="33">
        <v>1.67</v>
      </c>
      <c r="DY79" s="33">
        <v>0.98</v>
      </c>
      <c r="DZ79" s="33">
        <v>2.4</v>
      </c>
      <c r="EA79" s="33">
        <v>1.1299999999999999</v>
      </c>
      <c r="EB79" s="33">
        <v>1.23</v>
      </c>
      <c r="EC79" s="33">
        <v>1</v>
      </c>
      <c r="ED79" s="33">
        <v>0.65</v>
      </c>
      <c r="EE79" s="33">
        <v>-0.05</v>
      </c>
      <c r="EF79" s="33">
        <v>1.1200000000000001</v>
      </c>
      <c r="EG79" s="33">
        <v>1.42</v>
      </c>
      <c r="EH79" s="33">
        <v>0.49</v>
      </c>
      <c r="EI79" s="33">
        <v>0.57999999999999996</v>
      </c>
      <c r="EJ79" s="33">
        <v>0.55000000000000004</v>
      </c>
      <c r="EK79" s="33">
        <v>0.27</v>
      </c>
      <c r="EL79" s="33">
        <v>-7.0000000000000007E-2</v>
      </c>
      <c r="EM79" s="33">
        <v>0.1</v>
      </c>
      <c r="EN79" s="33">
        <v>0.14000000000000001</v>
      </c>
      <c r="EO79" s="33">
        <v>0.74</v>
      </c>
      <c r="EP79" s="33">
        <v>-0.08</v>
      </c>
      <c r="EQ79" s="33">
        <v>1.01</v>
      </c>
      <c r="ER79" s="33">
        <v>0.26</v>
      </c>
      <c r="ES79" s="33">
        <v>0.22</v>
      </c>
      <c r="ET79" s="33">
        <v>0.23</v>
      </c>
      <c r="EU79" s="33">
        <v>0.36</v>
      </c>
      <c r="EV79" s="33">
        <v>0.49</v>
      </c>
      <c r="EW79" s="33">
        <v>0.53</v>
      </c>
      <c r="EX79" s="33">
        <v>0.28000000000000003</v>
      </c>
      <c r="EY79" s="33">
        <v>0.6</v>
      </c>
      <c r="EZ79" s="33">
        <v>2.0699999999999998</v>
      </c>
      <c r="FA79" s="33">
        <v>1.39</v>
      </c>
      <c r="FB79" s="33">
        <v>0</v>
      </c>
      <c r="FC79" s="33">
        <v>0.7</v>
      </c>
      <c r="FD79" s="33">
        <v>2.89</v>
      </c>
      <c r="FE79" s="33">
        <v>0.84</v>
      </c>
      <c r="FF79" s="33">
        <v>0.77</v>
      </c>
      <c r="FG79" s="33">
        <v>0.33</v>
      </c>
      <c r="FH79" s="33">
        <v>0.25</v>
      </c>
      <c r="FI79" s="33">
        <v>-0.45</v>
      </c>
      <c r="FJ79" s="33">
        <v>-1.26</v>
      </c>
      <c r="FK79" s="33">
        <v>-1.24</v>
      </c>
      <c r="FL79" s="33">
        <v>7.0000000000000007E-2</v>
      </c>
      <c r="FM79" s="33">
        <v>-0.41</v>
      </c>
      <c r="FN79" s="33">
        <v>-0.26</v>
      </c>
      <c r="FO79" s="33">
        <v>-0.48</v>
      </c>
      <c r="FP79" s="33">
        <v>-0.28999999999999998</v>
      </c>
      <c r="FQ79" s="33">
        <v>0.56999999999999995</v>
      </c>
      <c r="FR79" s="33">
        <v>-0.82</v>
      </c>
      <c r="FS79" s="33">
        <v>-1.87</v>
      </c>
      <c r="FT79" s="33">
        <v>-0.99</v>
      </c>
      <c r="FU79" s="33">
        <v>-0.76</v>
      </c>
      <c r="FV79" s="33">
        <v>-0.67</v>
      </c>
      <c r="FW79" s="33">
        <v>-0.42</v>
      </c>
      <c r="FX79" s="33">
        <v>-0.42</v>
      </c>
      <c r="FY79" s="33">
        <v>-0.42</v>
      </c>
      <c r="FZ79" s="33">
        <v>-0.42</v>
      </c>
      <c r="GA79" s="33">
        <v>-0.42</v>
      </c>
      <c r="GB79" s="33">
        <v>-0.42</v>
      </c>
      <c r="GC79" s="33">
        <v>-0.42</v>
      </c>
      <c r="GD79" s="33">
        <v>-0.42</v>
      </c>
      <c r="GE79" s="33">
        <v>-0.42</v>
      </c>
      <c r="GF79" s="33">
        <v>-0.42</v>
      </c>
      <c r="GG79" s="33">
        <v>-0.42</v>
      </c>
      <c r="GH79" s="33">
        <v>-0.42</v>
      </c>
      <c r="GI79" s="33">
        <v>-0.42</v>
      </c>
      <c r="GJ79" s="33">
        <v>-0.42</v>
      </c>
      <c r="GK79" s="33">
        <v>-0.42</v>
      </c>
      <c r="GL79" s="33">
        <v>-0.42</v>
      </c>
      <c r="GM79" s="33">
        <v>-0.42</v>
      </c>
      <c r="GN79" s="33">
        <v>-0.42</v>
      </c>
      <c r="GO79" s="33">
        <v>-0.42</v>
      </c>
      <c r="GP79" s="33">
        <v>-0.42</v>
      </c>
      <c r="GQ79" s="33">
        <v>-0.42</v>
      </c>
      <c r="GR79" s="33">
        <v>-0.42</v>
      </c>
      <c r="GS79" s="33">
        <v>-0.42</v>
      </c>
      <c r="GT79" s="33">
        <v>-0.42</v>
      </c>
      <c r="GU79" s="33">
        <v>-0.42</v>
      </c>
      <c r="GV79" s="33">
        <v>-0.42</v>
      </c>
    </row>
    <row r="80" spans="1:204" x14ac:dyDescent="0.25">
      <c r="B80" s="30" t="s">
        <v>239</v>
      </c>
      <c r="C80" t="s">
        <v>313</v>
      </c>
      <c r="D80" t="s">
        <v>313</v>
      </c>
      <c r="E80" t="s">
        <v>313</v>
      </c>
      <c r="F80" t="s">
        <v>313</v>
      </c>
      <c r="G80" t="s">
        <v>313</v>
      </c>
      <c r="H80" t="s">
        <v>313</v>
      </c>
      <c r="I80" t="s">
        <v>313</v>
      </c>
      <c r="J80" t="s">
        <v>313</v>
      </c>
      <c r="K80" t="s">
        <v>313</v>
      </c>
      <c r="L80" t="s">
        <v>313</v>
      </c>
      <c r="M80" t="s">
        <v>313</v>
      </c>
      <c r="N80" t="s">
        <v>313</v>
      </c>
      <c r="O80" t="s">
        <v>313</v>
      </c>
      <c r="P80" t="s">
        <v>313</v>
      </c>
      <c r="Q80" t="s">
        <v>313</v>
      </c>
      <c r="R80" t="s">
        <v>313</v>
      </c>
      <c r="S80" t="s">
        <v>313</v>
      </c>
      <c r="T80" t="s">
        <v>313</v>
      </c>
      <c r="U80" t="s">
        <v>313</v>
      </c>
      <c r="V80" t="s">
        <v>313</v>
      </c>
      <c r="W80" s="11">
        <v>0.63118173164866997</v>
      </c>
      <c r="X80" s="11">
        <v>0.9215228104014398</v>
      </c>
      <c r="Y80" s="11">
        <v>1.6105236920128281</v>
      </c>
      <c r="Z80" s="11">
        <v>1.92505745713429</v>
      </c>
      <c r="AA80" s="11">
        <v>1.9822243500918699</v>
      </c>
      <c r="AB80" s="11">
        <v>1.3892469210444365</v>
      </c>
      <c r="AC80" s="11">
        <v>0.62372357693981073</v>
      </c>
      <c r="AD80" s="11">
        <v>0.22157673115496629</v>
      </c>
      <c r="AE80" s="11">
        <v>-0.15706946303713501</v>
      </c>
      <c r="AF80" s="11">
        <v>0.19243475141177377</v>
      </c>
      <c r="AG80" s="11">
        <v>0.32162096756898328</v>
      </c>
      <c r="AH80" s="11">
        <v>0.27539448469138911</v>
      </c>
      <c r="AI80" s="11">
        <v>0.21030677957139285</v>
      </c>
      <c r="AJ80" s="11">
        <v>0.57801488117631006</v>
      </c>
      <c r="AK80" s="11">
        <v>0.64038217216507431</v>
      </c>
      <c r="AL80" s="11">
        <v>0.77723181952128317</v>
      </c>
      <c r="AM80" s="11">
        <v>0.47893416739725492</v>
      </c>
      <c r="AN80" s="11">
        <v>4.6471980063004223E-2</v>
      </c>
      <c r="AO80" s="11">
        <v>-0.12653054598871952</v>
      </c>
      <c r="AP80" s="11">
        <v>-0.14729586596154301</v>
      </c>
      <c r="AQ80" s="11">
        <v>0.46432243628792524</v>
      </c>
      <c r="AR80" s="11">
        <v>0.47238945960160206</v>
      </c>
      <c r="AS80" s="11">
        <v>0.37924402989214934</v>
      </c>
      <c r="AT80" s="11">
        <v>0.370029363566097</v>
      </c>
      <c r="AU80" s="11">
        <v>0.16738621960250799</v>
      </c>
      <c r="AV80" s="11">
        <v>0.18006510997258202</v>
      </c>
      <c r="AW80" s="11">
        <v>0.21411093613684473</v>
      </c>
      <c r="AX80" s="11">
        <v>0.35772440527796623</v>
      </c>
      <c r="AY80" s="11">
        <v>0.28889440175170245</v>
      </c>
      <c r="AZ80" s="11">
        <v>0.45850690787566495</v>
      </c>
      <c r="BA80" s="11">
        <v>0.92846960672042578</v>
      </c>
      <c r="BB80" s="11">
        <v>1.3021872449582799</v>
      </c>
      <c r="BC80" s="11">
        <v>1.7182841782221052</v>
      </c>
      <c r="BD80" s="11">
        <v>1.9020992532438674</v>
      </c>
      <c r="BE80" s="11">
        <v>2.1362717562150975</v>
      </c>
      <c r="BF80" s="11">
        <v>1.3824262891321508</v>
      </c>
      <c r="BG80" s="11">
        <v>1.2314799465731081</v>
      </c>
      <c r="BH80" s="11">
        <v>1.2957117942334482</v>
      </c>
      <c r="BI80" s="11">
        <v>0.9717799508211632</v>
      </c>
      <c r="BJ80" s="11">
        <v>1.5734318242295675</v>
      </c>
      <c r="BK80" s="11">
        <v>1.3725594459859094</v>
      </c>
      <c r="BL80" s="11">
        <v>1.5021464014289818</v>
      </c>
      <c r="BM80" s="11">
        <v>1.9112677581603368</v>
      </c>
      <c r="BN80" s="11">
        <v>1.4793409182309563</v>
      </c>
      <c r="BO80" s="11">
        <v>1.6764604348441718</v>
      </c>
      <c r="BP80" s="11">
        <v>1.6411444341848291</v>
      </c>
      <c r="BQ80" s="11">
        <v>1.6623420667628117</v>
      </c>
      <c r="BR80" s="11">
        <v>1.5812186356625977</v>
      </c>
      <c r="BS80" s="11">
        <v>1.5151799091779303</v>
      </c>
      <c r="BT80" s="11">
        <v>0.99294775292904369</v>
      </c>
      <c r="BU80" s="11">
        <v>0.33254503091410015</v>
      </c>
      <c r="BV80" s="11">
        <v>0.7417281601303799</v>
      </c>
      <c r="BW80" s="11">
        <v>0.33961699709405113</v>
      </c>
      <c r="BX80" s="11">
        <v>0.49275556192686065</v>
      </c>
      <c r="BY80" s="11">
        <v>0.61413954322145581</v>
      </c>
      <c r="BZ80" s="11">
        <v>0.81615262532779576</v>
      </c>
      <c r="CA80" s="11">
        <v>0.91275346493175702</v>
      </c>
      <c r="CB80" s="11">
        <v>1.0121896012768814</v>
      </c>
      <c r="CC80" s="11">
        <v>1.1665687617649074</v>
      </c>
      <c r="CD80" s="11">
        <v>0.86373029048961758</v>
      </c>
      <c r="CE80" s="11">
        <v>1.2949209220726701</v>
      </c>
      <c r="CF80" s="11">
        <v>1.15537132555559</v>
      </c>
      <c r="CG80" s="11">
        <v>1.0207754797882229</v>
      </c>
      <c r="CH80" s="11">
        <v>1.1252314908325602</v>
      </c>
      <c r="CI80" s="11">
        <v>1.0999809592750154</v>
      </c>
      <c r="CJ80" s="11">
        <v>1.3060430435024752</v>
      </c>
      <c r="CK80" s="11">
        <v>1.3333608295187691</v>
      </c>
      <c r="CL80" s="11">
        <v>1.2362932001656042</v>
      </c>
      <c r="CM80" s="11">
        <v>1.4418595439509017</v>
      </c>
      <c r="CN80" s="11">
        <v>1.3291482021698817</v>
      </c>
      <c r="CO80" s="11">
        <v>1.5307344918273125</v>
      </c>
      <c r="CP80" s="11">
        <v>1.3549420927270988</v>
      </c>
      <c r="CQ80" s="11">
        <v>0.73306504061338895</v>
      </c>
      <c r="CR80" s="11">
        <v>0.5851306309565445</v>
      </c>
      <c r="CS80" s="11">
        <v>0.27694177849141177</v>
      </c>
      <c r="CT80" s="11">
        <v>0.29533931748280051</v>
      </c>
      <c r="CU80" s="11">
        <v>0.11504136192008624</v>
      </c>
      <c r="CV80" s="11">
        <v>0.16852316686706373</v>
      </c>
      <c r="CW80" s="11">
        <v>0.43351966011649151</v>
      </c>
      <c r="CX80" s="11">
        <v>0.32461745018676336</v>
      </c>
      <c r="CY80" s="11">
        <v>0.71384071811996341</v>
      </c>
      <c r="CZ80" s="11">
        <v>0.65545923186991317</v>
      </c>
      <c r="DA80" s="11">
        <v>0.37509944823659841</v>
      </c>
      <c r="DB80" s="11">
        <v>0.22012196943625753</v>
      </c>
      <c r="DC80" s="11">
        <v>7.460035601362075E-2</v>
      </c>
      <c r="DD80" s="11">
        <v>0.25605302623364545</v>
      </c>
      <c r="DE80" s="11">
        <v>0.14699253692516173</v>
      </c>
      <c r="DF80" s="11">
        <v>0.44590082920633922</v>
      </c>
      <c r="DG80" s="11">
        <v>0.40301737828578221</v>
      </c>
      <c r="DH80" s="11">
        <v>0.22962482277662352</v>
      </c>
      <c r="DI80" s="11">
        <v>0.31072277681610827</v>
      </c>
      <c r="DJ80" s="11">
        <v>0.23392556410555054</v>
      </c>
      <c r="DK80" s="11">
        <v>0.156539936408509</v>
      </c>
      <c r="DL80" s="11">
        <v>0.41096147885829026</v>
      </c>
      <c r="DM80" s="11">
        <v>0.56594345538797031</v>
      </c>
      <c r="DN80" s="11">
        <v>0.70248336207523254</v>
      </c>
      <c r="DO80" s="11">
        <v>0.95844389157974352</v>
      </c>
      <c r="DP80" s="11">
        <v>0.69016762507468132</v>
      </c>
      <c r="DQ80" s="11">
        <v>0.7685123553545925</v>
      </c>
      <c r="DR80" s="11">
        <v>0.90665807348117944</v>
      </c>
      <c r="DS80" s="11">
        <v>0.56841606474835327</v>
      </c>
      <c r="DT80" s="11">
        <v>0.72321394597771549</v>
      </c>
      <c r="DU80" s="11">
        <v>0.52684628726029903</v>
      </c>
      <c r="DV80" s="11">
        <v>0.31071015578324201</v>
      </c>
      <c r="DW80" s="11">
        <v>0.87956125831742649</v>
      </c>
      <c r="DX80" s="11">
        <v>1.1254147270765065</v>
      </c>
      <c r="DY80" s="11">
        <v>1.357953040343973</v>
      </c>
      <c r="DZ80" s="11">
        <v>1.9943078011991724</v>
      </c>
      <c r="EA80" s="11">
        <v>2.4849455677227099</v>
      </c>
      <c r="EB80" s="11">
        <v>2.7338397188532326</v>
      </c>
      <c r="EC80" s="11">
        <v>3.0766964091553772</v>
      </c>
      <c r="ED80" s="11">
        <v>2.8776572965884446</v>
      </c>
      <c r="EE80" s="11">
        <v>2.2966376524284975</v>
      </c>
      <c r="EF80" s="11">
        <v>2.1856532710138676</v>
      </c>
      <c r="EG80" s="11">
        <v>1.85231155340678</v>
      </c>
      <c r="EH80" s="11">
        <v>1.604744153585355</v>
      </c>
      <c r="EI80" s="11">
        <v>1.5506067859832551</v>
      </c>
      <c r="EJ80" s="11">
        <v>1.2123136502013803</v>
      </c>
      <c r="EK80" s="11">
        <v>1.1478783694155346</v>
      </c>
      <c r="EL80" s="11">
        <v>0.89561366679675969</v>
      </c>
      <c r="EM80" s="11">
        <v>0.70270455490695827</v>
      </c>
      <c r="EN80" s="11">
        <v>0.39501680493674018</v>
      </c>
      <c r="EO80" s="11">
        <v>0.31778691527121095</v>
      </c>
      <c r="EP80" s="11">
        <v>0.17027787538657024</v>
      </c>
      <c r="EQ80" s="11">
        <v>0.3232416657851882</v>
      </c>
      <c r="ER80" s="11">
        <v>0.37671983382247626</v>
      </c>
      <c r="ES80" s="11">
        <v>0.306725981599272</v>
      </c>
      <c r="ET80" s="11">
        <v>0.65794655089550502</v>
      </c>
      <c r="EU80" s="11">
        <v>0.50406079758087707</v>
      </c>
      <c r="EV80" s="11">
        <v>0.59788983794691952</v>
      </c>
      <c r="EW80" s="11">
        <v>0.68159972199005558</v>
      </c>
      <c r="EX80" s="11">
        <v>0.62102586724639752</v>
      </c>
      <c r="EY80" s="11">
        <v>0.65858604349496996</v>
      </c>
      <c r="EZ80" s="11">
        <v>1.0441696915988326</v>
      </c>
      <c r="FA80" s="11">
        <v>1.1561817590678205</v>
      </c>
      <c r="FB80" s="11">
        <v>1.3518385227291485</v>
      </c>
      <c r="FC80" s="11">
        <v>2.2746958401703301</v>
      </c>
      <c r="FD80" s="11">
        <v>2.8736112737676027</v>
      </c>
      <c r="FE80" s="11">
        <v>3.2592803733958675</v>
      </c>
      <c r="FF80" s="11">
        <v>3.2532782951267727</v>
      </c>
      <c r="FG80" s="11">
        <v>2.7071902386408002</v>
      </c>
      <c r="FH80" s="11">
        <v>1.8982935753609</v>
      </c>
      <c r="FI80" s="11">
        <v>1.2902046139206225</v>
      </c>
      <c r="FJ80" s="11">
        <v>0.76421862857261424</v>
      </c>
      <c r="FK80" s="11">
        <v>-0.20177394077731575</v>
      </c>
      <c r="FL80" s="11">
        <v>-0.69612948226783389</v>
      </c>
      <c r="FM80" s="11">
        <v>-1.063940366200804</v>
      </c>
      <c r="FN80" s="11">
        <v>-1.1348006711832312</v>
      </c>
      <c r="FO80" s="11">
        <v>-0.92128745323761119</v>
      </c>
      <c r="FP80" s="11">
        <v>-0.82529494934432424</v>
      </c>
      <c r="FQ80" s="11">
        <v>-0.40107635934239222</v>
      </c>
      <c r="FR80" s="11">
        <v>-0.49826515301160174</v>
      </c>
      <c r="FS80" s="11">
        <v>-0.6114963500167867</v>
      </c>
      <c r="FT80" s="11">
        <v>-0.7741626434917942</v>
      </c>
      <c r="FU80" s="11">
        <v>-0.88899383688846356</v>
      </c>
      <c r="FV80" s="11">
        <v>-0.8838917510835036</v>
      </c>
      <c r="FW80" s="11">
        <v>-0.54664438581226349</v>
      </c>
      <c r="FX80" s="11">
        <v>-0.18055813466532772</v>
      </c>
      <c r="FY80" s="11">
        <v>-0.18055813466532772</v>
      </c>
      <c r="FZ80" s="11">
        <v>-0.18055813466532772</v>
      </c>
      <c r="GA80" s="11">
        <v>-0.18055813466532772</v>
      </c>
      <c r="GB80" s="11">
        <v>-0.18055813466532772</v>
      </c>
      <c r="GC80" s="11">
        <v>-0.18055813466532772</v>
      </c>
      <c r="GD80" s="11">
        <v>-0.18055813466532772</v>
      </c>
      <c r="GE80" s="11">
        <v>-0.18055813466532772</v>
      </c>
      <c r="GF80" s="11">
        <v>-0.18055813466532772</v>
      </c>
      <c r="GG80" s="11">
        <v>-0.18055813466532772</v>
      </c>
      <c r="GH80" s="11">
        <v>-0.18055813466532772</v>
      </c>
      <c r="GI80" s="11">
        <v>-0.18055813466532772</v>
      </c>
      <c r="GJ80" s="11">
        <v>-0.18055813466532772</v>
      </c>
      <c r="GK80" s="11">
        <v>-0.18055813466532772</v>
      </c>
      <c r="GL80" s="11">
        <v>-0.18055813466532772</v>
      </c>
      <c r="GM80" s="11">
        <v>-0.18055813466532772</v>
      </c>
      <c r="GN80" s="11">
        <v>-0.18055813466532772</v>
      </c>
      <c r="GO80" s="11">
        <v>-0.18055813466532772</v>
      </c>
      <c r="GP80" s="11">
        <v>-0.18055813466532772</v>
      </c>
      <c r="GQ80" s="11">
        <v>-0.18055813466532772</v>
      </c>
      <c r="GR80" s="11">
        <v>-0.18055813466532772</v>
      </c>
      <c r="GS80" s="11">
        <v>-0.18055813466532772</v>
      </c>
      <c r="GT80" s="11">
        <v>-0.18055813466532772</v>
      </c>
      <c r="GU80" s="11">
        <v>-0.18055813466532772</v>
      </c>
      <c r="GV80" s="11">
        <v>-0.18055813466532772</v>
      </c>
    </row>
    <row r="81" spans="2:204" x14ac:dyDescent="0.25">
      <c r="B81" s="32" t="s">
        <v>345</v>
      </c>
      <c r="C81" t="e">
        <f>C80-C78</f>
        <v>#VALUE!</v>
      </c>
      <c r="D81" t="e">
        <f t="shared" ref="D81:BO81" si="266">D80-D78</f>
        <v>#VALUE!</v>
      </c>
      <c r="E81" t="e">
        <f t="shared" si="266"/>
        <v>#VALUE!</v>
      </c>
      <c r="F81" t="e">
        <f t="shared" si="266"/>
        <v>#VALUE!</v>
      </c>
      <c r="G81" t="e">
        <f t="shared" si="266"/>
        <v>#VALUE!</v>
      </c>
      <c r="H81" t="e">
        <f t="shared" si="266"/>
        <v>#VALUE!</v>
      </c>
      <c r="I81" t="e">
        <f t="shared" si="266"/>
        <v>#VALUE!</v>
      </c>
      <c r="J81" t="e">
        <f t="shared" si="266"/>
        <v>#VALUE!</v>
      </c>
      <c r="K81" t="e">
        <f t="shared" si="266"/>
        <v>#VALUE!</v>
      </c>
      <c r="L81" t="e">
        <f t="shared" si="266"/>
        <v>#VALUE!</v>
      </c>
      <c r="M81" t="e">
        <f t="shared" si="266"/>
        <v>#VALUE!</v>
      </c>
      <c r="N81" t="e">
        <f t="shared" si="266"/>
        <v>#VALUE!</v>
      </c>
      <c r="O81" t="e">
        <f t="shared" si="266"/>
        <v>#VALUE!</v>
      </c>
      <c r="P81" t="e">
        <f t="shared" si="266"/>
        <v>#VALUE!</v>
      </c>
      <c r="Q81" t="e">
        <f t="shared" si="266"/>
        <v>#VALUE!</v>
      </c>
      <c r="R81" t="e">
        <f t="shared" si="266"/>
        <v>#VALUE!</v>
      </c>
      <c r="S81" t="e">
        <f t="shared" si="266"/>
        <v>#VALUE!</v>
      </c>
      <c r="T81" t="e">
        <f t="shared" si="266"/>
        <v>#VALUE!</v>
      </c>
      <c r="U81" t="e">
        <f t="shared" si="266"/>
        <v>#VALUE!</v>
      </c>
      <c r="V81" t="e">
        <f t="shared" si="266"/>
        <v>#VALUE!</v>
      </c>
      <c r="W81" t="e">
        <f t="shared" si="266"/>
        <v>#VALUE!</v>
      </c>
      <c r="X81" t="e">
        <f t="shared" si="266"/>
        <v>#VALUE!</v>
      </c>
      <c r="Y81" t="e">
        <f t="shared" si="266"/>
        <v>#VALUE!</v>
      </c>
      <c r="Z81" t="e">
        <f t="shared" si="266"/>
        <v>#VALUE!</v>
      </c>
      <c r="AA81" t="e">
        <f t="shared" si="266"/>
        <v>#VALUE!</v>
      </c>
      <c r="AB81" t="e">
        <f t="shared" si="266"/>
        <v>#VALUE!</v>
      </c>
      <c r="AC81" t="e">
        <f t="shared" si="266"/>
        <v>#VALUE!</v>
      </c>
      <c r="AD81" t="e">
        <f t="shared" si="266"/>
        <v>#VALUE!</v>
      </c>
      <c r="AE81" t="e">
        <f t="shared" si="266"/>
        <v>#VALUE!</v>
      </c>
      <c r="AF81" t="e">
        <f t="shared" si="266"/>
        <v>#VALUE!</v>
      </c>
      <c r="AG81" t="e">
        <f t="shared" si="266"/>
        <v>#VALUE!</v>
      </c>
      <c r="AH81" t="e">
        <f t="shared" si="266"/>
        <v>#VALUE!</v>
      </c>
      <c r="AI81" t="e">
        <f t="shared" si="266"/>
        <v>#VALUE!</v>
      </c>
      <c r="AJ81" t="e">
        <f t="shared" si="266"/>
        <v>#VALUE!</v>
      </c>
      <c r="AK81" t="e">
        <f t="shared" si="266"/>
        <v>#VALUE!</v>
      </c>
      <c r="AL81" t="e">
        <f t="shared" si="266"/>
        <v>#VALUE!</v>
      </c>
      <c r="AM81" t="e">
        <f t="shared" si="266"/>
        <v>#VALUE!</v>
      </c>
      <c r="AN81" t="e">
        <f t="shared" si="266"/>
        <v>#VALUE!</v>
      </c>
      <c r="AO81" t="e">
        <f t="shared" si="266"/>
        <v>#VALUE!</v>
      </c>
      <c r="AP81" t="e">
        <f t="shared" si="266"/>
        <v>#VALUE!</v>
      </c>
      <c r="AQ81" t="e">
        <f t="shared" si="266"/>
        <v>#VALUE!</v>
      </c>
      <c r="AR81" t="e">
        <f t="shared" si="266"/>
        <v>#VALUE!</v>
      </c>
      <c r="AS81" t="e">
        <f t="shared" si="266"/>
        <v>#VALUE!</v>
      </c>
      <c r="AT81" t="e">
        <f t="shared" si="266"/>
        <v>#VALUE!</v>
      </c>
      <c r="AU81" t="e">
        <f t="shared" si="266"/>
        <v>#VALUE!</v>
      </c>
      <c r="AV81" t="e">
        <f t="shared" si="266"/>
        <v>#VALUE!</v>
      </c>
      <c r="AW81" t="e">
        <f t="shared" si="266"/>
        <v>#VALUE!</v>
      </c>
      <c r="AX81" t="e">
        <f t="shared" si="266"/>
        <v>#VALUE!</v>
      </c>
      <c r="AY81" t="e">
        <f t="shared" si="266"/>
        <v>#VALUE!</v>
      </c>
      <c r="AZ81" t="e">
        <f t="shared" si="266"/>
        <v>#VALUE!</v>
      </c>
      <c r="BA81" t="e">
        <f t="shared" si="266"/>
        <v>#VALUE!</v>
      </c>
      <c r="BB81" t="e">
        <f t="shared" si="266"/>
        <v>#VALUE!</v>
      </c>
      <c r="BC81" t="e">
        <f t="shared" si="266"/>
        <v>#VALUE!</v>
      </c>
      <c r="BD81" t="e">
        <f t="shared" si="266"/>
        <v>#VALUE!</v>
      </c>
      <c r="BE81" t="e">
        <f t="shared" si="266"/>
        <v>#VALUE!</v>
      </c>
      <c r="BF81" t="e">
        <f t="shared" si="266"/>
        <v>#VALUE!</v>
      </c>
      <c r="BG81" t="e">
        <f t="shared" si="266"/>
        <v>#VALUE!</v>
      </c>
      <c r="BH81" t="e">
        <f t="shared" si="266"/>
        <v>#VALUE!</v>
      </c>
      <c r="BI81" t="e">
        <f t="shared" si="266"/>
        <v>#VALUE!</v>
      </c>
      <c r="BJ81" t="e">
        <f t="shared" si="266"/>
        <v>#VALUE!</v>
      </c>
      <c r="BK81" t="e">
        <f t="shared" si="266"/>
        <v>#VALUE!</v>
      </c>
      <c r="BL81" t="e">
        <f t="shared" si="266"/>
        <v>#VALUE!</v>
      </c>
      <c r="BM81" t="e">
        <f t="shared" si="266"/>
        <v>#VALUE!</v>
      </c>
      <c r="BN81" t="e">
        <f t="shared" si="266"/>
        <v>#VALUE!</v>
      </c>
      <c r="BO81" t="e">
        <f t="shared" si="266"/>
        <v>#VALUE!</v>
      </c>
      <c r="BP81" t="e">
        <f t="shared" ref="BP81:EA81" si="267">BP80-BP78</f>
        <v>#VALUE!</v>
      </c>
      <c r="BQ81" t="e">
        <f t="shared" si="267"/>
        <v>#VALUE!</v>
      </c>
      <c r="BR81" t="e">
        <f t="shared" si="267"/>
        <v>#VALUE!</v>
      </c>
      <c r="BS81" t="e">
        <f t="shared" si="267"/>
        <v>#VALUE!</v>
      </c>
      <c r="BT81" t="e">
        <f t="shared" si="267"/>
        <v>#VALUE!</v>
      </c>
      <c r="BU81" t="e">
        <f t="shared" si="267"/>
        <v>#VALUE!</v>
      </c>
      <c r="BV81" t="e">
        <f t="shared" si="267"/>
        <v>#VALUE!</v>
      </c>
      <c r="BW81" t="e">
        <f t="shared" si="267"/>
        <v>#VALUE!</v>
      </c>
      <c r="BX81" t="e">
        <f t="shared" si="267"/>
        <v>#VALUE!</v>
      </c>
      <c r="BY81" t="e">
        <f t="shared" si="267"/>
        <v>#VALUE!</v>
      </c>
      <c r="BZ81" t="e">
        <f t="shared" si="267"/>
        <v>#VALUE!</v>
      </c>
      <c r="CA81" t="e">
        <f t="shared" si="267"/>
        <v>#VALUE!</v>
      </c>
      <c r="CB81" t="e">
        <f t="shared" si="267"/>
        <v>#VALUE!</v>
      </c>
      <c r="CC81" t="e">
        <f t="shared" si="267"/>
        <v>#VALUE!</v>
      </c>
      <c r="CD81" t="e">
        <f t="shared" si="267"/>
        <v>#VALUE!</v>
      </c>
      <c r="CE81" t="e">
        <f t="shared" si="267"/>
        <v>#VALUE!</v>
      </c>
      <c r="CF81" t="e">
        <f t="shared" si="267"/>
        <v>#VALUE!</v>
      </c>
      <c r="CG81" t="e">
        <f t="shared" si="267"/>
        <v>#VALUE!</v>
      </c>
      <c r="CH81" t="e">
        <f t="shared" si="267"/>
        <v>#VALUE!</v>
      </c>
      <c r="CI81" t="e">
        <f t="shared" si="267"/>
        <v>#VALUE!</v>
      </c>
      <c r="CJ81" t="e">
        <f t="shared" si="267"/>
        <v>#VALUE!</v>
      </c>
      <c r="CK81" t="e">
        <f t="shared" si="267"/>
        <v>#VALUE!</v>
      </c>
      <c r="CL81" t="e">
        <f t="shared" si="267"/>
        <v>#VALUE!</v>
      </c>
      <c r="CM81" t="e">
        <f t="shared" si="267"/>
        <v>#VALUE!</v>
      </c>
      <c r="CN81" t="e">
        <f t="shared" si="267"/>
        <v>#VALUE!</v>
      </c>
      <c r="CO81" t="e">
        <f t="shared" si="267"/>
        <v>#VALUE!</v>
      </c>
      <c r="CP81">
        <f t="shared" si="267"/>
        <v>0.30141285260394279</v>
      </c>
      <c r="CQ81">
        <f t="shared" si="267"/>
        <v>0.27630415820387066</v>
      </c>
      <c r="CR81">
        <f t="shared" si="267"/>
        <v>0.24849437204649022</v>
      </c>
      <c r="CS81">
        <f t="shared" si="267"/>
        <v>0.23302210185873368</v>
      </c>
      <c r="CT81">
        <f t="shared" si="267"/>
        <v>0.28212028183065924</v>
      </c>
      <c r="CU81">
        <f t="shared" si="267"/>
        <v>0.24321680659786604</v>
      </c>
      <c r="CV81">
        <f t="shared" si="267"/>
        <v>0.3011175826677982</v>
      </c>
      <c r="CW81">
        <f t="shared" si="267"/>
        <v>0.34130497891887857</v>
      </c>
      <c r="CX81">
        <f t="shared" si="267"/>
        <v>0.43980305772656481</v>
      </c>
      <c r="CY81">
        <f t="shared" si="267"/>
        <v>0.55253230219392235</v>
      </c>
      <c r="CZ81">
        <f t="shared" si="267"/>
        <v>0.44216640053986145</v>
      </c>
      <c r="DA81">
        <f t="shared" si="267"/>
        <v>0.44640796984865194</v>
      </c>
      <c r="DB81">
        <f t="shared" si="267"/>
        <v>0.34833857097114285</v>
      </c>
      <c r="DC81">
        <f t="shared" si="267"/>
        <v>0.21613131255835444</v>
      </c>
      <c r="DD81">
        <f t="shared" si="267"/>
        <v>0.23639664670976196</v>
      </c>
      <c r="DE81">
        <f t="shared" si="267"/>
        <v>0.15164882211791547</v>
      </c>
      <c r="DF81">
        <f t="shared" si="267"/>
        <v>0.13193361508223983</v>
      </c>
      <c r="DG81">
        <f t="shared" si="267"/>
        <v>0.18038864350397105</v>
      </c>
      <c r="DH81">
        <f t="shared" si="267"/>
        <v>0.26040335440722517</v>
      </c>
      <c r="DI81">
        <f t="shared" si="267"/>
        <v>0.36446058758215216</v>
      </c>
      <c r="DJ81">
        <f t="shared" si="267"/>
        <v>0.48818548186121552</v>
      </c>
      <c r="DK81">
        <f t="shared" si="267"/>
        <v>0.57909880082743515</v>
      </c>
      <c r="DL81">
        <f t="shared" si="267"/>
        <v>0.59846741503784884</v>
      </c>
      <c r="DM81">
        <f t="shared" si="267"/>
        <v>0.65249419386333629</v>
      </c>
      <c r="DN81">
        <f t="shared" si="267"/>
        <v>0.64107244217189541</v>
      </c>
      <c r="DO81">
        <f t="shared" si="267"/>
        <v>0.66130510443742785</v>
      </c>
      <c r="DP81">
        <f t="shared" si="267"/>
        <v>0.60152367170258159</v>
      </c>
      <c r="DQ81">
        <f t="shared" si="267"/>
        <v>0.55138558498008861</v>
      </c>
      <c r="DR81">
        <f t="shared" si="267"/>
        <v>0.52518603136952013</v>
      </c>
      <c r="DS81">
        <f t="shared" si="267"/>
        <v>0.39879179107729479</v>
      </c>
      <c r="DT81">
        <f t="shared" si="267"/>
        <v>0.44459913359909942</v>
      </c>
      <c r="DU81">
        <f t="shared" si="267"/>
        <v>0.46876137042936888</v>
      </c>
      <c r="DV81">
        <f t="shared" si="267"/>
        <v>0.41980101592443747</v>
      </c>
      <c r="DW81">
        <f t="shared" si="267"/>
        <v>0.48148836682458618</v>
      </c>
      <c r="DX81">
        <f t="shared" si="267"/>
        <v>0.51643909817228884</v>
      </c>
      <c r="DY81">
        <f t="shared" si="267"/>
        <v>0.45509034210642907</v>
      </c>
      <c r="DZ81">
        <f t="shared" si="267"/>
        <v>0.5916140459245236</v>
      </c>
      <c r="EA81">
        <f t="shared" si="267"/>
        <v>0.79260205219107061</v>
      </c>
      <c r="EB81">
        <f t="shared" ref="EB81:FX81" si="268">EB80-EB78</f>
        <v>0.84109005078136034</v>
      </c>
      <c r="EC81">
        <f t="shared" si="268"/>
        <v>0.95385306147963256</v>
      </c>
      <c r="ED81">
        <f t="shared" si="268"/>
        <v>0.91305511681244367</v>
      </c>
      <c r="EE81">
        <f t="shared" si="268"/>
        <v>0.66099175702019286</v>
      </c>
      <c r="EF81">
        <f t="shared" si="268"/>
        <v>0.55336250797200814</v>
      </c>
      <c r="EG81">
        <f t="shared" si="268"/>
        <v>0.434820216143887</v>
      </c>
      <c r="EH81">
        <f t="shared" si="268"/>
        <v>0.30832800376338665</v>
      </c>
      <c r="EI81">
        <f t="shared" si="268"/>
        <v>0.31694361127374182</v>
      </c>
      <c r="EJ81">
        <f t="shared" si="268"/>
        <v>0.33263724520384963</v>
      </c>
      <c r="EK81">
        <f t="shared" si="268"/>
        <v>0.41189626081294506</v>
      </c>
      <c r="EL81">
        <f t="shared" si="268"/>
        <v>0.48076689784457832</v>
      </c>
      <c r="EM81">
        <f t="shared" si="268"/>
        <v>0.46464174988157075</v>
      </c>
      <c r="EN81">
        <f t="shared" si="268"/>
        <v>0.39428008076651039</v>
      </c>
      <c r="EO81">
        <f t="shared" si="268"/>
        <v>0.33458019360524771</v>
      </c>
      <c r="EP81">
        <f t="shared" si="268"/>
        <v>0.27799350881285811</v>
      </c>
      <c r="EQ81">
        <f t="shared" si="268"/>
        <v>0.35442809384406515</v>
      </c>
      <c r="ER81">
        <f t="shared" si="268"/>
        <v>0.4158078533958241</v>
      </c>
      <c r="ES81">
        <f t="shared" si="268"/>
        <v>0.4185211615037393</v>
      </c>
      <c r="ET81">
        <f t="shared" si="268"/>
        <v>0.56350736276767921</v>
      </c>
      <c r="EU81">
        <f t="shared" si="268"/>
        <v>0.55878127114629506</v>
      </c>
      <c r="EV81">
        <f t="shared" si="268"/>
        <v>0.51965668450266744</v>
      </c>
      <c r="EW81">
        <f t="shared" si="268"/>
        <v>0.50521432148732659</v>
      </c>
      <c r="EX81">
        <f t="shared" si="268"/>
        <v>0.41397780562205155</v>
      </c>
      <c r="EY81">
        <f t="shared" si="268"/>
        <v>0.28879950478383398</v>
      </c>
      <c r="EZ81">
        <f t="shared" si="268"/>
        <v>0.22720853403146335</v>
      </c>
      <c r="FA81">
        <f t="shared" si="268"/>
        <v>3.8146049696148321E-3</v>
      </c>
      <c r="FB81">
        <f t="shared" si="268"/>
        <v>8.1243383826488103E-2</v>
      </c>
      <c r="FC81">
        <f t="shared" si="268"/>
        <v>0.49822119959594158</v>
      </c>
      <c r="FD81">
        <f t="shared" si="268"/>
        <v>0.63890907918171003</v>
      </c>
      <c r="FE81">
        <f t="shared" si="268"/>
        <v>0.70949353218926614</v>
      </c>
      <c r="FF81">
        <f t="shared" si="268"/>
        <v>0.40403578619649627</v>
      </c>
      <c r="FG81">
        <f t="shared" si="268"/>
        <v>0.10702962809553318</v>
      </c>
      <c r="FH81">
        <f t="shared" si="268"/>
        <v>-3.0227222776283202E-2</v>
      </c>
      <c r="FI81">
        <f t="shared" si="268"/>
        <v>-8.0188649422464398E-2</v>
      </c>
      <c r="FJ81">
        <f t="shared" si="268"/>
        <v>-6.5142146635329246E-2</v>
      </c>
      <c r="FK81">
        <f t="shared" si="268"/>
        <v>-0.24338135616325152</v>
      </c>
      <c r="FL81">
        <f t="shared" si="268"/>
        <v>-0.27979818357591701</v>
      </c>
      <c r="FM81">
        <f t="shared" si="268"/>
        <v>-0.1609195316207126</v>
      </c>
      <c r="FN81">
        <f t="shared" si="268"/>
        <v>-4.7884270691470165E-2</v>
      </c>
      <c r="FO81">
        <f t="shared" si="268"/>
        <v>5.0085442979908024E-4</v>
      </c>
      <c r="FP81">
        <f t="shared" si="268"/>
        <v>9.2057143151885623E-2</v>
      </c>
      <c r="FQ81">
        <f t="shared" si="268"/>
        <v>0.14861712966977153</v>
      </c>
      <c r="FR81">
        <f t="shared" si="268"/>
        <v>0.21903014746015464</v>
      </c>
      <c r="FS81">
        <f t="shared" si="268"/>
        <v>0.20126443292264007</v>
      </c>
      <c r="FT81">
        <f t="shared" si="268"/>
        <v>9.7674330010300237E-2</v>
      </c>
      <c r="FU81">
        <f t="shared" si="268"/>
        <v>0.15082172551744932</v>
      </c>
      <c r="FV81">
        <f t="shared" si="268"/>
        <v>7.7543022439314546E-2</v>
      </c>
      <c r="FW81">
        <f t="shared" si="268"/>
        <v>0.17322301883449642</v>
      </c>
      <c r="FX81">
        <f t="shared" si="268"/>
        <v>0.35799003381860411</v>
      </c>
      <c r="FY81">
        <f t="shared" ref="FY81:GV81" si="269">FY80-FY78</f>
        <v>0.35799003381860411</v>
      </c>
      <c r="FZ81">
        <f t="shared" si="269"/>
        <v>0.35799003381860411</v>
      </c>
      <c r="GA81">
        <f t="shared" si="269"/>
        <v>0.35799003381860411</v>
      </c>
      <c r="GB81">
        <f t="shared" si="269"/>
        <v>0.35799003381860411</v>
      </c>
      <c r="GC81">
        <f t="shared" si="269"/>
        <v>0.35799003381860411</v>
      </c>
      <c r="GD81">
        <f t="shared" si="269"/>
        <v>0.35799003381860411</v>
      </c>
      <c r="GE81">
        <f t="shared" si="269"/>
        <v>0.35799003381860411</v>
      </c>
      <c r="GF81">
        <f t="shared" si="269"/>
        <v>0.35799003381860411</v>
      </c>
      <c r="GG81">
        <f t="shared" si="269"/>
        <v>0.35799003381860411</v>
      </c>
      <c r="GH81">
        <f t="shared" si="269"/>
        <v>0.35799003381860411</v>
      </c>
      <c r="GI81">
        <f t="shared" si="269"/>
        <v>0.35799003381860411</v>
      </c>
      <c r="GJ81">
        <f t="shared" si="269"/>
        <v>0.35799003381860411</v>
      </c>
      <c r="GK81">
        <f t="shared" si="269"/>
        <v>0.35799003381860411</v>
      </c>
      <c r="GL81">
        <f t="shared" si="269"/>
        <v>0.35799003381860411</v>
      </c>
      <c r="GM81">
        <f t="shared" si="269"/>
        <v>0.35799003381860411</v>
      </c>
      <c r="GN81">
        <f t="shared" si="269"/>
        <v>0.35799003381860411</v>
      </c>
      <c r="GO81">
        <f t="shared" si="269"/>
        <v>0.35799003381860411</v>
      </c>
      <c r="GP81">
        <f t="shared" si="269"/>
        <v>0.35799003381860411</v>
      </c>
      <c r="GQ81">
        <f t="shared" si="269"/>
        <v>0.35799003381860411</v>
      </c>
      <c r="GR81">
        <f t="shared" si="269"/>
        <v>0.35799003381860411</v>
      </c>
      <c r="GS81">
        <f t="shared" si="269"/>
        <v>0.35799003381860411</v>
      </c>
      <c r="GT81">
        <f t="shared" si="269"/>
        <v>0.35799003381860411</v>
      </c>
      <c r="GU81">
        <f t="shared" si="269"/>
        <v>0.35799003381860411</v>
      </c>
      <c r="GV81">
        <f t="shared" si="269"/>
        <v>0.35799003381860411</v>
      </c>
    </row>
    <row r="82" spans="2:204" x14ac:dyDescent="0.25">
      <c r="B82" s="32" t="s">
        <v>630</v>
      </c>
      <c r="C82" t="e">
        <f>(C35+C34)*(1/C24)*B53*100</f>
        <v>#VALUE!</v>
      </c>
      <c r="D82" t="e">
        <f t="shared" ref="D82:BO82" si="270">(D35+D34)*(1/D24)*C53*100</f>
        <v>#VALUE!</v>
      </c>
      <c r="E82">
        <f t="shared" si="270"/>
        <v>0.79150032262459646</v>
      </c>
      <c r="F82">
        <f t="shared" si="270"/>
        <v>0.75183971222266599</v>
      </c>
      <c r="G82">
        <f t="shared" si="270"/>
        <v>0.71294717981280853</v>
      </c>
      <c r="H82">
        <f t="shared" si="270"/>
        <v>0.70583319113255383</v>
      </c>
      <c r="I82">
        <f t="shared" si="270"/>
        <v>0.68279948402323032</v>
      </c>
      <c r="J82">
        <f t="shared" si="270"/>
        <v>0.68358020343129733</v>
      </c>
      <c r="K82">
        <f t="shared" si="270"/>
        <v>0.71663321198718266</v>
      </c>
      <c r="L82">
        <f t="shared" si="270"/>
        <v>0.7336333308915467</v>
      </c>
      <c r="M82">
        <f t="shared" si="270"/>
        <v>0.72764655621278285</v>
      </c>
      <c r="N82">
        <f t="shared" si="270"/>
        <v>0.74634378854343841</v>
      </c>
      <c r="O82">
        <f t="shared" si="270"/>
        <v>0.78234112130364619</v>
      </c>
      <c r="P82">
        <f t="shared" si="270"/>
        <v>0.8063383140181084</v>
      </c>
      <c r="Q82">
        <f t="shared" si="270"/>
        <v>0.85491983845886155</v>
      </c>
      <c r="R82">
        <f t="shared" si="270"/>
        <v>0.88553267633843713</v>
      </c>
      <c r="S82">
        <f t="shared" si="270"/>
        <v>0.91650337563835305</v>
      </c>
      <c r="T82">
        <f t="shared" si="270"/>
        <v>0.95917126173337264</v>
      </c>
      <c r="U82">
        <f t="shared" si="270"/>
        <v>1.0065113732770457</v>
      </c>
      <c r="V82">
        <f t="shared" si="270"/>
        <v>0.97772400940243831</v>
      </c>
      <c r="W82">
        <f t="shared" si="270"/>
        <v>0.94912797087388612</v>
      </c>
      <c r="X82">
        <f t="shared" si="270"/>
        <v>0.83212031096434269</v>
      </c>
      <c r="Y82">
        <f t="shared" si="270"/>
        <v>0.86933209647518961</v>
      </c>
      <c r="Z82">
        <f t="shared" si="270"/>
        <v>0.84572866346641506</v>
      </c>
      <c r="AA82">
        <f t="shared" si="270"/>
        <v>0.83538070971542666</v>
      </c>
      <c r="AB82">
        <f t="shared" si="270"/>
        <v>0.80929353332420095</v>
      </c>
      <c r="AC82">
        <f t="shared" si="270"/>
        <v>0.79903746308221812</v>
      </c>
      <c r="AD82">
        <f t="shared" si="270"/>
        <v>0.79411363387178102</v>
      </c>
      <c r="AE82">
        <f t="shared" si="270"/>
        <v>0.80626406828417274</v>
      </c>
      <c r="AF82">
        <f t="shared" si="270"/>
        <v>0.832189507337465</v>
      </c>
      <c r="AG82">
        <f t="shared" si="270"/>
        <v>0.83780239012626045</v>
      </c>
      <c r="AH82">
        <f t="shared" si="270"/>
        <v>0.85246378703464809</v>
      </c>
      <c r="AI82">
        <f t="shared" si="270"/>
        <v>0.8616400906436108</v>
      </c>
      <c r="AJ82">
        <f t="shared" si="270"/>
        <v>0.87771546443764781</v>
      </c>
      <c r="AK82">
        <f t="shared" si="270"/>
        <v>0.91335575792059376</v>
      </c>
      <c r="AL82">
        <f t="shared" si="270"/>
        <v>0.91653429127652919</v>
      </c>
      <c r="AM82">
        <f t="shared" si="270"/>
        <v>0.90184063725200403</v>
      </c>
      <c r="AN82">
        <f t="shared" si="270"/>
        <v>0.8740443317570179</v>
      </c>
      <c r="AO82">
        <f t="shared" si="270"/>
        <v>0.82687139471011328</v>
      </c>
      <c r="AP82">
        <f t="shared" si="270"/>
        <v>0.78469702263012431</v>
      </c>
      <c r="AQ82">
        <f t="shared" si="270"/>
        <v>0.73350551314238643</v>
      </c>
      <c r="AR82">
        <f t="shared" si="270"/>
        <v>0.64781568353602725</v>
      </c>
      <c r="AS82">
        <f t="shared" si="270"/>
        <v>0.56266169294107182</v>
      </c>
      <c r="AT82">
        <f t="shared" si="270"/>
        <v>0.54018874370599002</v>
      </c>
      <c r="AU82">
        <f t="shared" si="270"/>
        <v>0.54795963412499959</v>
      </c>
      <c r="AV82">
        <f t="shared" si="270"/>
        <v>0.58209875471695316</v>
      </c>
      <c r="AW82">
        <f t="shared" si="270"/>
        <v>0.66425548178084082</v>
      </c>
      <c r="AX82">
        <f t="shared" si="270"/>
        <v>0.69940031418142701</v>
      </c>
      <c r="AY82">
        <f t="shared" si="270"/>
        <v>0.73848959622360022</v>
      </c>
      <c r="AZ82">
        <f t="shared" si="270"/>
        <v>0.8332952315536879</v>
      </c>
      <c r="BA82">
        <f t="shared" si="270"/>
        <v>0.84373772907094802</v>
      </c>
      <c r="BB82">
        <f t="shared" si="270"/>
        <v>0.86221226517858551</v>
      </c>
      <c r="BC82">
        <f t="shared" si="270"/>
        <v>0.85809104940691405</v>
      </c>
      <c r="BD82">
        <f t="shared" si="270"/>
        <v>0.82880162800722068</v>
      </c>
      <c r="BE82">
        <f t="shared" si="270"/>
        <v>0.79920343606001021</v>
      </c>
      <c r="BF82">
        <f t="shared" si="270"/>
        <v>0.80407196174199347</v>
      </c>
      <c r="BG82">
        <f t="shared" si="270"/>
        <v>0.82666752073271199</v>
      </c>
      <c r="BH82">
        <f t="shared" si="270"/>
        <v>0.84733953045262145</v>
      </c>
      <c r="BI82">
        <f t="shared" si="270"/>
        <v>0.87146625947079093</v>
      </c>
      <c r="BJ82">
        <f t="shared" si="270"/>
        <v>0.89324553773621507</v>
      </c>
      <c r="BK82">
        <f t="shared" si="270"/>
        <v>0.93510912527386636</v>
      </c>
      <c r="BL82">
        <f t="shared" si="270"/>
        <v>0.9061982135576806</v>
      </c>
      <c r="BM82">
        <f t="shared" si="270"/>
        <v>0.93790721298054269</v>
      </c>
      <c r="BN82">
        <f t="shared" si="270"/>
        <v>0.93682642701620011</v>
      </c>
      <c r="BO82">
        <f t="shared" si="270"/>
        <v>0.92979314902707955</v>
      </c>
      <c r="BP82">
        <f t="shared" ref="BP82:EA82" si="271">(BP35+BP34)*(1/BP24)*BO53*100</f>
        <v>0.90806277809366753</v>
      </c>
      <c r="BQ82">
        <f t="shared" si="271"/>
        <v>0.90258353787786072</v>
      </c>
      <c r="BR82">
        <f t="shared" si="271"/>
        <v>0.9099814580323381</v>
      </c>
      <c r="BS82">
        <f t="shared" si="271"/>
        <v>0.89270621109425319</v>
      </c>
      <c r="BT82">
        <f t="shared" si="271"/>
        <v>0.92579407270337932</v>
      </c>
      <c r="BU82">
        <f t="shared" si="271"/>
        <v>0.89630908780467899</v>
      </c>
      <c r="BV82">
        <f t="shared" si="271"/>
        <v>0.88086559908345452</v>
      </c>
      <c r="BW82">
        <f t="shared" si="271"/>
        <v>0.87489563082049515</v>
      </c>
      <c r="BX82">
        <f t="shared" si="271"/>
        <v>0.86076685284229792</v>
      </c>
      <c r="BY82">
        <f t="shared" si="271"/>
        <v>0.85689855405203341</v>
      </c>
      <c r="BZ82">
        <f t="shared" si="271"/>
        <v>0.84723323172847498</v>
      </c>
      <c r="CA82">
        <f t="shared" si="271"/>
        <v>0.85129532677789155</v>
      </c>
      <c r="CB82">
        <f t="shared" si="271"/>
        <v>0.83250481244222707</v>
      </c>
      <c r="CC82">
        <f t="shared" si="271"/>
        <v>0.82429065705816074</v>
      </c>
      <c r="CD82">
        <f t="shared" si="271"/>
        <v>0.81229224695513924</v>
      </c>
      <c r="CE82">
        <f t="shared" si="271"/>
        <v>0.7931979991503848</v>
      </c>
      <c r="CF82">
        <f t="shared" si="271"/>
        <v>0.77480403646037144</v>
      </c>
      <c r="CG82">
        <f t="shared" si="271"/>
        <v>0.75704934257638623</v>
      </c>
      <c r="CH82">
        <f t="shared" si="271"/>
        <v>0.74364912347223067</v>
      </c>
      <c r="CI82">
        <f t="shared" si="271"/>
        <v>0.71496290114520511</v>
      </c>
      <c r="CJ82">
        <f t="shared" si="271"/>
        <v>0.68500549407141575</v>
      </c>
      <c r="CK82">
        <f t="shared" si="271"/>
        <v>0.65956206463592082</v>
      </c>
      <c r="CL82">
        <f t="shared" si="271"/>
        <v>0.6482808164799877</v>
      </c>
      <c r="CM82">
        <f t="shared" si="271"/>
        <v>0.6348959075886621</v>
      </c>
      <c r="CN82">
        <f t="shared" si="271"/>
        <v>0.63227101772108607</v>
      </c>
      <c r="CO82">
        <f t="shared" si="271"/>
        <v>0.61985888692368429</v>
      </c>
      <c r="CP82">
        <f t="shared" si="271"/>
        <v>0.61823282702837812</v>
      </c>
      <c r="CQ82">
        <f t="shared" si="271"/>
        <v>0.61700933807691583</v>
      </c>
      <c r="CR82">
        <f t="shared" si="271"/>
        <v>0.63718254961232379</v>
      </c>
      <c r="CS82">
        <f t="shared" si="271"/>
        <v>0.64444948274835434</v>
      </c>
      <c r="CT82">
        <f t="shared" si="271"/>
        <v>0.66197760933971006</v>
      </c>
      <c r="CU82">
        <f t="shared" si="271"/>
        <v>0.65681823277183771</v>
      </c>
      <c r="CV82">
        <f t="shared" si="271"/>
        <v>0.67074699869783483</v>
      </c>
      <c r="CW82">
        <f t="shared" si="271"/>
        <v>0.67362722695069599</v>
      </c>
      <c r="CX82">
        <f t="shared" si="271"/>
        <v>0.67676143983597026</v>
      </c>
      <c r="CY82">
        <f t="shared" si="271"/>
        <v>0.68776378881671418</v>
      </c>
      <c r="CZ82">
        <f t="shared" si="271"/>
        <v>0.69247705659384651</v>
      </c>
      <c r="DA82">
        <f t="shared" si="271"/>
        <v>0.68555466138418752</v>
      </c>
      <c r="DB82">
        <f t="shared" si="271"/>
        <v>0.69903287347680521</v>
      </c>
      <c r="DC82">
        <f t="shared" si="271"/>
        <v>0.72851231342806266</v>
      </c>
      <c r="DD82">
        <f t="shared" si="271"/>
        <v>0.7644153797702623</v>
      </c>
      <c r="DE82">
        <f t="shared" si="271"/>
        <v>0.79276925857086966</v>
      </c>
      <c r="DF82">
        <f t="shared" si="271"/>
        <v>0.82999464214974472</v>
      </c>
      <c r="DG82">
        <f t="shared" si="271"/>
        <v>0.87901087919774001</v>
      </c>
      <c r="DH82">
        <f t="shared" si="271"/>
        <v>0.93412283544912189</v>
      </c>
      <c r="DI82">
        <f t="shared" si="271"/>
        <v>0.98988809042336989</v>
      </c>
      <c r="DJ82">
        <f t="shared" si="271"/>
        <v>1.030099158554185</v>
      </c>
      <c r="DK82">
        <f t="shared" si="271"/>
        <v>1.0641397622886439</v>
      </c>
      <c r="DL82">
        <f t="shared" si="271"/>
        <v>1.0948667476332048</v>
      </c>
      <c r="DM82">
        <f t="shared" si="271"/>
        <v>1.1193125232882639</v>
      </c>
      <c r="DN82">
        <f t="shared" si="271"/>
        <v>1.1335829106593089</v>
      </c>
      <c r="DO82">
        <f t="shared" si="271"/>
        <v>1.1491059282289295</v>
      </c>
      <c r="DP82">
        <f t="shared" si="271"/>
        <v>1.1490608718626216</v>
      </c>
      <c r="DQ82">
        <f t="shared" si="271"/>
        <v>1.1728806528170119</v>
      </c>
      <c r="DR82">
        <f t="shared" si="271"/>
        <v>1.1723676506342424</v>
      </c>
      <c r="DS82">
        <f t="shared" si="271"/>
        <v>1.1957064458821181</v>
      </c>
      <c r="DT82">
        <f t="shared" si="271"/>
        <v>1.1644948277993477</v>
      </c>
      <c r="DU82">
        <f t="shared" si="271"/>
        <v>1.1553487151171109</v>
      </c>
      <c r="DV82">
        <f t="shared" si="271"/>
        <v>1.1224105459852953</v>
      </c>
      <c r="DW82">
        <f t="shared" si="271"/>
        <v>1.0915027269823947</v>
      </c>
      <c r="DX82">
        <f t="shared" si="271"/>
        <v>1.0188763253950763</v>
      </c>
      <c r="DY82">
        <f t="shared" si="271"/>
        <v>0.88555338097019332</v>
      </c>
      <c r="DZ82">
        <f t="shared" si="271"/>
        <v>0.87410811401997035</v>
      </c>
      <c r="EA82">
        <f t="shared" si="271"/>
        <v>0.78136209969167547</v>
      </c>
      <c r="EB82">
        <f t="shared" ref="EB82:GM82" si="272">(EB35+EB34)*(1/EB24)*EA53*100</f>
        <v>0.72767380720969177</v>
      </c>
      <c r="EC82">
        <f t="shared" si="272"/>
        <v>0.69253501347772439</v>
      </c>
      <c r="ED82">
        <f t="shared" si="272"/>
        <v>0.67037047220171997</v>
      </c>
      <c r="EE82">
        <f t="shared" si="272"/>
        <v>0.65299922750687189</v>
      </c>
      <c r="EF82">
        <f t="shared" si="272"/>
        <v>0.65245741457518258</v>
      </c>
      <c r="EG82">
        <f t="shared" si="272"/>
        <v>0.62104988827803154</v>
      </c>
      <c r="EH82">
        <f t="shared" si="272"/>
        <v>0.63183821527298178</v>
      </c>
      <c r="EI82">
        <f t="shared" si="272"/>
        <v>0.63005657420624706</v>
      </c>
      <c r="EJ82">
        <f t="shared" si="272"/>
        <v>0.63658989100167385</v>
      </c>
      <c r="EK82">
        <f t="shared" si="272"/>
        <v>0.66020085203779888</v>
      </c>
      <c r="EL82">
        <f t="shared" si="272"/>
        <v>0.65830624067980181</v>
      </c>
      <c r="EM82">
        <f t="shared" si="272"/>
        <v>0.67714034137952372</v>
      </c>
      <c r="EN82">
        <f t="shared" si="272"/>
        <v>0.66872109187200923</v>
      </c>
      <c r="EO82">
        <f t="shared" si="272"/>
        <v>0.64466923546304133</v>
      </c>
      <c r="EP82">
        <f t="shared" si="272"/>
        <v>0.63133920299148005</v>
      </c>
      <c r="EQ82">
        <f t="shared" si="272"/>
        <v>0.61533455853554397</v>
      </c>
      <c r="ER82">
        <f t="shared" si="272"/>
        <v>0.57819895627887197</v>
      </c>
      <c r="ES82">
        <f t="shared" si="272"/>
        <v>0.54968016625556915</v>
      </c>
      <c r="ET82">
        <f t="shared" si="272"/>
        <v>0.52874639831625281</v>
      </c>
      <c r="EU82">
        <f t="shared" si="272"/>
        <v>0.52466794793057636</v>
      </c>
      <c r="EV82">
        <f t="shared" si="272"/>
        <v>0.52186732800145375</v>
      </c>
      <c r="EW82">
        <f t="shared" si="272"/>
        <v>0.5177373046773116</v>
      </c>
      <c r="EX82">
        <f t="shared" si="272"/>
        <v>0.50981100090391018</v>
      </c>
      <c r="EY82">
        <f t="shared" si="272"/>
        <v>0.49879967507107253</v>
      </c>
      <c r="EZ82">
        <f t="shared" si="272"/>
        <v>0.49231510904447789</v>
      </c>
      <c r="FA82">
        <f t="shared" si="272"/>
        <v>0.48135277395262205</v>
      </c>
      <c r="FB82">
        <f t="shared" si="272"/>
        <v>0.44824574443742837</v>
      </c>
      <c r="FC82">
        <f t="shared" si="272"/>
        <v>0.39389315610580045</v>
      </c>
      <c r="FD82">
        <f t="shared" si="272"/>
        <v>0.35112474633337898</v>
      </c>
      <c r="FE82">
        <f t="shared" si="272"/>
        <v>0.29874055001909</v>
      </c>
      <c r="FF82">
        <f t="shared" si="272"/>
        <v>0.27219686233516477</v>
      </c>
      <c r="FG82">
        <f t="shared" si="272"/>
        <v>0.25467392053244092</v>
      </c>
      <c r="FH82">
        <f t="shared" si="272"/>
        <v>0.23242221228844512</v>
      </c>
      <c r="FI82">
        <f t="shared" si="272"/>
        <v>0.22764623844867207</v>
      </c>
      <c r="FJ82">
        <f t="shared" si="272"/>
        <v>0.22791151079343325</v>
      </c>
      <c r="FK82">
        <f t="shared" si="272"/>
        <v>0.23645970564675267</v>
      </c>
      <c r="FL82">
        <f t="shared" si="272"/>
        <v>0.26928249383455755</v>
      </c>
      <c r="FM82">
        <f t="shared" si="272"/>
        <v>0.27643409733874685</v>
      </c>
      <c r="FN82">
        <f t="shared" si="272"/>
        <v>0.28710142041812536</v>
      </c>
      <c r="FO82">
        <f t="shared" si="272"/>
        <v>0.29498264013381303</v>
      </c>
      <c r="FP82">
        <f t="shared" si="272"/>
        <v>0.3027886749311971</v>
      </c>
      <c r="FQ82">
        <f t="shared" si="272"/>
        <v>0.31896604289411279</v>
      </c>
      <c r="FR82">
        <f t="shared" si="272"/>
        <v>0.33513901243203492</v>
      </c>
      <c r="FS82">
        <f t="shared" si="272"/>
        <v>0.36132380418645355</v>
      </c>
      <c r="FT82">
        <f t="shared" si="272"/>
        <v>0.37411833355856638</v>
      </c>
      <c r="FU82">
        <f t="shared" si="272"/>
        <v>0.37267888110441205</v>
      </c>
      <c r="FV82">
        <f t="shared" si="272"/>
        <v>0.37719312662885873</v>
      </c>
      <c r="FW82">
        <f t="shared" si="272"/>
        <v>0.39153952571466683</v>
      </c>
      <c r="FX82">
        <f t="shared" si="272"/>
        <v>0.38876000308118014</v>
      </c>
      <c r="FY82">
        <f t="shared" si="272"/>
        <v>0.39223913095890123</v>
      </c>
      <c r="FZ82">
        <f t="shared" si="272"/>
        <v>0.4013985876303201</v>
      </c>
      <c r="GA82">
        <f t="shared" si="272"/>
        <v>0.4155816571403807</v>
      </c>
      <c r="GB82">
        <f t="shared" si="272"/>
        <v>0.42774928595739742</v>
      </c>
      <c r="GC82">
        <f t="shared" si="272"/>
        <v>0.43902843691524623</v>
      </c>
      <c r="GD82">
        <f t="shared" si="272"/>
        <v>0.43580003095366704</v>
      </c>
      <c r="GE82">
        <f t="shared" si="272"/>
        <v>0.44162932437193519</v>
      </c>
      <c r="GF82">
        <f t="shared" si="272"/>
        <v>0.43520923624008701</v>
      </c>
      <c r="GG82">
        <f t="shared" si="272"/>
        <v>0.41916590420629496</v>
      </c>
      <c r="GH82">
        <f t="shared" si="272"/>
        <v>0.4144767219077517</v>
      </c>
      <c r="GI82">
        <f t="shared" si="272"/>
        <v>0.40800287505312582</v>
      </c>
      <c r="GJ82">
        <f t="shared" si="272"/>
        <v>0.39983172061727934</v>
      </c>
      <c r="GK82">
        <f t="shared" si="272"/>
        <v>0.40926970266724882</v>
      </c>
      <c r="GL82">
        <f t="shared" si="272"/>
        <v>0.41617932989021467</v>
      </c>
      <c r="GM82">
        <f t="shared" si="272"/>
        <v>0.41620237122472142</v>
      </c>
      <c r="GN82">
        <f t="shared" ref="GN82:GV82" si="273">(GN35+GN34)*(1/GN24)*GM53*100</f>
        <v>0.44622722537644433</v>
      </c>
      <c r="GO82" t="e">
        <f t="shared" si="273"/>
        <v>#N/A</v>
      </c>
      <c r="GP82" t="e">
        <f t="shared" si="273"/>
        <v>#N/A</v>
      </c>
      <c r="GQ82" t="e">
        <f t="shared" si="273"/>
        <v>#N/A</v>
      </c>
      <c r="GR82" t="e">
        <f t="shared" si="273"/>
        <v>#N/A</v>
      </c>
      <c r="GS82" t="e">
        <f t="shared" si="273"/>
        <v>#N/A</v>
      </c>
      <c r="GT82" t="e">
        <f t="shared" si="273"/>
        <v>#N/A</v>
      </c>
      <c r="GU82" t="e">
        <f t="shared" si="273"/>
        <v>#N/A</v>
      </c>
      <c r="GV82" t="e">
        <f t="shared" si="273"/>
        <v>#N/A</v>
      </c>
    </row>
    <row r="83" spans="2:204" x14ac:dyDescent="0.25">
      <c r="B83" s="32"/>
    </row>
    <row r="84" spans="2:204" x14ac:dyDescent="0.25">
      <c r="B84" s="32" t="s">
        <v>629</v>
      </c>
      <c r="C84" t="e">
        <f>(SUM(C32:C35)*(1/C24))*C53</f>
        <v>#VALUE!</v>
      </c>
      <c r="D84" t="e">
        <f>(SUM(D32:D33)*(1/D22))*C53*(100)</f>
        <v>#VALUE!</v>
      </c>
      <c r="E84">
        <f t="shared" ref="E84:BP84" si="274">(SUM(E32:E33)*(1/E22))*D53*(100)</f>
        <v>0.36049884993492393</v>
      </c>
      <c r="F84">
        <f t="shared" si="274"/>
        <v>0.35670299194094041</v>
      </c>
      <c r="G84">
        <f t="shared" si="274"/>
        <v>0.34064246846513496</v>
      </c>
      <c r="H84">
        <f t="shared" si="274"/>
        <v>0.36204426078274221</v>
      </c>
      <c r="I84">
        <f t="shared" si="274"/>
        <v>0.34591366249703165</v>
      </c>
      <c r="J84">
        <f t="shared" si="274"/>
        <v>0.34100296424912369</v>
      </c>
      <c r="K84">
        <f t="shared" si="274"/>
        <v>0.34466775629872259</v>
      </c>
      <c r="L84">
        <f t="shared" si="274"/>
        <v>0.34868596115053985</v>
      </c>
      <c r="M84">
        <f t="shared" si="274"/>
        <v>0.34264113583579781</v>
      </c>
      <c r="N84">
        <f t="shared" si="274"/>
        <v>0.37737217956422436</v>
      </c>
      <c r="O84">
        <f t="shared" si="274"/>
        <v>0.38598579194941657</v>
      </c>
      <c r="P84">
        <f t="shared" si="274"/>
        <v>0.40329418603107803</v>
      </c>
      <c r="Q84">
        <f t="shared" si="274"/>
        <v>0.42360806392643102</v>
      </c>
      <c r="R84">
        <f t="shared" si="274"/>
        <v>0.44384501264940479</v>
      </c>
      <c r="S84">
        <f t="shared" si="274"/>
        <v>0.46657008311290527</v>
      </c>
      <c r="T84">
        <f t="shared" si="274"/>
        <v>0.50152277994069194</v>
      </c>
      <c r="U84">
        <f t="shared" si="274"/>
        <v>0.52829418804128336</v>
      </c>
      <c r="V84">
        <f t="shared" si="274"/>
        <v>0.55165169617738641</v>
      </c>
      <c r="W84">
        <f t="shared" si="274"/>
        <v>0.57290064389128903</v>
      </c>
      <c r="X84">
        <f t="shared" si="274"/>
        <v>0.5903729186811203</v>
      </c>
      <c r="Y84">
        <f t="shared" si="274"/>
        <v>0.55679885969689114</v>
      </c>
      <c r="Z84">
        <f t="shared" si="274"/>
        <v>0.5376475107812283</v>
      </c>
      <c r="AA84">
        <f t="shared" si="274"/>
        <v>0.52311619274639409</v>
      </c>
      <c r="AB84">
        <f t="shared" si="274"/>
        <v>0.49078308745789773</v>
      </c>
      <c r="AC84">
        <f t="shared" si="274"/>
        <v>0.48932573426170811</v>
      </c>
      <c r="AD84">
        <f t="shared" si="274"/>
        <v>0.48080654181465343</v>
      </c>
      <c r="AE84">
        <f t="shared" si="274"/>
        <v>0.47556640394213884</v>
      </c>
      <c r="AF84">
        <f t="shared" si="274"/>
        <v>0.481255497910834</v>
      </c>
      <c r="AG84">
        <f t="shared" si="274"/>
        <v>0.49052213532886479</v>
      </c>
      <c r="AH84">
        <f t="shared" si="274"/>
        <v>0.48808184995228521</v>
      </c>
      <c r="AI84">
        <f t="shared" si="274"/>
        <v>0.49282055476060238</v>
      </c>
      <c r="AJ84">
        <f t="shared" si="274"/>
        <v>0.48243294498480116</v>
      </c>
      <c r="AK84">
        <f t="shared" si="274"/>
        <v>0.51321087422151812</v>
      </c>
      <c r="AL84">
        <f t="shared" si="274"/>
        <v>0.50567547858560569</v>
      </c>
      <c r="AM84">
        <f t="shared" si="274"/>
        <v>0.49732902139237589</v>
      </c>
      <c r="AN84">
        <f t="shared" si="274"/>
        <v>0.48058973399037624</v>
      </c>
      <c r="AO84">
        <f t="shared" si="274"/>
        <v>0.47113618392472256</v>
      </c>
      <c r="AP84">
        <f t="shared" si="274"/>
        <v>0.44741593411226288</v>
      </c>
      <c r="AQ84">
        <f t="shared" si="274"/>
        <v>0.42608628528785342</v>
      </c>
      <c r="AR84">
        <f t="shared" si="274"/>
        <v>0.38725459124161932</v>
      </c>
      <c r="AS84">
        <f t="shared" si="274"/>
        <v>0.35771157869150988</v>
      </c>
      <c r="AT84">
        <f t="shared" si="274"/>
        <v>0.33306811965944638</v>
      </c>
      <c r="AU84">
        <f t="shared" si="274"/>
        <v>0.32979366441314933</v>
      </c>
      <c r="AV84">
        <f t="shared" si="274"/>
        <v>0.34781729640150888</v>
      </c>
      <c r="AW84">
        <f t="shared" si="274"/>
        <v>0.41358392829337681</v>
      </c>
      <c r="AX84">
        <f t="shared" si="274"/>
        <v>0.44289079189548081</v>
      </c>
      <c r="AY84">
        <f t="shared" si="274"/>
        <v>0.46928693454505377</v>
      </c>
      <c r="AZ84">
        <f t="shared" si="274"/>
        <v>0.53966737122761776</v>
      </c>
      <c r="BA84">
        <f t="shared" si="274"/>
        <v>0.56841263347124127</v>
      </c>
      <c r="BB84">
        <f t="shared" si="274"/>
        <v>0.59039058306139391</v>
      </c>
      <c r="BC84">
        <f t="shared" si="274"/>
        <v>0.58721608943180192</v>
      </c>
      <c r="BD84">
        <f t="shared" si="274"/>
        <v>0.55181432730494184</v>
      </c>
      <c r="BE84">
        <f t="shared" si="274"/>
        <v>0.52141643856952491</v>
      </c>
      <c r="BF84">
        <f t="shared" si="274"/>
        <v>0.51833335307812445</v>
      </c>
      <c r="BG84">
        <f t="shared" si="274"/>
        <v>0.52199598344271469</v>
      </c>
      <c r="BH84">
        <f t="shared" si="274"/>
        <v>0.52912135795612503</v>
      </c>
      <c r="BI84">
        <f t="shared" si="274"/>
        <v>0.54242144134849213</v>
      </c>
      <c r="BJ84">
        <f t="shared" si="274"/>
        <v>0.5530343648524999</v>
      </c>
      <c r="BK84">
        <f t="shared" si="274"/>
        <v>0.55910765851469846</v>
      </c>
      <c r="BL84">
        <f t="shared" si="274"/>
        <v>0.56332220239303754</v>
      </c>
      <c r="BM84">
        <f t="shared" si="274"/>
        <v>0.55991025533400074</v>
      </c>
      <c r="BN84">
        <f t="shared" si="274"/>
        <v>0.55798317666125397</v>
      </c>
      <c r="BO84">
        <f t="shared" si="274"/>
        <v>0.56270550117419826</v>
      </c>
      <c r="BP84">
        <f t="shared" si="274"/>
        <v>0.55081976042104852</v>
      </c>
      <c r="BQ84">
        <f t="shared" ref="BQ84:EB84" si="275">(SUM(BQ32:BQ33)*(1/BQ22))*BP53*(100)</f>
        <v>0.54056936063122174</v>
      </c>
      <c r="BR84">
        <f t="shared" si="275"/>
        <v>0.53024471131720574</v>
      </c>
      <c r="BS84">
        <f t="shared" si="275"/>
        <v>0.52663861755454044</v>
      </c>
      <c r="BT84">
        <f t="shared" si="275"/>
        <v>0.5128083943361782</v>
      </c>
      <c r="BU84">
        <f t="shared" si="275"/>
        <v>0.49857206588400249</v>
      </c>
      <c r="BV84">
        <f t="shared" si="275"/>
        <v>0.49130939673385082</v>
      </c>
      <c r="BW84">
        <f t="shared" si="275"/>
        <v>0.49257271938797692</v>
      </c>
      <c r="BX84">
        <f t="shared" si="275"/>
        <v>0.48343258221220803</v>
      </c>
      <c r="BY84">
        <f t="shared" si="275"/>
        <v>0.47474801743502321</v>
      </c>
      <c r="BZ84">
        <f t="shared" si="275"/>
        <v>0.46606300824837937</v>
      </c>
      <c r="CA84">
        <f t="shared" si="275"/>
        <v>0.47603236751929745</v>
      </c>
      <c r="CB84">
        <f t="shared" si="275"/>
        <v>0.46919065553499795</v>
      </c>
      <c r="CC84">
        <f t="shared" si="275"/>
        <v>0.46830812590019377</v>
      </c>
      <c r="CD84">
        <f t="shared" si="275"/>
        <v>0.46590611146521027</v>
      </c>
      <c r="CE84">
        <f t="shared" si="275"/>
        <v>0.46351666775146932</v>
      </c>
      <c r="CF84">
        <f t="shared" si="275"/>
        <v>0.4567508098167804</v>
      </c>
      <c r="CG84">
        <f t="shared" si="275"/>
        <v>0.44458870085744101</v>
      </c>
      <c r="CH84">
        <f t="shared" si="275"/>
        <v>0.44473926469665115</v>
      </c>
      <c r="CI84">
        <f t="shared" si="275"/>
        <v>0.44980891214051139</v>
      </c>
      <c r="CJ84">
        <f t="shared" si="275"/>
        <v>0.44163275080609549</v>
      </c>
      <c r="CK84">
        <f t="shared" si="275"/>
        <v>0.42668700344277782</v>
      </c>
      <c r="CL84">
        <f t="shared" si="275"/>
        <v>0.43198524815923078</v>
      </c>
      <c r="CM84">
        <f t="shared" si="275"/>
        <v>0.43078023446489339</v>
      </c>
      <c r="CN84">
        <f t="shared" si="275"/>
        <v>0.43348098897691145</v>
      </c>
      <c r="CO84">
        <f t="shared" si="275"/>
        <v>0.42762270197374919</v>
      </c>
      <c r="CP84">
        <f t="shared" si="275"/>
        <v>0.42050285373809126</v>
      </c>
      <c r="CQ84">
        <f t="shared" si="275"/>
        <v>0.42976864715499191</v>
      </c>
      <c r="CR84">
        <f t="shared" si="275"/>
        <v>0.43292928262506852</v>
      </c>
      <c r="CS84">
        <f t="shared" si="275"/>
        <v>0.43906104311890104</v>
      </c>
      <c r="CT84">
        <f t="shared" si="275"/>
        <v>0.43931608427117841</v>
      </c>
      <c r="CU84">
        <f t="shared" si="275"/>
        <v>0.44348080942647966</v>
      </c>
      <c r="CV84">
        <f t="shared" si="275"/>
        <v>0.44528282116211232</v>
      </c>
      <c r="CW84">
        <f t="shared" si="275"/>
        <v>0.44205004734009418</v>
      </c>
      <c r="CX84">
        <f t="shared" si="275"/>
        <v>0.44885680877040596</v>
      </c>
      <c r="CY84">
        <f t="shared" si="275"/>
        <v>0.46262259933094613</v>
      </c>
      <c r="CZ84">
        <f t="shared" si="275"/>
        <v>0.46198235553173478</v>
      </c>
      <c r="DA84">
        <f t="shared" si="275"/>
        <v>0.45495692769235907</v>
      </c>
      <c r="DB84">
        <f t="shared" si="275"/>
        <v>0.45532205716956969</v>
      </c>
      <c r="DC84">
        <f t="shared" si="275"/>
        <v>0.47694103746035982</v>
      </c>
      <c r="DD84">
        <f t="shared" si="275"/>
        <v>0.49775664411971343</v>
      </c>
      <c r="DE84">
        <f t="shared" si="275"/>
        <v>0.51099425975246371</v>
      </c>
      <c r="DF84">
        <f t="shared" si="275"/>
        <v>0.52672395163076891</v>
      </c>
      <c r="DG84">
        <f t="shared" si="275"/>
        <v>0.55580450985895224</v>
      </c>
      <c r="DH84">
        <f t="shared" si="275"/>
        <v>0.58763892540531748</v>
      </c>
      <c r="DI84">
        <f t="shared" si="275"/>
        <v>0.61130186796809627</v>
      </c>
      <c r="DJ84">
        <f t="shared" si="275"/>
        <v>0.62847223101576144</v>
      </c>
      <c r="DK84">
        <f t="shared" si="275"/>
        <v>0.647116815525694</v>
      </c>
      <c r="DL84">
        <f t="shared" si="275"/>
        <v>0.65327220291163735</v>
      </c>
      <c r="DM84">
        <f t="shared" si="275"/>
        <v>0.65762578453355858</v>
      </c>
      <c r="DN84">
        <f t="shared" si="275"/>
        <v>0.66354317586651734</v>
      </c>
      <c r="DO84">
        <f t="shared" si="275"/>
        <v>0.67408157724487228</v>
      </c>
      <c r="DP84">
        <f t="shared" si="275"/>
        <v>0.6617746867659251</v>
      </c>
      <c r="DQ84">
        <f t="shared" si="275"/>
        <v>0.67089553435735028</v>
      </c>
      <c r="DR84">
        <f t="shared" si="275"/>
        <v>0.66225887011077045</v>
      </c>
      <c r="DS84">
        <f t="shared" si="275"/>
        <v>0.65177151126874955</v>
      </c>
      <c r="DT84">
        <f t="shared" si="275"/>
        <v>0.65019930684553695</v>
      </c>
      <c r="DU84">
        <f t="shared" si="275"/>
        <v>0.64343308851580228</v>
      </c>
      <c r="DV84">
        <f t="shared" si="275"/>
        <v>0.62459218615500001</v>
      </c>
      <c r="DW84">
        <f t="shared" si="275"/>
        <v>0.62123762457739595</v>
      </c>
      <c r="DX84">
        <f t="shared" si="275"/>
        <v>0.5984639652748831</v>
      </c>
      <c r="DY84">
        <f t="shared" si="275"/>
        <v>0.56172529840021546</v>
      </c>
      <c r="DZ84">
        <f t="shared" si="275"/>
        <v>0.54748735870512066</v>
      </c>
      <c r="EA84">
        <f t="shared" si="275"/>
        <v>0.53181006111078077</v>
      </c>
      <c r="EB84">
        <f t="shared" si="275"/>
        <v>0.50470589052183501</v>
      </c>
      <c r="EC84">
        <f t="shared" ref="EC84:GN84" si="276">(SUM(EC32:EC33)*(1/EC22))*EB53*(100)</f>
        <v>0.47983312801254085</v>
      </c>
      <c r="ED84">
        <f t="shared" si="276"/>
        <v>0.46496982853367513</v>
      </c>
      <c r="EE84">
        <f t="shared" si="276"/>
        <v>0.45511738609875635</v>
      </c>
      <c r="EF84">
        <f t="shared" si="276"/>
        <v>0.45791887848571677</v>
      </c>
      <c r="EG84">
        <f t="shared" si="276"/>
        <v>0.44813677497312615</v>
      </c>
      <c r="EH84">
        <f t="shared" si="276"/>
        <v>0.44208597093413576</v>
      </c>
      <c r="EI84">
        <f t="shared" si="276"/>
        <v>0.44465480339158497</v>
      </c>
      <c r="EJ84">
        <f t="shared" si="276"/>
        <v>0.44784101327064046</v>
      </c>
      <c r="EK84">
        <f t="shared" si="276"/>
        <v>0.45438134093593763</v>
      </c>
      <c r="EL84">
        <f t="shared" si="276"/>
        <v>0.44941509754584019</v>
      </c>
      <c r="EM84">
        <f t="shared" si="276"/>
        <v>0.44962517218939413</v>
      </c>
      <c r="EN84">
        <f t="shared" si="276"/>
        <v>0.44255217175665496</v>
      </c>
      <c r="EO84">
        <f t="shared" si="276"/>
        <v>0.42203595534035598</v>
      </c>
      <c r="EP84">
        <f t="shared" si="276"/>
        <v>0.40742168953598401</v>
      </c>
      <c r="EQ84">
        <f t="shared" si="276"/>
        <v>0.399594924786004</v>
      </c>
      <c r="ER84">
        <f t="shared" si="276"/>
        <v>0.37296930116269328</v>
      </c>
      <c r="ES84">
        <f t="shared" si="276"/>
        <v>0.35451758593851007</v>
      </c>
      <c r="ET84">
        <f t="shared" si="276"/>
        <v>0.34149228351314082</v>
      </c>
      <c r="EU84">
        <f t="shared" si="276"/>
        <v>0.34266636619381741</v>
      </c>
      <c r="EV84">
        <f t="shared" si="276"/>
        <v>0.3386389342655507</v>
      </c>
      <c r="EW84">
        <f t="shared" si="276"/>
        <v>0.34194852937592951</v>
      </c>
      <c r="EX84">
        <f t="shared" si="276"/>
        <v>0.33922793966411602</v>
      </c>
      <c r="EY84">
        <f t="shared" si="276"/>
        <v>0.33997155363493725</v>
      </c>
      <c r="EZ84">
        <f t="shared" si="276"/>
        <v>0.39900012040558436</v>
      </c>
      <c r="FA84">
        <f t="shared" si="276"/>
        <v>0.35555097547511133</v>
      </c>
      <c r="FB84">
        <f t="shared" si="276"/>
        <v>0.34752437221135585</v>
      </c>
      <c r="FC84">
        <f t="shared" si="276"/>
        <v>0.34963108651607427</v>
      </c>
      <c r="FD84">
        <f t="shared" si="276"/>
        <v>0.33767821345027987</v>
      </c>
      <c r="FE84">
        <f t="shared" si="276"/>
        <v>0.28398927432838761</v>
      </c>
      <c r="FF84">
        <f t="shared" si="276"/>
        <v>0.25944910300062451</v>
      </c>
      <c r="FG84">
        <f t="shared" si="276"/>
        <v>0.24900163012302182</v>
      </c>
      <c r="FH84">
        <f t="shared" si="276"/>
        <v>0.22516865501340821</v>
      </c>
      <c r="FI84">
        <f t="shared" si="276"/>
        <v>0.21968898197620104</v>
      </c>
      <c r="FJ84">
        <f t="shared" si="276"/>
        <v>0.21741212208703972</v>
      </c>
      <c r="FK84">
        <f t="shared" si="276"/>
        <v>0.22018890373718039</v>
      </c>
      <c r="FL84">
        <f t="shared" si="276"/>
        <v>0.24789541314041968</v>
      </c>
      <c r="FM84">
        <f t="shared" si="276"/>
        <v>0.25186000701884986</v>
      </c>
      <c r="FN84">
        <f t="shared" si="276"/>
        <v>0.26128678372136876</v>
      </c>
      <c r="FO84">
        <f t="shared" si="276"/>
        <v>0.26465701367660427</v>
      </c>
      <c r="FP84">
        <f t="shared" si="276"/>
        <v>0.27216235645231951</v>
      </c>
      <c r="FQ84">
        <f t="shared" si="276"/>
        <v>0.2850545335051341</v>
      </c>
      <c r="FR84">
        <f t="shared" si="276"/>
        <v>0.29284115697953428</v>
      </c>
      <c r="FS84">
        <f t="shared" si="276"/>
        <v>0.30025633287125986</v>
      </c>
      <c r="FT84">
        <f t="shared" si="276"/>
        <v>0.31050089405974496</v>
      </c>
      <c r="FU84">
        <f t="shared" si="276"/>
        <v>0.31235085485501596</v>
      </c>
      <c r="FV84">
        <f t="shared" si="276"/>
        <v>0.31458369522974255</v>
      </c>
      <c r="FW84">
        <f t="shared" si="276"/>
        <v>0.31926117091662859</v>
      </c>
      <c r="FX84">
        <f t="shared" si="276"/>
        <v>0.32074279745079465</v>
      </c>
      <c r="FY84">
        <f t="shared" si="276"/>
        <v>0.32695428102245633</v>
      </c>
      <c r="FZ84">
        <f t="shared" si="276"/>
        <v>0.33171365216476945</v>
      </c>
      <c r="GA84">
        <f t="shared" si="276"/>
        <v>0.3432303030284678</v>
      </c>
      <c r="GB84">
        <f t="shared" si="276"/>
        <v>0.35354857775610116</v>
      </c>
      <c r="GC84">
        <f t="shared" si="276"/>
        <v>0.36440916240591659</v>
      </c>
      <c r="GD84">
        <f t="shared" si="276"/>
        <v>0.36783441054684179</v>
      </c>
      <c r="GE84">
        <f t="shared" si="276"/>
        <v>0.37013495292984777</v>
      </c>
      <c r="GF84">
        <f t="shared" si="276"/>
        <v>0.36409162606072187</v>
      </c>
      <c r="GG84">
        <f t="shared" si="276"/>
        <v>0.34577220972640055</v>
      </c>
      <c r="GH84">
        <f t="shared" si="276"/>
        <v>0.3415639630751563</v>
      </c>
      <c r="GI84">
        <f t="shared" si="276"/>
        <v>0.34067216488232444</v>
      </c>
      <c r="GJ84">
        <f t="shared" si="276"/>
        <v>0.3323699135015587</v>
      </c>
      <c r="GK84">
        <f t="shared" si="276"/>
        <v>0.3394201100182449</v>
      </c>
      <c r="GL84">
        <f t="shared" si="276"/>
        <v>0.34370148603208694</v>
      </c>
      <c r="GM84">
        <f t="shared" si="276"/>
        <v>0.35889492810494228</v>
      </c>
      <c r="GN84">
        <f t="shared" si="276"/>
        <v>0.38533734666652109</v>
      </c>
      <c r="GO84" t="e">
        <f t="shared" ref="GO84:GV84" si="277">(SUM(GO32:GO33)*(1/GO22))*GN53*(100)</f>
        <v>#N/A</v>
      </c>
      <c r="GP84" t="e">
        <f t="shared" si="277"/>
        <v>#N/A</v>
      </c>
      <c r="GQ84" t="e">
        <f t="shared" si="277"/>
        <v>#N/A</v>
      </c>
      <c r="GR84" t="e">
        <f t="shared" si="277"/>
        <v>#N/A</v>
      </c>
      <c r="GS84" t="e">
        <f t="shared" si="277"/>
        <v>#N/A</v>
      </c>
      <c r="GT84" t="e">
        <f t="shared" si="277"/>
        <v>#N/A</v>
      </c>
      <c r="GU84" t="e">
        <f t="shared" si="277"/>
        <v>#N/A</v>
      </c>
      <c r="GV84" t="e">
        <f t="shared" si="277"/>
        <v>#N/A</v>
      </c>
    </row>
    <row r="85" spans="2:204" x14ac:dyDescent="0.25">
      <c r="B85" s="32" t="s">
        <v>631</v>
      </c>
      <c r="C85" t="e">
        <f ca="1">C84+C58</f>
        <v>#VALUE!</v>
      </c>
      <c r="D85" t="e">
        <f t="shared" ref="D85:I85" ca="1" si="278">D84+D58</f>
        <v>#VALUE!</v>
      </c>
      <c r="E85" t="e">
        <f t="shared" ca="1" si="278"/>
        <v>#VALUE!</v>
      </c>
      <c r="F85" t="e">
        <f t="shared" ca="1" si="278"/>
        <v>#VALUE!</v>
      </c>
      <c r="G85" t="e">
        <f t="shared" ca="1" si="278"/>
        <v>#VALUE!</v>
      </c>
      <c r="H85" t="e">
        <f t="shared" ca="1" si="278"/>
        <v>#VALUE!</v>
      </c>
      <c r="I85" t="e">
        <f t="shared" ca="1" si="278"/>
        <v>#VALUE!</v>
      </c>
      <c r="J85" t="e">
        <f ca="1">J84+J58</f>
        <v>#VALUE!</v>
      </c>
      <c r="K85" t="e">
        <f ca="1">K84+K58</f>
        <v>#VALUE!</v>
      </c>
      <c r="L85" t="e">
        <f ca="1">L84+L58</f>
        <v>#VALUE!</v>
      </c>
      <c r="M85" t="e">
        <f ca="1">M84+M58</f>
        <v>#VALUE!</v>
      </c>
      <c r="N85" t="e">
        <f ca="1">N84+N58</f>
        <v>#VALUE!</v>
      </c>
      <c r="O85">
        <f ca="1">O84+O58</f>
        <v>0.4187826520764143</v>
      </c>
      <c r="P85">
        <f ca="1">P84+P58</f>
        <v>0.25602281517653824</v>
      </c>
      <c r="Q85">
        <f ca="1">Q84+Q58</f>
        <v>0.47794440654554371</v>
      </c>
      <c r="R85">
        <f ca="1">R84+R58</f>
        <v>-9.6838554065401983E-2</v>
      </c>
      <c r="S85">
        <f ca="1">S84+S58</f>
        <v>0.38532091909199528</v>
      </c>
      <c r="T85">
        <f ca="1">T84+T58</f>
        <v>0.92138168649785734</v>
      </c>
      <c r="U85">
        <f ca="1">U84+U58</f>
        <v>1.0541632962563021</v>
      </c>
      <c r="V85">
        <f ca="1">V84+V58</f>
        <v>0.90733628603728911</v>
      </c>
      <c r="W85">
        <f ca="1">W84+W58</f>
        <v>2.0147712428460589</v>
      </c>
      <c r="X85">
        <f ca="1">X84+X58</f>
        <v>3.4117636018457782</v>
      </c>
      <c r="Y85">
        <f ca="1">Y84+Y58</f>
        <v>2.1935270652747869</v>
      </c>
      <c r="Z85">
        <f ca="1">Z84+Z58</f>
        <v>1.2198019322593605</v>
      </c>
      <c r="AA85">
        <f ca="1">AA84+AA58</f>
        <v>1.2505120445459952</v>
      </c>
      <c r="AB85">
        <f ca="1">AB84+AB58</f>
        <v>0.14441299236935551</v>
      </c>
      <c r="AC85">
        <f ca="1">AC84+AC58</f>
        <v>0.48382434817584075</v>
      </c>
      <c r="AD85">
        <f ca="1">AD84+AD58</f>
        <v>0.45948430826289616</v>
      </c>
      <c r="AE85">
        <f ca="1">AE84+AE58</f>
        <v>0.19140377079705917</v>
      </c>
      <c r="AF85">
        <f ca="1">AF84+AF58</f>
        <v>-0.33660236069016014</v>
      </c>
      <c r="AG85">
        <f ca="1">AG84+AG58</f>
        <v>9.3490562304910929E-2</v>
      </c>
      <c r="AH85">
        <f ca="1">AH84+AH58</f>
        <v>0.1045023640804133</v>
      </c>
      <c r="AI85">
        <f ca="1">AI84+AI58</f>
        <v>-4.2439639652295913E-2</v>
      </c>
      <c r="AJ85">
        <f ca="1">AJ84+AJ58</f>
        <v>0.18078573740828452</v>
      </c>
      <c r="AK85">
        <f ca="1">AK84+AK58</f>
        <v>-2.3471954510093318E-2</v>
      </c>
      <c r="AL85">
        <f ca="1">AL84+AL58</f>
        <v>4.6203648549227594E-2</v>
      </c>
      <c r="AM85">
        <f ca="1">AM84+AM58</f>
        <v>9.1450986990688155E-2</v>
      </c>
      <c r="AN85">
        <f ca="1">AN84+AN58</f>
        <v>0.29597048568306727</v>
      </c>
      <c r="AO85">
        <f ca="1">AO84+AO58</f>
        <v>0.59416884645606249</v>
      </c>
      <c r="AP85">
        <f ca="1">AP84+AP58</f>
        <v>0.47460105345338777</v>
      </c>
      <c r="AQ85">
        <f ca="1">AQ84+AQ58</f>
        <v>0.80521775477351754</v>
      </c>
      <c r="AR85">
        <f ca="1">AR84+AR58</f>
        <v>0.38001199940662084</v>
      </c>
      <c r="AS85">
        <f ca="1">AS84+AS58</f>
        <v>1.3877321931364617</v>
      </c>
      <c r="AT85">
        <f ca="1">AT84+AT58</f>
        <v>1.1244499764135816</v>
      </c>
      <c r="AU85">
        <f ca="1">AU84+AU58</f>
        <v>0.29749644951679355</v>
      </c>
      <c r="AV85">
        <f ca="1">AV84+AV58</f>
        <v>0.13821821553069388</v>
      </c>
      <c r="AW85">
        <f ca="1">AW84+AW58</f>
        <v>0.13458649274040496</v>
      </c>
      <c r="AX85">
        <f ca="1">AX84+AX58</f>
        <v>0.22182438301670984</v>
      </c>
      <c r="AY85">
        <f ca="1">AY84+AY58</f>
        <v>0.66319621058961054</v>
      </c>
      <c r="AZ85">
        <f ca="1">AZ84+AZ58</f>
        <v>0.68783138853729575</v>
      </c>
      <c r="BA85">
        <f ca="1">BA84+BA58</f>
        <v>1.0974117417694638</v>
      </c>
      <c r="BB85">
        <f ca="1">BB84+BB58</f>
        <v>1.7162232373954533</v>
      </c>
      <c r="BC85">
        <f ca="1">BC84+BC58</f>
        <v>1.6036895717200796</v>
      </c>
      <c r="BD85">
        <f ca="1">BD84+BD58</f>
        <v>1.4970785093808185</v>
      </c>
      <c r="BE85">
        <f ca="1">BE84+BE58</f>
        <v>1.150185400939572</v>
      </c>
      <c r="BF85">
        <f ca="1">BF84+BF58</f>
        <v>0.55184927084660385</v>
      </c>
      <c r="BG85">
        <f ca="1">BG84+BG58</f>
        <v>0.15269805735209763</v>
      </c>
      <c r="BH85">
        <f ca="1">BH84+BH58</f>
        <v>0.11159363378963977</v>
      </c>
      <c r="BI85">
        <f ca="1">BI84+BI58</f>
        <v>6.6067283554842593E-2</v>
      </c>
      <c r="BJ85">
        <f ca="1">BJ84+BJ58</f>
        <v>0.16928804895584887</v>
      </c>
      <c r="BK85">
        <f ca="1">BK84+BK58</f>
        <v>6.7340194592527325E-2</v>
      </c>
      <c r="BL85">
        <f ca="1">BL84+BL58</f>
        <v>0.50328717398903688</v>
      </c>
      <c r="BM85">
        <f ca="1">BM84+BM58</f>
        <v>0.54147905384345862</v>
      </c>
      <c r="BN85">
        <f ca="1">BN84+BN58</f>
        <v>-0.11554702227246039</v>
      </c>
      <c r="BO85">
        <f ca="1">BO84+BO58</f>
        <v>0.34536016649627116</v>
      </c>
      <c r="BP85">
        <f t="shared" ref="BP85:EA85" ca="1" si="279">BP84+BP58</f>
        <v>0.40960423136149426</v>
      </c>
      <c r="BQ85">
        <f t="shared" ca="1" si="279"/>
        <v>0.69381623776826096</v>
      </c>
      <c r="BR85">
        <f t="shared" ca="1" si="279"/>
        <v>0.3156172145975697</v>
      </c>
      <c r="BS85">
        <f t="shared" ca="1" si="279"/>
        <v>0.50662093590341994</v>
      </c>
      <c r="BT85">
        <f t="shared" ca="1" si="279"/>
        <v>-1.4058639868313128E-2</v>
      </c>
      <c r="BU85">
        <f t="shared" ca="1" si="279"/>
        <v>0.13611867092752533</v>
      </c>
      <c r="BV85">
        <f t="shared" ca="1" si="279"/>
        <v>0.10275830278497211</v>
      </c>
      <c r="BW85">
        <f t="shared" ca="1" si="279"/>
        <v>0.43857013715021498</v>
      </c>
      <c r="BX85">
        <f t="shared" ca="1" si="279"/>
        <v>0.30301821266023382</v>
      </c>
      <c r="BY85">
        <f t="shared" ca="1" si="279"/>
        <v>0.43880854773828465</v>
      </c>
      <c r="BZ85">
        <f t="shared" ca="1" si="279"/>
        <v>0.43544861160748116</v>
      </c>
      <c r="CA85">
        <f t="shared" ca="1" si="279"/>
        <v>0.12906690471670929</v>
      </c>
      <c r="CB85">
        <f t="shared" ca="1" si="279"/>
        <v>0.47560643496202709</v>
      </c>
      <c r="CC85">
        <f t="shared" ca="1" si="279"/>
        <v>0.521688523131006</v>
      </c>
      <c r="CD85">
        <f t="shared" ca="1" si="279"/>
        <v>0.6529186290439315</v>
      </c>
      <c r="CE85">
        <f t="shared" ca="1" si="279"/>
        <v>0.79502969879185548</v>
      </c>
      <c r="CF85">
        <f t="shared" ca="1" si="279"/>
        <v>0.56770084991052339</v>
      </c>
      <c r="CG85">
        <f t="shared" ca="1" si="279"/>
        <v>0.70662385129230265</v>
      </c>
      <c r="CH85">
        <f t="shared" ca="1" si="279"/>
        <v>0.6167770762552216</v>
      </c>
      <c r="CI85">
        <f t="shared" ca="1" si="279"/>
        <v>0.90796864561111512</v>
      </c>
      <c r="CJ85">
        <f t="shared" ca="1" si="279"/>
        <v>1.3278808604324903</v>
      </c>
      <c r="CK85">
        <f t="shared" ca="1" si="279"/>
        <v>1.1456990438599224</v>
      </c>
      <c r="CL85">
        <f t="shared" ca="1" si="279"/>
        <v>1.1087353009509044</v>
      </c>
      <c r="CM85">
        <f t="shared" ca="1" si="279"/>
        <v>1.6520018892777346</v>
      </c>
      <c r="CN85">
        <f t="shared" ca="1" si="279"/>
        <v>1.2297881917086295</v>
      </c>
      <c r="CO85">
        <f t="shared" ca="1" si="279"/>
        <v>1.2918358046469109</v>
      </c>
      <c r="CP85">
        <f t="shared" ca="1" si="279"/>
        <v>0.94912927156768034</v>
      </c>
      <c r="CQ85">
        <f t="shared" ca="1" si="279"/>
        <v>0.72738554310519887</v>
      </c>
      <c r="CR85">
        <f t="shared" ca="1" si="279"/>
        <v>0.5476700708590978</v>
      </c>
      <c r="CS85">
        <f t="shared" ca="1" si="279"/>
        <v>0.4686968070911362</v>
      </c>
      <c r="CT85">
        <f t="shared" ca="1" si="279"/>
        <v>0.35936311506393398</v>
      </c>
      <c r="CU85">
        <f t="shared" ca="1" si="279"/>
        <v>0.29063804552691813</v>
      </c>
      <c r="CV85">
        <f t="shared" ca="1" si="279"/>
        <v>0.17336170719898242</v>
      </c>
      <c r="CW85">
        <f t="shared" ca="1" si="279"/>
        <v>0.12120753927795852</v>
      </c>
      <c r="CX85">
        <f t="shared" ca="1" si="279"/>
        <v>0.39077101789387397</v>
      </c>
      <c r="CY85">
        <f t="shared" ca="1" si="279"/>
        <v>0.26101356145627413</v>
      </c>
      <c r="CZ85">
        <f t="shared" ca="1" si="279"/>
        <v>0.45276754781145095</v>
      </c>
      <c r="DA85">
        <f t="shared" ca="1" si="279"/>
        <v>0.49250712241489009</v>
      </c>
      <c r="DB85">
        <f t="shared" ca="1" si="279"/>
        <v>0.20844378506057473</v>
      </c>
      <c r="DC85">
        <f t="shared" ca="1" si="279"/>
        <v>0.21547671382202876</v>
      </c>
      <c r="DD85">
        <f t="shared" ca="1" si="279"/>
        <v>0.32753933139603353</v>
      </c>
      <c r="DE85">
        <f t="shared" ca="1" si="279"/>
        <v>0.16695709485340665</v>
      </c>
      <c r="DF85">
        <f t="shared" ca="1" si="279"/>
        <v>0.39849344650233187</v>
      </c>
      <c r="DG85">
        <f t="shared" ca="1" si="279"/>
        <v>0.14882090202385273</v>
      </c>
      <c r="DH85">
        <f t="shared" ca="1" si="279"/>
        <v>-0.15013860087462128</v>
      </c>
      <c r="DI85">
        <f t="shared" ca="1" si="279"/>
        <v>0.18648286240798073</v>
      </c>
      <c r="DJ85">
        <f t="shared" ca="1" si="279"/>
        <v>0.12737115192905191</v>
      </c>
      <c r="DK85">
        <f t="shared" ca="1" si="279"/>
        <v>-2.8148708364751251E-2</v>
      </c>
      <c r="DL85">
        <f t="shared" ca="1" si="279"/>
        <v>0.25251650376627599</v>
      </c>
      <c r="DM85">
        <f t="shared" ca="1" si="279"/>
        <v>0.12420073683993693</v>
      </c>
      <c r="DN85">
        <f t="shared" ca="1" si="279"/>
        <v>0.20091670806998962</v>
      </c>
      <c r="DO85">
        <f t="shared" ca="1" si="279"/>
        <v>0.27684116072916681</v>
      </c>
      <c r="DP85">
        <f t="shared" ca="1" si="279"/>
        <v>0.47993135735555043</v>
      </c>
      <c r="DQ85">
        <f t="shared" ca="1" si="279"/>
        <v>0.4579748534384398</v>
      </c>
      <c r="DR85">
        <f t="shared" ca="1" si="279"/>
        <v>0.45940632945355797</v>
      </c>
      <c r="DS85">
        <f t="shared" ca="1" si="279"/>
        <v>0.30329140373690222</v>
      </c>
      <c r="DT85">
        <f t="shared" ca="1" si="279"/>
        <v>0.39201908657710671</v>
      </c>
      <c r="DU85">
        <f t="shared" ca="1" si="279"/>
        <v>0.60248992444292704</v>
      </c>
      <c r="DV85">
        <f t="shared" ca="1" si="279"/>
        <v>0.61551691515063878</v>
      </c>
      <c r="DW85">
        <f t="shared" ca="1" si="279"/>
        <v>0.66511698084966764</v>
      </c>
      <c r="DX85">
        <f t="shared" ca="1" si="279"/>
        <v>0.68319107239519961</v>
      </c>
      <c r="DY85">
        <f t="shared" ca="1" si="279"/>
        <v>1.5910486956537426</v>
      </c>
      <c r="DZ85">
        <f t="shared" ca="1" si="279"/>
        <v>1.762306635513367</v>
      </c>
      <c r="EA85">
        <f t="shared" ca="1" si="279"/>
        <v>1.7048522061456162</v>
      </c>
      <c r="EB85">
        <f t="shared" ref="EB85:GM85" ca="1" si="280">EB84+EB58</f>
        <v>2.1612652632700207</v>
      </c>
      <c r="EC85">
        <f t="shared" ca="1" si="280"/>
        <v>1.8872596935169184</v>
      </c>
      <c r="ED85">
        <f t="shared" ca="1" si="280"/>
        <v>1.5790490437115545</v>
      </c>
      <c r="EE85">
        <f t="shared" ca="1" si="280"/>
        <v>1.6321483895315363</v>
      </c>
      <c r="EF85">
        <f t="shared" ca="1" si="280"/>
        <v>1.5154332507264034</v>
      </c>
      <c r="EG85">
        <f t="shared" ca="1" si="280"/>
        <v>1.4656671523925202</v>
      </c>
      <c r="EH85">
        <f t="shared" ca="1" si="280"/>
        <v>1.1073901477638117</v>
      </c>
      <c r="EI85">
        <f t="shared" ca="1" si="280"/>
        <v>0.78149863739411574</v>
      </c>
      <c r="EJ85">
        <f t="shared" ca="1" si="280"/>
        <v>0.71311408247640329</v>
      </c>
      <c r="EK85">
        <f t="shared" ca="1" si="280"/>
        <v>0.45333633752347047</v>
      </c>
      <c r="EL85">
        <f t="shared" ca="1" si="280"/>
        <v>0.44341311798417754</v>
      </c>
      <c r="EM85">
        <f t="shared" ca="1" si="280"/>
        <v>-5.0269414752842523E-2</v>
      </c>
      <c r="EN85">
        <f t="shared" ca="1" si="280"/>
        <v>-6.6344526335372356E-3</v>
      </c>
      <c r="EO85">
        <f t="shared" ca="1" si="280"/>
        <v>-2.7547578300052278E-4</v>
      </c>
      <c r="EP85">
        <f t="shared" ca="1" si="280"/>
        <v>-0.1148931404803718</v>
      </c>
      <c r="EQ85">
        <f t="shared" ca="1" si="280"/>
        <v>-0.1260734367253783</v>
      </c>
      <c r="ER85">
        <f t="shared" ca="1" si="280"/>
        <v>-0.20547107321300867</v>
      </c>
      <c r="ES85">
        <f t="shared" ca="1" si="280"/>
        <v>6.5491736510778331E-2</v>
      </c>
      <c r="ET85">
        <f t="shared" ca="1" si="280"/>
        <v>-3.9969427706195826E-2</v>
      </c>
      <c r="EU85">
        <f t="shared" ca="1" si="280"/>
        <v>7.2773000240191732E-2</v>
      </c>
      <c r="EV85">
        <f t="shared" ca="1" si="280"/>
        <v>-1.810211588748839E-2</v>
      </c>
      <c r="EW85">
        <f t="shared" ca="1" si="280"/>
        <v>0.25509721646322614</v>
      </c>
      <c r="EX85">
        <f t="shared" ca="1" si="280"/>
        <v>0.45322390673341922</v>
      </c>
      <c r="EY85">
        <f t="shared" ca="1" si="280"/>
        <v>0.38195717770508519</v>
      </c>
      <c r="EZ85">
        <f t="shared" ca="1" si="280"/>
        <v>2.5388286861948961</v>
      </c>
      <c r="FA85">
        <f t="shared" ca="1" si="280"/>
        <v>1.2510030250191708</v>
      </c>
      <c r="FB85">
        <f t="shared" ca="1" si="280"/>
        <v>1.1056240246706825</v>
      </c>
      <c r="FC85">
        <f t="shared" ca="1" si="280"/>
        <v>2.7983011172266661</v>
      </c>
      <c r="FD85">
        <f t="shared" ca="1" si="280"/>
        <v>1.8614454717007967</v>
      </c>
      <c r="FE85">
        <f t="shared" ca="1" si="280"/>
        <v>2.7587024616685456</v>
      </c>
      <c r="FF85">
        <f t="shared" ca="1" si="280"/>
        <v>2.5660391173423633</v>
      </c>
      <c r="FG85">
        <f t="shared" ca="1" si="280"/>
        <v>2.4812296150494713</v>
      </c>
      <c r="FH85">
        <f t="shared" ca="1" si="280"/>
        <v>1.575557301977778</v>
      </c>
      <c r="FI85">
        <f t="shared" ca="1" si="280"/>
        <v>1.5205019593493527</v>
      </c>
      <c r="FJ85">
        <f t="shared" ca="1" si="280"/>
        <v>1.2843251439663992</v>
      </c>
      <c r="FK85">
        <f t="shared" ca="1" si="280"/>
        <v>-1.3863893314722903E-2</v>
      </c>
      <c r="FL85">
        <f t="shared" ca="1" si="280"/>
        <v>-0.18952621561656396</v>
      </c>
      <c r="FM85">
        <f t="shared" ca="1" si="280"/>
        <v>-0.31559344605689749</v>
      </c>
      <c r="FN85">
        <f t="shared" ca="1" si="280"/>
        <v>-0.35346623295560825</v>
      </c>
      <c r="FO85">
        <f t="shared" ca="1" si="280"/>
        <v>-0.44531814678445497</v>
      </c>
      <c r="FP85">
        <f t="shared" ca="1" si="280"/>
        <v>-0.28651439939922047</v>
      </c>
      <c r="FQ85">
        <f t="shared" ca="1" si="280"/>
        <v>-0.14777302030226525</v>
      </c>
      <c r="FR85">
        <f t="shared" ca="1" si="280"/>
        <v>-0.24979569303054516</v>
      </c>
      <c r="FS85">
        <f t="shared" ca="1" si="280"/>
        <v>-0.57245882866349596</v>
      </c>
      <c r="FT85">
        <f t="shared" ca="1" si="280"/>
        <v>-0.56299514218093338</v>
      </c>
      <c r="FU85">
        <f t="shared" ca="1" si="280"/>
        <v>-0.10779214749579907</v>
      </c>
      <c r="FV85">
        <f t="shared" ca="1" si="280"/>
        <v>-0.18283506479924144</v>
      </c>
      <c r="FW85">
        <f t="shared" ca="1" si="280"/>
        <v>-0.35188424454168549</v>
      </c>
      <c r="FX85">
        <f t="shared" ca="1" si="280"/>
        <v>-0.10164184132927923</v>
      </c>
      <c r="FY85">
        <f t="shared" ca="1" si="280"/>
        <v>2.3125942698478674E-2</v>
      </c>
      <c r="FZ85">
        <f t="shared" ca="1" si="280"/>
        <v>0.14235756806687</v>
      </c>
      <c r="GA85">
        <f t="shared" ca="1" si="280"/>
        <v>0.3442755808571929</v>
      </c>
      <c r="GB85">
        <f t="shared" ca="1" si="280"/>
        <v>0.33979577189028809</v>
      </c>
      <c r="GC85">
        <f t="shared" ca="1" si="280"/>
        <v>0.30765993522518831</v>
      </c>
      <c r="GD85">
        <f t="shared" ca="1" si="280"/>
        <v>0.35172171018700504</v>
      </c>
      <c r="GE85">
        <f t="shared" ca="1" si="280"/>
        <v>0.43948027866588846</v>
      </c>
      <c r="GF85">
        <f t="shared" ca="1" si="280"/>
        <v>0.40403958711206844</v>
      </c>
      <c r="GG85">
        <f t="shared" ca="1" si="280"/>
        <v>0.26772100444923841</v>
      </c>
      <c r="GH85">
        <f t="shared" ca="1" si="280"/>
        <v>0.33222081722025176</v>
      </c>
      <c r="GI85">
        <f t="shared" ca="1" si="280"/>
        <v>0.4236833604329448</v>
      </c>
      <c r="GJ85">
        <f t="shared" ca="1" si="280"/>
        <v>0.41175966533051356</v>
      </c>
      <c r="GK85">
        <f t="shared" ca="1" si="280"/>
        <v>0.38918444953981668</v>
      </c>
      <c r="GL85">
        <f t="shared" ca="1" si="280"/>
        <v>0.38305035808863336</v>
      </c>
      <c r="GM85">
        <f t="shared" ca="1" si="280"/>
        <v>0.51108793843381262</v>
      </c>
      <c r="GN85">
        <f t="shared" ref="GN85:GV85" ca="1" si="281">GN84+GN58</f>
        <v>0.66889087699547256</v>
      </c>
      <c r="GO85" t="e">
        <f t="shared" ca="1" si="281"/>
        <v>#N/A</v>
      </c>
      <c r="GP85" t="e">
        <f t="shared" ca="1" si="281"/>
        <v>#N/A</v>
      </c>
      <c r="GQ85" t="e">
        <f t="shared" ca="1" si="281"/>
        <v>#N/A</v>
      </c>
      <c r="GR85" t="e">
        <f t="shared" ca="1" si="281"/>
        <v>#N/A</v>
      </c>
      <c r="GS85" t="e">
        <f t="shared" ca="1" si="281"/>
        <v>#N/A</v>
      </c>
      <c r="GT85" t="e">
        <f t="shared" ca="1" si="281"/>
        <v>#N/A</v>
      </c>
      <c r="GU85" t="e">
        <f t="shared" ca="1" si="281"/>
        <v>#N/A</v>
      </c>
      <c r="GV85" t="e">
        <f t="shared" ca="1" si="281"/>
        <v>#N/A</v>
      </c>
    </row>
    <row r="86" spans="2:204" x14ac:dyDescent="0.25">
      <c r="B86" s="32" t="s">
        <v>632</v>
      </c>
      <c r="C86" t="e">
        <f ca="1">C85+C82</f>
        <v>#VALUE!</v>
      </c>
      <c r="D86" t="e">
        <f t="shared" ref="D86:BO86" ca="1" si="282">D85+D82</f>
        <v>#VALUE!</v>
      </c>
      <c r="E86" t="e">
        <f t="shared" ca="1" si="282"/>
        <v>#VALUE!</v>
      </c>
      <c r="F86" t="e">
        <f t="shared" ca="1" si="282"/>
        <v>#VALUE!</v>
      </c>
      <c r="G86" t="e">
        <f t="shared" ca="1" si="282"/>
        <v>#VALUE!</v>
      </c>
      <c r="H86" t="e">
        <f t="shared" ca="1" si="282"/>
        <v>#VALUE!</v>
      </c>
      <c r="I86" t="e">
        <f t="shared" ca="1" si="282"/>
        <v>#VALUE!</v>
      </c>
      <c r="J86" t="e">
        <f t="shared" ca="1" si="282"/>
        <v>#VALUE!</v>
      </c>
      <c r="K86" t="e">
        <f t="shared" ca="1" si="282"/>
        <v>#VALUE!</v>
      </c>
      <c r="L86" t="e">
        <f t="shared" ca="1" si="282"/>
        <v>#VALUE!</v>
      </c>
      <c r="M86" t="e">
        <f t="shared" ca="1" si="282"/>
        <v>#VALUE!</v>
      </c>
      <c r="N86" t="e">
        <f t="shared" ca="1" si="282"/>
        <v>#VALUE!</v>
      </c>
      <c r="O86">
        <f t="shared" ca="1" si="282"/>
        <v>1.2011237733800604</v>
      </c>
      <c r="P86">
        <f t="shared" ca="1" si="282"/>
        <v>1.0623611291946466</v>
      </c>
      <c r="Q86">
        <f t="shared" ca="1" si="282"/>
        <v>1.3328642450044053</v>
      </c>
      <c r="R86">
        <f t="shared" ca="1" si="282"/>
        <v>0.78869412227303515</v>
      </c>
      <c r="S86">
        <f t="shared" ca="1" si="282"/>
        <v>1.3018242947303484</v>
      </c>
      <c r="T86">
        <f t="shared" ca="1" si="282"/>
        <v>1.88055294823123</v>
      </c>
      <c r="U86">
        <f t="shared" ca="1" si="282"/>
        <v>2.0606746695333475</v>
      </c>
      <c r="V86">
        <f t="shared" ca="1" si="282"/>
        <v>1.8850602954397275</v>
      </c>
      <c r="W86">
        <f t="shared" ca="1" si="282"/>
        <v>2.9638992137199449</v>
      </c>
      <c r="X86">
        <f t="shared" ca="1" si="282"/>
        <v>4.2438839128101211</v>
      </c>
      <c r="Y86">
        <f t="shared" ca="1" si="282"/>
        <v>3.0628591617499765</v>
      </c>
      <c r="Z86">
        <f t="shared" ca="1" si="282"/>
        <v>2.0655305957257757</v>
      </c>
      <c r="AA86">
        <f t="shared" ca="1" si="282"/>
        <v>2.0858927542614216</v>
      </c>
      <c r="AB86">
        <f t="shared" ca="1" si="282"/>
        <v>0.95370652569355641</v>
      </c>
      <c r="AC86">
        <f t="shared" ca="1" si="282"/>
        <v>1.282861811258059</v>
      </c>
      <c r="AD86">
        <f t="shared" ca="1" si="282"/>
        <v>1.2535979421346772</v>
      </c>
      <c r="AE86">
        <f t="shared" ca="1" si="282"/>
        <v>0.99766783908123191</v>
      </c>
      <c r="AF86">
        <f t="shared" ca="1" si="282"/>
        <v>0.49558714664730485</v>
      </c>
      <c r="AG86">
        <f t="shared" ca="1" si="282"/>
        <v>0.93129295243117138</v>
      </c>
      <c r="AH86">
        <f t="shared" ca="1" si="282"/>
        <v>0.95696615111506134</v>
      </c>
      <c r="AI86">
        <f t="shared" ca="1" si="282"/>
        <v>0.81920045099131489</v>
      </c>
      <c r="AJ86">
        <f t="shared" ca="1" si="282"/>
        <v>1.0585012018459323</v>
      </c>
      <c r="AK86">
        <f t="shared" ca="1" si="282"/>
        <v>0.88988380341050044</v>
      </c>
      <c r="AL86">
        <f t="shared" ca="1" si="282"/>
        <v>0.96273793982575673</v>
      </c>
      <c r="AM86">
        <f t="shared" ca="1" si="282"/>
        <v>0.99329162424269213</v>
      </c>
      <c r="AN86">
        <f t="shared" ca="1" si="282"/>
        <v>1.1700148174400851</v>
      </c>
      <c r="AO86">
        <f t="shared" ca="1" si="282"/>
        <v>1.4210402411661758</v>
      </c>
      <c r="AP86">
        <f t="shared" ca="1" si="282"/>
        <v>1.2592980760835122</v>
      </c>
      <c r="AQ86">
        <f t="shared" ca="1" si="282"/>
        <v>1.538723267915904</v>
      </c>
      <c r="AR86">
        <f t="shared" ca="1" si="282"/>
        <v>1.027827682942648</v>
      </c>
      <c r="AS86">
        <f t="shared" ca="1" si="282"/>
        <v>1.9503938860775336</v>
      </c>
      <c r="AT86">
        <f t="shared" ca="1" si="282"/>
        <v>1.6646387201195716</v>
      </c>
      <c r="AU86">
        <f t="shared" ca="1" si="282"/>
        <v>0.84545608364179314</v>
      </c>
      <c r="AV86">
        <f t="shared" ca="1" si="282"/>
        <v>0.72031697024764707</v>
      </c>
      <c r="AW86">
        <f t="shared" ca="1" si="282"/>
        <v>0.79884197452124583</v>
      </c>
      <c r="AX86">
        <f t="shared" ca="1" si="282"/>
        <v>0.92122469719813682</v>
      </c>
      <c r="AY86">
        <f t="shared" ca="1" si="282"/>
        <v>1.4016858068132108</v>
      </c>
      <c r="AZ86">
        <f t="shared" ca="1" si="282"/>
        <v>1.5211266200909836</v>
      </c>
      <c r="BA86">
        <f t="shared" ca="1" si="282"/>
        <v>1.9411494708404118</v>
      </c>
      <c r="BB86">
        <f t="shared" ca="1" si="282"/>
        <v>2.5784355025740391</v>
      </c>
      <c r="BC86">
        <f t="shared" ca="1" si="282"/>
        <v>2.4617806211269935</v>
      </c>
      <c r="BD86">
        <f t="shared" ca="1" si="282"/>
        <v>2.3258801373880393</v>
      </c>
      <c r="BE86">
        <f t="shared" ca="1" si="282"/>
        <v>1.9493888369995822</v>
      </c>
      <c r="BF86">
        <f t="shared" ca="1" si="282"/>
        <v>1.3559212325885972</v>
      </c>
      <c r="BG86">
        <f t="shared" ca="1" si="282"/>
        <v>0.97936557808480962</v>
      </c>
      <c r="BH86">
        <f t="shared" ca="1" si="282"/>
        <v>0.95893316424226116</v>
      </c>
      <c r="BI86">
        <f t="shared" ca="1" si="282"/>
        <v>0.93753354302563352</v>
      </c>
      <c r="BJ86">
        <f t="shared" ca="1" si="282"/>
        <v>1.062533586692064</v>
      </c>
      <c r="BK86">
        <f t="shared" ca="1" si="282"/>
        <v>1.0024493198663937</v>
      </c>
      <c r="BL86">
        <f t="shared" ca="1" si="282"/>
        <v>1.4094853875467175</v>
      </c>
      <c r="BM86">
        <f t="shared" ca="1" si="282"/>
        <v>1.4793862668240014</v>
      </c>
      <c r="BN86">
        <f t="shared" ca="1" si="282"/>
        <v>0.82127940474373973</v>
      </c>
      <c r="BO86">
        <f t="shared" ca="1" si="282"/>
        <v>1.2751533155233508</v>
      </c>
      <c r="BP86">
        <f t="shared" ref="BP86:EA86" ca="1" si="283">BP85+BP82</f>
        <v>1.3176670094551617</v>
      </c>
      <c r="BQ86">
        <f t="shared" ca="1" si="283"/>
        <v>1.5963997756461217</v>
      </c>
      <c r="BR86">
        <f t="shared" ca="1" si="283"/>
        <v>1.2255986726299077</v>
      </c>
      <c r="BS86">
        <f t="shared" ca="1" si="283"/>
        <v>1.3993271469976731</v>
      </c>
      <c r="BT86">
        <f t="shared" ca="1" si="283"/>
        <v>0.9117354328350662</v>
      </c>
      <c r="BU86">
        <f t="shared" ca="1" si="283"/>
        <v>1.0324277587322044</v>
      </c>
      <c r="BV86">
        <f t="shared" ca="1" si="283"/>
        <v>0.98362390186842663</v>
      </c>
      <c r="BW86">
        <f t="shared" ca="1" si="283"/>
        <v>1.31346576797071</v>
      </c>
      <c r="BX86">
        <f t="shared" ca="1" si="283"/>
        <v>1.1637850655025317</v>
      </c>
      <c r="BY86">
        <f t="shared" ca="1" si="283"/>
        <v>1.2957071017903181</v>
      </c>
      <c r="BZ86">
        <f t="shared" ca="1" si="283"/>
        <v>1.2826818433359561</v>
      </c>
      <c r="CA86">
        <f t="shared" ca="1" si="283"/>
        <v>0.98036223149460078</v>
      </c>
      <c r="CB86">
        <f t="shared" ca="1" si="283"/>
        <v>1.3081112474042542</v>
      </c>
      <c r="CC86">
        <f t="shared" ca="1" si="283"/>
        <v>1.3459791801891667</v>
      </c>
      <c r="CD86">
        <f t="shared" ca="1" si="283"/>
        <v>1.4652108759990707</v>
      </c>
      <c r="CE86">
        <f t="shared" ca="1" si="283"/>
        <v>1.5882276979422403</v>
      </c>
      <c r="CF86">
        <f t="shared" ca="1" si="283"/>
        <v>1.3425048863708948</v>
      </c>
      <c r="CG86">
        <f t="shared" ca="1" si="283"/>
        <v>1.4636731938686889</v>
      </c>
      <c r="CH86">
        <f t="shared" ca="1" si="283"/>
        <v>1.3604261997274523</v>
      </c>
      <c r="CI86">
        <f t="shared" ca="1" si="283"/>
        <v>1.6229315467563201</v>
      </c>
      <c r="CJ86">
        <f t="shared" ca="1" si="283"/>
        <v>2.0128863545039062</v>
      </c>
      <c r="CK86">
        <f t="shared" ca="1" si="283"/>
        <v>1.8052611084958432</v>
      </c>
      <c r="CL86">
        <f t="shared" ca="1" si="283"/>
        <v>1.7570161174308923</v>
      </c>
      <c r="CM86">
        <f t="shared" ca="1" si="283"/>
        <v>2.2868977968663966</v>
      </c>
      <c r="CN86">
        <f t="shared" ca="1" si="283"/>
        <v>1.8620592094297157</v>
      </c>
      <c r="CO86">
        <f t="shared" ca="1" si="283"/>
        <v>1.9116946915705952</v>
      </c>
      <c r="CP86">
        <f t="shared" ca="1" si="283"/>
        <v>1.5673620985960586</v>
      </c>
      <c r="CQ86">
        <f t="shared" ca="1" si="283"/>
        <v>1.3443948811821147</v>
      </c>
      <c r="CR86">
        <f t="shared" ca="1" si="283"/>
        <v>1.1848526204714216</v>
      </c>
      <c r="CS86">
        <f t="shared" ca="1" si="283"/>
        <v>1.1131462898394906</v>
      </c>
      <c r="CT86">
        <f t="shared" ca="1" si="283"/>
        <v>1.0213407244036441</v>
      </c>
      <c r="CU86">
        <f t="shared" ca="1" si="283"/>
        <v>0.94745627829875589</v>
      </c>
      <c r="CV86">
        <f t="shared" ca="1" si="283"/>
        <v>0.8441087058968173</v>
      </c>
      <c r="CW86">
        <f t="shared" ca="1" si="283"/>
        <v>0.79483476622865457</v>
      </c>
      <c r="CX86">
        <f t="shared" ca="1" si="283"/>
        <v>1.0675324577298442</v>
      </c>
      <c r="CY86">
        <f t="shared" ca="1" si="283"/>
        <v>0.94877735027298837</v>
      </c>
      <c r="CZ86">
        <f t="shared" ca="1" si="283"/>
        <v>1.1452446044052975</v>
      </c>
      <c r="DA86">
        <f t="shared" ca="1" si="283"/>
        <v>1.1780617837990777</v>
      </c>
      <c r="DB86">
        <f t="shared" ca="1" si="283"/>
        <v>0.90747665853737991</v>
      </c>
      <c r="DC86">
        <f t="shared" ca="1" si="283"/>
        <v>0.94398902725009148</v>
      </c>
      <c r="DD86">
        <f t="shared" ca="1" si="283"/>
        <v>1.0919547111662959</v>
      </c>
      <c r="DE86">
        <f t="shared" ca="1" si="283"/>
        <v>0.95972635342427637</v>
      </c>
      <c r="DF86">
        <f t="shared" ca="1" si="283"/>
        <v>1.2284880886520766</v>
      </c>
      <c r="DG86">
        <f t="shared" ca="1" si="283"/>
        <v>1.0278317812215927</v>
      </c>
      <c r="DH86">
        <f t="shared" ca="1" si="283"/>
        <v>0.78398423457450062</v>
      </c>
      <c r="DI86">
        <f t="shared" ca="1" si="283"/>
        <v>1.1763709528313506</v>
      </c>
      <c r="DJ86">
        <f t="shared" ca="1" si="283"/>
        <v>1.1574703104832369</v>
      </c>
      <c r="DK86">
        <f t="shared" ca="1" si="283"/>
        <v>1.0359910539238926</v>
      </c>
      <c r="DL86">
        <f t="shared" ca="1" si="283"/>
        <v>1.3473832513994808</v>
      </c>
      <c r="DM86">
        <f t="shared" ca="1" si="283"/>
        <v>1.2435132601282008</v>
      </c>
      <c r="DN86">
        <f t="shared" ca="1" si="283"/>
        <v>1.3344996187292986</v>
      </c>
      <c r="DO86">
        <f t="shared" ca="1" si="283"/>
        <v>1.4259470889580963</v>
      </c>
      <c r="DP86">
        <f t="shared" ca="1" si="283"/>
        <v>1.628992229218172</v>
      </c>
      <c r="DQ86">
        <f t="shared" ca="1" si="283"/>
        <v>1.6308555062554517</v>
      </c>
      <c r="DR86">
        <f t="shared" ca="1" si="283"/>
        <v>1.6317739800878004</v>
      </c>
      <c r="DS86">
        <f t="shared" ca="1" si="283"/>
        <v>1.4989978496190202</v>
      </c>
      <c r="DT86">
        <f t="shared" ca="1" si="283"/>
        <v>1.5565139143764544</v>
      </c>
      <c r="DU86">
        <f t="shared" ca="1" si="283"/>
        <v>1.7578386395600378</v>
      </c>
      <c r="DV86">
        <f t="shared" ca="1" si="283"/>
        <v>1.7379274611359341</v>
      </c>
      <c r="DW86">
        <f t="shared" ca="1" si="283"/>
        <v>1.7566197078320624</v>
      </c>
      <c r="DX86">
        <f t="shared" ca="1" si="283"/>
        <v>1.7020673977902758</v>
      </c>
      <c r="DY86">
        <f t="shared" ca="1" si="283"/>
        <v>2.4766020766239358</v>
      </c>
      <c r="DZ86">
        <f t="shared" ca="1" si="283"/>
        <v>2.6364147495333374</v>
      </c>
      <c r="EA86">
        <f t="shared" ca="1" si="283"/>
        <v>2.4862143058372919</v>
      </c>
      <c r="EB86">
        <f t="shared" ref="EB86:GM86" ca="1" si="284">EB85+EB82</f>
        <v>2.8889390704797124</v>
      </c>
      <c r="EC86">
        <f t="shared" ca="1" si="284"/>
        <v>2.579794706994643</v>
      </c>
      <c r="ED86">
        <f t="shared" ca="1" si="284"/>
        <v>2.2494195159132744</v>
      </c>
      <c r="EE86">
        <f t="shared" ca="1" si="284"/>
        <v>2.2851476170384082</v>
      </c>
      <c r="EF86">
        <f t="shared" ca="1" si="284"/>
        <v>2.1678906653015861</v>
      </c>
      <c r="EG86">
        <f t="shared" ca="1" si="284"/>
        <v>2.0867170406705515</v>
      </c>
      <c r="EH86">
        <f t="shared" ca="1" si="284"/>
        <v>1.7392283630367935</v>
      </c>
      <c r="EI86">
        <f t="shared" ca="1" si="284"/>
        <v>1.4115552116003629</v>
      </c>
      <c r="EJ86">
        <f t="shared" ca="1" si="284"/>
        <v>1.3497039734780771</v>
      </c>
      <c r="EK86">
        <f t="shared" ca="1" si="284"/>
        <v>1.1135371895612693</v>
      </c>
      <c r="EL86">
        <f t="shared" ca="1" si="284"/>
        <v>1.1017193586639793</v>
      </c>
      <c r="EM86">
        <f t="shared" ca="1" si="284"/>
        <v>0.6268709266266812</v>
      </c>
      <c r="EN86">
        <f t="shared" ca="1" si="284"/>
        <v>0.662086639238472</v>
      </c>
      <c r="EO86">
        <f t="shared" ca="1" si="284"/>
        <v>0.64439375968004087</v>
      </c>
      <c r="EP86">
        <f t="shared" ca="1" si="284"/>
        <v>0.51644606251110825</v>
      </c>
      <c r="EQ86">
        <f t="shared" ca="1" si="284"/>
        <v>0.48926112181016568</v>
      </c>
      <c r="ER86">
        <f t="shared" ca="1" si="284"/>
        <v>0.3727278830658633</v>
      </c>
      <c r="ES86">
        <f t="shared" ca="1" si="284"/>
        <v>0.61517190276634748</v>
      </c>
      <c r="ET86">
        <f t="shared" ca="1" si="284"/>
        <v>0.48877697061005698</v>
      </c>
      <c r="EU86">
        <f t="shared" ca="1" si="284"/>
        <v>0.59744094817076809</v>
      </c>
      <c r="EV86">
        <f t="shared" ca="1" si="284"/>
        <v>0.5037652121139653</v>
      </c>
      <c r="EW86">
        <f t="shared" ca="1" si="284"/>
        <v>0.77283452114053774</v>
      </c>
      <c r="EX86">
        <f t="shared" ca="1" si="284"/>
        <v>0.96303490763732946</v>
      </c>
      <c r="EY86">
        <f t="shared" ca="1" si="284"/>
        <v>0.88075685277615778</v>
      </c>
      <c r="EZ86">
        <f t="shared" ca="1" si="284"/>
        <v>3.0311437952393741</v>
      </c>
      <c r="FA86">
        <f t="shared" ca="1" si="284"/>
        <v>1.7323557989717928</v>
      </c>
      <c r="FB86">
        <f t="shared" ca="1" si="284"/>
        <v>1.5538697691081109</v>
      </c>
      <c r="FC86">
        <f t="shared" ca="1" si="284"/>
        <v>3.1921942733324666</v>
      </c>
      <c r="FD86">
        <f t="shared" ca="1" si="284"/>
        <v>2.2125702180341755</v>
      </c>
      <c r="FE86">
        <f t="shared" ca="1" si="284"/>
        <v>3.0574430116876354</v>
      </c>
      <c r="FF86">
        <f t="shared" ca="1" si="284"/>
        <v>2.8382359796775281</v>
      </c>
      <c r="FG86">
        <f t="shared" ca="1" si="284"/>
        <v>2.7359035355819121</v>
      </c>
      <c r="FH86">
        <f t="shared" ca="1" si="284"/>
        <v>1.8079795142662232</v>
      </c>
      <c r="FI86">
        <f t="shared" ca="1" si="284"/>
        <v>1.7481481977980249</v>
      </c>
      <c r="FJ86">
        <f t="shared" ca="1" si="284"/>
        <v>1.5122366547598325</v>
      </c>
      <c r="FK86">
        <f t="shared" ca="1" si="284"/>
        <v>0.22259581233202977</v>
      </c>
      <c r="FL86">
        <f t="shared" ca="1" si="284"/>
        <v>7.9756278217993581E-2</v>
      </c>
      <c r="FM86">
        <f t="shared" ca="1" si="284"/>
        <v>-3.9159348718150633E-2</v>
      </c>
      <c r="FN86">
        <f t="shared" ca="1" si="284"/>
        <v>-6.6364812537482887E-2</v>
      </c>
      <c r="FO86">
        <f t="shared" ca="1" si="284"/>
        <v>-0.15033550665064194</v>
      </c>
      <c r="FP86">
        <f t="shared" ca="1" si="284"/>
        <v>1.6274275531976634E-2</v>
      </c>
      <c r="FQ86">
        <f t="shared" ca="1" si="284"/>
        <v>0.17119302259184754</v>
      </c>
      <c r="FR86">
        <f t="shared" ca="1" si="284"/>
        <v>8.5343319401489759E-2</v>
      </c>
      <c r="FS86">
        <f t="shared" ca="1" si="284"/>
        <v>-0.21113502447704241</v>
      </c>
      <c r="FT86">
        <f t="shared" ca="1" si="284"/>
        <v>-0.188876808622367</v>
      </c>
      <c r="FU86">
        <f t="shared" ca="1" si="284"/>
        <v>0.26488673360861298</v>
      </c>
      <c r="FV86">
        <f t="shared" ca="1" si="284"/>
        <v>0.19435806182961729</v>
      </c>
      <c r="FW86">
        <f t="shared" ca="1" si="284"/>
        <v>3.9655281172981338E-2</v>
      </c>
      <c r="FX86">
        <f t="shared" ca="1" si="284"/>
        <v>0.28711816175190091</v>
      </c>
      <c r="FY86">
        <f t="shared" ca="1" si="284"/>
        <v>0.4153650736573799</v>
      </c>
      <c r="FZ86">
        <f t="shared" ca="1" si="284"/>
        <v>0.54375615569719016</v>
      </c>
      <c r="GA86">
        <f t="shared" ca="1" si="284"/>
        <v>0.75985723799757365</v>
      </c>
      <c r="GB86">
        <f t="shared" ca="1" si="284"/>
        <v>0.76754505784768545</v>
      </c>
      <c r="GC86">
        <f t="shared" ca="1" si="284"/>
        <v>0.74668837214043449</v>
      </c>
      <c r="GD86">
        <f t="shared" ca="1" si="284"/>
        <v>0.78752174114067208</v>
      </c>
      <c r="GE86">
        <f t="shared" ca="1" si="284"/>
        <v>0.8811096030378236</v>
      </c>
      <c r="GF86">
        <f t="shared" ca="1" si="284"/>
        <v>0.83924882335215545</v>
      </c>
      <c r="GG86">
        <f t="shared" ca="1" si="284"/>
        <v>0.68688690865553337</v>
      </c>
      <c r="GH86">
        <f t="shared" ca="1" si="284"/>
        <v>0.74669753912800352</v>
      </c>
      <c r="GI86">
        <f t="shared" ca="1" si="284"/>
        <v>0.83168623548607057</v>
      </c>
      <c r="GJ86">
        <f t="shared" ca="1" si="284"/>
        <v>0.8115913859477929</v>
      </c>
      <c r="GK86">
        <f t="shared" ca="1" si="284"/>
        <v>0.7984541522070655</v>
      </c>
      <c r="GL86">
        <f t="shared" ca="1" si="284"/>
        <v>0.79922968797884808</v>
      </c>
      <c r="GM86">
        <f t="shared" ca="1" si="284"/>
        <v>0.9272903096585341</v>
      </c>
      <c r="GN86">
        <f t="shared" ref="GN86:GV86" ca="1" si="285">GN85+GN82</f>
        <v>1.115118102371917</v>
      </c>
      <c r="GO86" t="e">
        <f t="shared" ca="1" si="285"/>
        <v>#N/A</v>
      </c>
      <c r="GP86" t="e">
        <f t="shared" ca="1" si="285"/>
        <v>#N/A</v>
      </c>
      <c r="GQ86" t="e">
        <f t="shared" ca="1" si="285"/>
        <v>#N/A</v>
      </c>
      <c r="GR86" t="e">
        <f t="shared" ca="1" si="285"/>
        <v>#N/A</v>
      </c>
      <c r="GS86" t="e">
        <f t="shared" ca="1" si="285"/>
        <v>#N/A</v>
      </c>
      <c r="GT86" t="e">
        <f t="shared" ca="1" si="285"/>
        <v>#N/A</v>
      </c>
      <c r="GU86" t="e">
        <f t="shared" ca="1" si="285"/>
        <v>#N/A</v>
      </c>
      <c r="GV86" t="e">
        <f t="shared" ca="1" si="285"/>
        <v>#N/A</v>
      </c>
    </row>
    <row r="87" spans="2:204" x14ac:dyDescent="0.25">
      <c r="B87" s="32" t="s">
        <v>633</v>
      </c>
      <c r="DS87">
        <v>-0.26248131845612882</v>
      </c>
      <c r="DT87">
        <v>8.4868511238336636E-2</v>
      </c>
      <c r="DU87">
        <v>0.2594668492019494</v>
      </c>
      <c r="DV87">
        <v>0.15841845259795823</v>
      </c>
      <c r="DW87">
        <v>0.39663113554438867</v>
      </c>
      <c r="DX87">
        <v>0.50946380937141111</v>
      </c>
      <c r="DY87">
        <v>0.89538823970314185</v>
      </c>
      <c r="DZ87">
        <v>1.6075346649146391</v>
      </c>
      <c r="EA87">
        <v>1.8562726868034112</v>
      </c>
      <c r="EB87">
        <v>1.7829215473030089</v>
      </c>
      <c r="EC87">
        <v>1.6962787992070631</v>
      </c>
      <c r="ED87">
        <v>1.343800588270859</v>
      </c>
      <c r="EE87">
        <v>1.0246795376799349</v>
      </c>
      <c r="EF87">
        <v>0.94507377812201698</v>
      </c>
      <c r="EG87">
        <v>0.96111631319122637</v>
      </c>
      <c r="EH87">
        <v>0.59045923583309068</v>
      </c>
      <c r="EI87">
        <v>0.46543231688651004</v>
      </c>
      <c r="EJ87">
        <v>0.58956395380608084</v>
      </c>
      <c r="EK87">
        <v>0.51365521493394251</v>
      </c>
      <c r="EL87">
        <v>0.45348662980745302</v>
      </c>
      <c r="EM87">
        <v>-3.9046455481688114E-2</v>
      </c>
      <c r="EN87">
        <v>-8.3097582608801901E-2</v>
      </c>
      <c r="EO87">
        <v>7.3896567200652435E-2</v>
      </c>
      <c r="EP87">
        <v>-4.0967543976387299E-2</v>
      </c>
      <c r="EQ87">
        <v>0.22486379851720156</v>
      </c>
      <c r="ER87">
        <v>-4.3764624071713165E-2</v>
      </c>
      <c r="ES87">
        <v>0.19409944612003549</v>
      </c>
      <c r="ET87">
        <v>0.48215267923852467</v>
      </c>
      <c r="EU87">
        <v>0.26742028977521681</v>
      </c>
      <c r="EV87">
        <v>-6.5023038234146208E-2</v>
      </c>
      <c r="EW87">
        <v>9.7214425837203938E-2</v>
      </c>
      <c r="EX87">
        <v>0.50607464143140324</v>
      </c>
      <c r="EY87">
        <v>-1.5874295823243983E-2</v>
      </c>
      <c r="EZ87">
        <v>2.8054979690746169</v>
      </c>
      <c r="FA87">
        <v>-0.87238758245697712</v>
      </c>
      <c r="FB87">
        <v>0.14864358814162593</v>
      </c>
      <c r="FC87">
        <v>4.6815295333698446</v>
      </c>
      <c r="FD87">
        <v>1.2870565829585399</v>
      </c>
      <c r="FE87">
        <v>1.5315548695772705</v>
      </c>
      <c r="FF87">
        <v>1.6922051129742557</v>
      </c>
      <c r="FG87">
        <v>2.6594708372549452</v>
      </c>
      <c r="FH87">
        <v>0.56361169619416573</v>
      </c>
      <c r="FI87">
        <v>0.25057879903927271</v>
      </c>
      <c r="FJ87">
        <v>0.66813472161296095</v>
      </c>
      <c r="FK87">
        <v>-0.22914958003382829</v>
      </c>
      <c r="FL87">
        <v>-0.32626775343270387</v>
      </c>
      <c r="FM87">
        <v>-0.54603384310230707</v>
      </c>
      <c r="FN87">
        <v>-0.1881012625151022</v>
      </c>
      <c r="FO87">
        <v>-0.57092248885280561</v>
      </c>
      <c r="FP87">
        <v>3.5713357738107104E-2</v>
      </c>
      <c r="FQ87">
        <v>0.12777339674142213</v>
      </c>
      <c r="FR87">
        <v>-0.1617197353347789</v>
      </c>
      <c r="FS87">
        <v>-0.66429377262725509</v>
      </c>
      <c r="FT87">
        <v>-0.85651676523929665</v>
      </c>
      <c r="FU87">
        <v>-2.1178501748012224E-2</v>
      </c>
      <c r="FV87">
        <v>-0.42135622388842797</v>
      </c>
      <c r="FW87">
        <v>-0.13818413101997773</v>
      </c>
      <c r="FX87">
        <v>0.33358815848100126</v>
      </c>
      <c r="FY87">
        <v>0.58226716967596759</v>
      </c>
      <c r="FZ87">
        <v>0.52785527652788722</v>
      </c>
      <c r="GA87">
        <v>0.78714002896900959</v>
      </c>
      <c r="GB87">
        <v>0.51823415335905365</v>
      </c>
      <c r="GC87">
        <v>0.40189429212159883</v>
      </c>
      <c r="GD87">
        <v>0.51322131202301191</v>
      </c>
      <c r="GE87">
        <v>0.61590543479478599</v>
      </c>
      <c r="GF87">
        <v>0.34913156910149717</v>
      </c>
      <c r="GG87">
        <v>0.19817706148672026</v>
      </c>
      <c r="GH87">
        <v>0.42919385186218173</v>
      </c>
      <c r="GI87">
        <v>0.23315649661632812</v>
      </c>
      <c r="GJ87">
        <v>0.21557855856782415</v>
      </c>
      <c r="GK87">
        <v>0.286554409924132</v>
      </c>
      <c r="GL87">
        <v>0.13146332199776539</v>
      </c>
      <c r="GM87">
        <v>0.38801846062262091</v>
      </c>
      <c r="GN87">
        <v>0.61809480368266501</v>
      </c>
    </row>
    <row r="119" spans="5:5" x14ac:dyDescent="0.25">
      <c r="E119">
        <f>CORREL(CP25:FX25, CP81:FX81)</f>
        <v>0.52877604281209323</v>
      </c>
    </row>
  </sheetData>
  <sortState columnSort="1" ref="C9:FR78">
    <sortCondition ref="C9:FR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I49"/>
  <sheetViews>
    <sheetView view="pageBreakPreview" topLeftCell="A26" zoomScale="175" zoomScaleNormal="100" zoomScaleSheetLayoutView="175" zoomScalePageLayoutView="85" workbookViewId="0">
      <selection activeCell="B44" sqref="B44:H46"/>
    </sheetView>
  </sheetViews>
  <sheetFormatPr defaultRowHeight="15" x14ac:dyDescent="0.25"/>
  <cols>
    <col min="1" max="16384" width="9.140625" style="49"/>
  </cols>
  <sheetData>
    <row r="1" spans="1:9" ht="15" customHeight="1" x14ac:dyDescent="0.25">
      <c r="A1" s="52"/>
      <c r="B1" s="52"/>
      <c r="C1" s="89"/>
      <c r="D1" s="89"/>
      <c r="E1" s="89"/>
      <c r="F1" s="89"/>
      <c r="G1" s="89"/>
      <c r="H1" s="52"/>
      <c r="I1" s="52"/>
    </row>
    <row r="2" spans="1:9" ht="15" customHeight="1" x14ac:dyDescent="0.25">
      <c r="A2" s="52"/>
      <c r="B2" s="52"/>
      <c r="C2" s="89"/>
      <c r="D2" s="89"/>
      <c r="E2" s="89"/>
      <c r="F2" s="89"/>
      <c r="G2" s="89"/>
      <c r="H2" s="52"/>
      <c r="I2" s="52"/>
    </row>
    <row r="3" spans="1:9" x14ac:dyDescent="0.25">
      <c r="A3" s="53"/>
      <c r="B3" s="53"/>
      <c r="C3" s="54"/>
      <c r="D3" s="54"/>
      <c r="E3" s="54"/>
      <c r="F3" s="54"/>
      <c r="G3" s="54"/>
      <c r="H3" s="54"/>
      <c r="I3" s="54"/>
    </row>
    <row r="9" spans="1:9" x14ac:dyDescent="0.25">
      <c r="D9" s="50"/>
      <c r="G9" s="50"/>
    </row>
    <row r="30" spans="2:8" x14ac:dyDescent="0.25">
      <c r="B30" s="66"/>
    </row>
    <row r="32" spans="2:8" ht="15" customHeight="1" x14ac:dyDescent="0.25">
      <c r="B32" s="67"/>
      <c r="C32" s="67"/>
      <c r="D32" s="67"/>
      <c r="E32" s="67"/>
      <c r="F32" s="67"/>
      <c r="G32" s="67"/>
      <c r="H32" s="67"/>
    </row>
    <row r="33" spans="1:8" x14ac:dyDescent="0.25">
      <c r="B33" s="67"/>
      <c r="C33" s="67"/>
      <c r="D33" s="67"/>
      <c r="E33" s="67"/>
      <c r="F33" s="67"/>
      <c r="G33" s="67"/>
      <c r="H33" s="67"/>
    </row>
    <row r="34" spans="1:8" x14ac:dyDescent="0.25">
      <c r="B34" s="67"/>
      <c r="C34" s="67"/>
      <c r="D34" s="67"/>
      <c r="E34" s="67"/>
      <c r="F34" s="67"/>
      <c r="G34" s="67"/>
      <c r="H34" s="67"/>
    </row>
    <row r="35" spans="1:8" x14ac:dyDescent="0.25">
      <c r="B35" s="67"/>
      <c r="C35" s="67"/>
      <c r="D35" s="67"/>
      <c r="E35" s="67"/>
      <c r="F35" s="67"/>
      <c r="G35" s="67"/>
      <c r="H35" s="67"/>
    </row>
    <row r="36" spans="1:8" x14ac:dyDescent="0.25">
      <c r="B36" s="67"/>
      <c r="C36" s="67"/>
      <c r="D36" s="67"/>
      <c r="E36" s="67"/>
      <c r="F36" s="67"/>
      <c r="G36" s="67"/>
      <c r="H36" s="67"/>
    </row>
    <row r="37" spans="1:8" x14ac:dyDescent="0.25">
      <c r="B37" s="67"/>
      <c r="C37" s="67"/>
      <c r="D37" s="67"/>
      <c r="E37" s="67"/>
      <c r="F37" s="67"/>
      <c r="G37" s="67"/>
      <c r="H37" s="67"/>
    </row>
    <row r="38" spans="1:8" x14ac:dyDescent="0.25">
      <c r="B38" s="67"/>
      <c r="C38" s="67"/>
      <c r="D38" s="67"/>
      <c r="E38" s="67"/>
      <c r="F38" s="67"/>
      <c r="G38" s="67"/>
      <c r="H38" s="67"/>
    </row>
    <row r="39" spans="1:8" x14ac:dyDescent="0.25">
      <c r="B39" s="67"/>
      <c r="C39" s="67"/>
      <c r="D39" s="67"/>
      <c r="E39" s="67"/>
      <c r="F39" s="67"/>
      <c r="G39" s="67"/>
      <c r="H39" s="67"/>
    </row>
    <row r="40" spans="1:8" x14ac:dyDescent="0.25">
      <c r="B40" s="67"/>
      <c r="C40" s="67"/>
      <c r="D40" s="67"/>
      <c r="E40" s="67"/>
      <c r="F40" s="67"/>
      <c r="G40" s="67"/>
      <c r="H40" s="67"/>
    </row>
    <row r="41" spans="1:8" x14ac:dyDescent="0.25">
      <c r="B41" s="67"/>
      <c r="C41" s="67"/>
      <c r="D41" s="67"/>
      <c r="E41" s="67"/>
      <c r="F41" s="67"/>
      <c r="G41" s="67"/>
      <c r="H41" s="67"/>
    </row>
    <row r="42" spans="1:8" x14ac:dyDescent="0.25">
      <c r="B42" s="67"/>
      <c r="C42" s="67"/>
      <c r="D42" s="67"/>
      <c r="E42" s="67"/>
      <c r="F42" s="67"/>
      <c r="G42" s="67"/>
      <c r="H42" s="67"/>
    </row>
    <row r="43" spans="1:8" ht="15" customHeight="1" x14ac:dyDescent="0.25">
      <c r="B43" s="68"/>
      <c r="C43" s="68"/>
      <c r="D43" s="68"/>
      <c r="E43" s="68"/>
      <c r="F43" s="68"/>
      <c r="G43" s="68"/>
      <c r="H43" s="68"/>
    </row>
    <row r="44" spans="1:8" ht="15" customHeight="1" x14ac:dyDescent="0.25">
      <c r="B44" s="90" t="s">
        <v>591</v>
      </c>
      <c r="C44" s="91"/>
      <c r="D44" s="91"/>
      <c r="E44" s="91"/>
      <c r="F44" s="91"/>
      <c r="G44" s="91"/>
      <c r="H44" s="92"/>
    </row>
    <row r="45" spans="1:8" x14ac:dyDescent="0.25">
      <c r="A45" s="55"/>
      <c r="B45" s="93"/>
      <c r="C45" s="94"/>
      <c r="D45" s="94"/>
      <c r="E45" s="94"/>
      <c r="F45" s="94"/>
      <c r="G45" s="94"/>
      <c r="H45" s="95"/>
    </row>
    <row r="46" spans="1:8" ht="20.25" customHeight="1" x14ac:dyDescent="0.25">
      <c r="B46" s="93"/>
      <c r="C46" s="94"/>
      <c r="D46" s="94"/>
      <c r="E46" s="94"/>
      <c r="F46" s="94"/>
      <c r="G46" s="94"/>
      <c r="H46" s="95"/>
    </row>
    <row r="47" spans="1:8" ht="9.75" customHeight="1" x14ac:dyDescent="0.25">
      <c r="B47" s="96" t="s">
        <v>398</v>
      </c>
      <c r="C47" s="97"/>
      <c r="D47" s="97"/>
      <c r="E47" s="98" t="s">
        <v>399</v>
      </c>
      <c r="F47" s="98"/>
      <c r="G47" s="98"/>
      <c r="H47" s="99"/>
    </row>
    <row r="49" s="9" customFormat="1" x14ac:dyDescent="0.25"/>
  </sheetData>
  <mergeCells count="4">
    <mergeCell ref="C1:G2"/>
    <mergeCell ref="B44:H46"/>
    <mergeCell ref="B47:D47"/>
    <mergeCell ref="E47:H47"/>
  </mergeCells>
  <hyperlinks>
    <hyperlink ref="B47" r:id="rId1"/>
    <hyperlink ref="E47" r:id="rId2"/>
  </hyperlinks>
  <pageMargins left="0.7" right="0.7" top="0.75" bottom="0.75" header="0.3" footer="0.3"/>
  <pageSetup orientation="portrait" r:id="rId3"/>
  <headerFooter>
    <oddFooter>&amp;R&amp;D</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X162"/>
  <sheetViews>
    <sheetView tabSelected="1" topLeftCell="R1" zoomScale="160" zoomScaleNormal="160" workbookViewId="0">
      <selection activeCell="V3" sqref="V3"/>
    </sheetView>
  </sheetViews>
  <sheetFormatPr defaultRowHeight="15" x14ac:dyDescent="0.25"/>
  <cols>
    <col min="1" max="1" width="10.7109375" bestFit="1" customWidth="1"/>
    <col min="7" max="7" width="13.7109375" customWidth="1"/>
    <col min="8" max="8" width="9.5703125" style="9" bestFit="1" customWidth="1"/>
    <col min="9" max="9" width="9.5703125" style="9" customWidth="1"/>
    <col min="10" max="13" width="9.140625" style="9"/>
    <col min="18" max="18" width="12.7109375" bestFit="1" customWidth="1"/>
  </cols>
  <sheetData>
    <row r="1" spans="1:24" s="1" customFormat="1" ht="105" x14ac:dyDescent="0.25">
      <c r="A1" s="1" t="s">
        <v>344</v>
      </c>
      <c r="B1" s="1" t="s">
        <v>393</v>
      </c>
      <c r="C1" s="1" t="s">
        <v>394</v>
      </c>
      <c r="D1" s="1" t="s">
        <v>395</v>
      </c>
      <c r="E1" s="85" t="s">
        <v>396</v>
      </c>
      <c r="F1" s="85" t="s">
        <v>397</v>
      </c>
      <c r="G1" s="85" t="s">
        <v>624</v>
      </c>
      <c r="H1" s="85" t="s">
        <v>620</v>
      </c>
      <c r="I1" s="85" t="s">
        <v>628</v>
      </c>
      <c r="J1" s="85" t="s">
        <v>621</v>
      </c>
      <c r="K1" s="85" t="s">
        <v>623</v>
      </c>
      <c r="L1" s="85" t="s">
        <v>622</v>
      </c>
      <c r="M1" s="85" t="s">
        <v>627</v>
      </c>
      <c r="N1" s="85" t="s">
        <v>625</v>
      </c>
      <c r="O1" s="85" t="s">
        <v>626</v>
      </c>
    </row>
    <row r="2" spans="1:24" x14ac:dyDescent="0.25">
      <c r="A2" s="63">
        <f>INDEX(Calculations!$9:$9, , ROW()+121)</f>
        <v>36616</v>
      </c>
      <c r="B2" s="64">
        <f ca="1">INDEX(Calculations!$1:$80, MATCH("Fiscal_Impact", Calculations!$B:$B, 0), MATCH(Fiscal_impact_082918!$A2, Calculations!$9:$9, 0))</f>
        <v>0.21347583537041376</v>
      </c>
      <c r="C2" s="65">
        <f>INDEX(Calculations!$1:$80, MATCH("RecessionDummy", Calculations!$B:$B, 0), MATCH(Fiscal_impact_082918!$A2, Calculations!$9:$9, 0))</f>
        <v>0</v>
      </c>
      <c r="D2" s="64">
        <f ca="1">INDEX(Calculations!$1:$80, MATCH("Fiscal_Impact_bars", Calculations!$B:$B, 0), MATCH(Fiscal_impact_082918!$A2, Calculations!$9:$9, 0))</f>
        <v>-0.85848010753184734</v>
      </c>
      <c r="E2" s="64">
        <f>INDEX(HaverPull!$B:$XZ,MATCH($A2,HaverPull!$B:$B,0),MATCH("Contribution to %Ch in Real GDP from ""Federal G""",HaverPull!$B$1:$XZ$1,0))</f>
        <v>-0.84</v>
      </c>
      <c r="F2" s="64">
        <f>INDEX(HaverPull!$B:$XZ,MATCH($A2,HaverPull!$B:$B,0),MATCH("Contribution to %Ch in Real GDP from ""S+L G""",HaverPull!$B$1:$XZ$1,0))</f>
        <v>0.33</v>
      </c>
      <c r="G2" s="64">
        <f ca="1">INDEX(Calculations!$A:$GV,MATCH("Contribution of Consumption Growth to Real GDP",Calculations!B$1:B$71,0),MATCH($A2,Calculations!A$9:GV$9))</f>
        <v>-0.34848010753184733</v>
      </c>
      <c r="H2" s="87">
        <v>-0.59926709321554605</v>
      </c>
      <c r="I2" s="87">
        <f>J2+O2</f>
        <v>-0.80295009008443297</v>
      </c>
      <c r="J2" s="87">
        <v>-0.80295009008443297</v>
      </c>
      <c r="K2" s="87">
        <v>0.46616431532501601</v>
      </c>
      <c r="L2" s="87">
        <v>-0.46330112326258566</v>
      </c>
      <c r="M2" s="87">
        <v>0.40450280167534403</v>
      </c>
      <c r="N2" s="11">
        <v>-6.1661513649671693E-2</v>
      </c>
      <c r="O2" s="11">
        <f>0.72*0.7*(C2)</f>
        <v>0</v>
      </c>
      <c r="P2" s="11">
        <f>0.72*0.7*(F2)</f>
        <v>0.16632</v>
      </c>
      <c r="Q2" s="11">
        <f ca="1">D2-(F2+E2)+J2+K2</f>
        <v>-0.68526588229126417</v>
      </c>
      <c r="R2" s="11"/>
      <c r="S2" s="11"/>
      <c r="T2" s="11"/>
      <c r="U2" s="11"/>
      <c r="V2" s="11"/>
      <c r="W2" s="11"/>
      <c r="X2" s="11"/>
    </row>
    <row r="3" spans="1:24" x14ac:dyDescent="0.25">
      <c r="A3" s="63">
        <f>INDEX(Calculations!$9:$9, , ROW()+121)</f>
        <v>36707</v>
      </c>
      <c r="B3" s="64">
        <f ca="1">INDEX(Calculations!$1:$80, MATCH("Fiscal_Impact", Calculations!$B:$B, 0), MATCH(Fiscal_impact_082918!$A3, Calculations!$9:$9, 0))</f>
        <v>0.30439161265589981</v>
      </c>
      <c r="C3" s="65">
        <f>INDEX(Calculations!$1:$80, MATCH("RecessionDummy", Calculations!$B:$B, 0), MATCH(Fiscal_impact_082918!$A3, Calculations!$9:$9, 0))</f>
        <v>0</v>
      </c>
      <c r="D3" s="64">
        <f ca="1">INDEX(Calculations!$1:$80, MATCH("Fiscal_Impact_bars", Calculations!$B:$B, 0), MATCH(Fiscal_impact_082918!$A3, Calculations!$9:$9, 0))</f>
        <v>0.46181977973156974</v>
      </c>
      <c r="E3" s="64">
        <f>INDEX(HaverPull!$B:$XZ,MATCH($A3,HaverPull!$B:$B,0),MATCH("Contribution to %Ch in Real GDP from ""Federal G""",HaverPull!$B$1:$XZ$1,0))</f>
        <v>0.78</v>
      </c>
      <c r="F3" s="64">
        <f>INDEX(HaverPull!$B:$XZ,MATCH($A3,HaverPull!$B:$B,0),MATCH("Contribution to %Ch in Real GDP from ""S+L G""",HaverPull!$B$1:$XZ$1,0))</f>
        <v>-0.06</v>
      </c>
      <c r="G3" s="64">
        <f ca="1">INDEX(Calculations!$A:$GV,MATCH("Contribution of Consumption Growth to Real GDP",Calculations!B$1:B$71,0),MATCH($A3,Calculations!A$9:GV$9))</f>
        <v>-0.25818022026843024</v>
      </c>
      <c r="H3" s="87">
        <v>0.95554182248639996</v>
      </c>
      <c r="I3" s="87">
        <f t="shared" ref="I3:I66" si="0">J3+O3</f>
        <v>0.81540836701472796</v>
      </c>
      <c r="J3" s="87">
        <v>0.81540836701472796</v>
      </c>
      <c r="K3" s="87">
        <v>5.5264944233334203E-2</v>
      </c>
      <c r="L3" s="87">
        <v>2.3003713292658406E-2</v>
      </c>
      <c r="M3" s="87">
        <v>0.20199825341735</v>
      </c>
      <c r="N3" s="11">
        <v>0.14673330918401561</v>
      </c>
      <c r="O3" s="11"/>
      <c r="P3" s="11">
        <f t="shared" ref="P3:P66" si="1">0.72*0.7*(F3)</f>
        <v>-3.024E-2</v>
      </c>
      <c r="Q3" s="11">
        <f t="shared" ref="Q3:Q66" ca="1" si="2">D3-(F3+E3)+J3+K3</f>
        <v>0.61249309097963189</v>
      </c>
      <c r="R3" s="11"/>
      <c r="S3" s="11"/>
      <c r="T3" s="11"/>
      <c r="U3" s="11"/>
      <c r="V3" s="11"/>
      <c r="W3" s="11"/>
      <c r="X3" s="11"/>
    </row>
    <row r="4" spans="1:24" x14ac:dyDescent="0.25">
      <c r="A4" s="63">
        <f>INDEX(Calculations!$9:$9, , ROW()+121)</f>
        <v>36799</v>
      </c>
      <c r="B4" s="64">
        <f ca="1">INDEX(Calculations!$1:$80, MATCH("Fiscal_Impact", Calculations!$B:$B, 0), MATCH(Fiscal_impact_082918!$A4, Calculations!$9:$9, 0))</f>
        <v>4.9885991867408649E-2</v>
      </c>
      <c r="C4" s="65">
        <f>INDEX(Calculations!$1:$80, MATCH("RecessionDummy", Calculations!$B:$B, 0), MATCH(Fiscal_impact_082918!$A4, Calculations!$9:$9, 0))</f>
        <v>0</v>
      </c>
      <c r="D4" s="64">
        <f ca="1">INDEX(Calculations!$1:$80, MATCH("Fiscal_Impact_bars", Calculations!$B:$B, 0), MATCH(Fiscal_impact_082918!$A4, Calculations!$9:$9, 0))</f>
        <v>-0.35094316407287524</v>
      </c>
      <c r="E4" s="64">
        <f>INDEX(HaverPull!$B:$XZ,MATCH($A4,HaverPull!$B:$B,0),MATCH("Contribution to %Ch in Real GDP from ""Federal G""",HaverPull!$B$1:$XZ$1,0))</f>
        <v>-0.49</v>
      </c>
      <c r="F4" s="64">
        <f>INDEX(HaverPull!$B:$XZ,MATCH($A4,HaverPull!$B:$B,0),MATCH("Contribution to %Ch in Real GDP from ""S+L G""",HaverPull!$B$1:$XZ$1,0))</f>
        <v>0.18</v>
      </c>
      <c r="G4" s="64">
        <f ca="1">INDEX(Calculations!$A:$GV,MATCH("Contribution of Consumption Growth to Real GDP",Calculations!B$1:B$71,0),MATCH($A4,Calculations!A$9:GV$9))</f>
        <v>-4.0943164072875245E-2</v>
      </c>
      <c r="H4" s="87">
        <v>0.106270046200503</v>
      </c>
      <c r="I4" s="87">
        <f t="shared" si="0"/>
        <v>-0.46924603056132502</v>
      </c>
      <c r="J4" s="87">
        <v>-0.46924603056132502</v>
      </c>
      <c r="K4" s="87">
        <v>0.31604922755987802</v>
      </c>
      <c r="L4" s="87">
        <v>0.30620174041891834</v>
      </c>
      <c r="M4" s="87">
        <v>0.52878118554485998</v>
      </c>
      <c r="N4" s="11">
        <v>0.21273195798498037</v>
      </c>
      <c r="O4" s="11"/>
      <c r="P4" s="11">
        <f t="shared" si="1"/>
        <v>9.0719999999999995E-2</v>
      </c>
      <c r="Q4" s="11">
        <f t="shared" ca="1" si="2"/>
        <v>-0.19413996707432229</v>
      </c>
      <c r="R4" s="11"/>
      <c r="S4" s="11"/>
      <c r="T4" s="11"/>
      <c r="U4" s="11"/>
      <c r="V4" s="11"/>
      <c r="W4" s="11"/>
      <c r="X4" s="11"/>
    </row>
    <row r="5" spans="1:24" x14ac:dyDescent="0.25">
      <c r="A5" s="63">
        <f>INDEX(Calculations!$9:$9, , ROW()+121)</f>
        <v>36891</v>
      </c>
      <c r="B5" s="64">
        <f ca="1">INDEX(Calculations!$1:$80, MATCH("Fiscal_Impact", Calculations!$B:$B, 0), MATCH(Fiscal_impact_082918!$A5, Calculations!$9:$9, 0))</f>
        <v>-8.1669690719378546E-2</v>
      </c>
      <c r="C5" s="65">
        <f>INDEX(Calculations!$1:$80, MATCH("RecessionDummy", Calculations!$B:$B, 0), MATCH(Fiscal_impact_082918!$A5, Calculations!$9:$9, 0))</f>
        <v>0</v>
      </c>
      <c r="D5" s="64">
        <f ca="1">INDEX(Calculations!$1:$80, MATCH("Fiscal_Impact_bars", Calculations!$B:$B, 0), MATCH(Fiscal_impact_082918!$A5, Calculations!$9:$9, 0))</f>
        <v>0.42092472899563871</v>
      </c>
      <c r="E5" s="64">
        <f>INDEX(HaverPull!$B:$XZ,MATCH($A5,HaverPull!$B:$B,0),MATCH("Contribution to %Ch in Real GDP from ""Federal G""",HaverPull!$B$1:$XZ$1,0))</f>
        <v>0.06</v>
      </c>
      <c r="F5" s="64">
        <f>INDEX(HaverPull!$B:$XZ,MATCH($A5,HaverPull!$B:$B,0),MATCH("Contribution to %Ch in Real GDP from ""S+L G""",HaverPull!$B$1:$XZ$1,0))</f>
        <v>0.38</v>
      </c>
      <c r="G5" s="64">
        <f ca="1">INDEX(Calculations!$A:$GV,MATCH("Contribution of Consumption Growth to Real GDP",Calculations!B$1:B$71,0),MATCH($A5,Calculations!A$9:GV$9))</f>
        <v>-9.075271004361285E-3</v>
      </c>
      <c r="H5" s="87">
        <v>0.72515547325289598</v>
      </c>
      <c r="I5" s="87">
        <f t="shared" si="0"/>
        <v>4.9942220161339299E-2</v>
      </c>
      <c r="J5" s="87">
        <v>4.9942220161339299E-2</v>
      </c>
      <c r="K5" s="87">
        <v>0.51679480049359805</v>
      </c>
      <c r="L5" s="87">
        <v>0.21703947139207364</v>
      </c>
      <c r="M5" s="87">
        <v>0.61659223429744003</v>
      </c>
      <c r="N5" s="11">
        <v>9.9797433803842206E-2</v>
      </c>
      <c r="O5" s="11"/>
      <c r="P5" s="11">
        <f t="shared" si="1"/>
        <v>0.19152</v>
      </c>
      <c r="Q5" s="11">
        <f t="shared" ca="1" si="2"/>
        <v>0.54766174965057601</v>
      </c>
      <c r="R5" s="11"/>
      <c r="S5" s="11"/>
      <c r="T5" s="11"/>
      <c r="U5" s="11"/>
      <c r="V5" s="11"/>
      <c r="W5" s="11"/>
      <c r="X5" s="11"/>
    </row>
    <row r="6" spans="1:24" x14ac:dyDescent="0.25">
      <c r="A6" s="63">
        <f>INDEX(Calculations!$9:$9, , ROW()+121)</f>
        <v>36981</v>
      </c>
      <c r="B6" s="64">
        <f ca="1">INDEX(Calculations!$1:$80, MATCH("Fiscal_Impact", Calculations!$B:$B, 0), MATCH(Fiscal_impact_082918!$A6, Calculations!$9:$9, 0))</f>
        <v>0.41892017523165126</v>
      </c>
      <c r="C6" s="65">
        <f>INDEX(Calculations!$1:$80, MATCH("RecessionDummy", Calculations!$B:$B, 0), MATCH(Fiscal_impact_082918!$A6, Calculations!$9:$9, 0))</f>
        <v>0</v>
      </c>
      <c r="D6" s="64">
        <f ca="1">INDEX(Calculations!$1:$80, MATCH("Fiscal_Impact_bars", Calculations!$B:$B, 0), MATCH(Fiscal_impact_082918!$A6, Calculations!$9:$9, 0))</f>
        <v>1.1438793562722718</v>
      </c>
      <c r="E6" s="64">
        <f>INDEX(HaverPull!$B:$XZ,MATCH($A6,HaverPull!$B:$B,0),MATCH("Contribution to %Ch in Real GDP from ""Federal G""",HaverPull!$B$1:$XZ$1,0))</f>
        <v>0.52</v>
      </c>
      <c r="F6" s="64">
        <f>INDEX(HaverPull!$B:$XZ,MATCH($A6,HaverPull!$B:$B,0),MATCH("Contribution to %Ch in Real GDP from ""S+L G""",HaverPull!$B$1:$XZ$1,0))</f>
        <v>0.57999999999999996</v>
      </c>
      <c r="G6" s="64">
        <f ca="1">INDEX(Calculations!$A:$GV,MATCH("Contribution of Consumption Growth to Real GDP",Calculations!B$1:B$71,0),MATCH($A6,Calculations!A$9:GV$9))</f>
        <v>4.3879356272271651E-2</v>
      </c>
      <c r="H6" s="87">
        <v>1.6555030906247801</v>
      </c>
      <c r="I6" s="87">
        <f t="shared" si="0"/>
        <v>0.53717196968089997</v>
      </c>
      <c r="J6" s="87">
        <v>0.53717196968089997</v>
      </c>
      <c r="K6" s="87">
        <v>0.72169998539949498</v>
      </c>
      <c r="L6" s="87">
        <v>0.59542491282712762</v>
      </c>
      <c r="M6" s="87">
        <v>0.91953734366114404</v>
      </c>
      <c r="N6" s="11">
        <v>0.19783735826164867</v>
      </c>
      <c r="O6" s="11"/>
      <c r="P6" s="11">
        <f t="shared" si="1"/>
        <v>0.29231999999999997</v>
      </c>
      <c r="Q6" s="11">
        <f t="shared" ca="1" si="2"/>
        <v>1.3027513113526665</v>
      </c>
      <c r="R6" s="11"/>
      <c r="S6" s="11"/>
      <c r="T6" s="11"/>
      <c r="U6" s="11"/>
      <c r="V6" s="11"/>
      <c r="W6" s="11"/>
      <c r="X6" s="11"/>
    </row>
    <row r="7" spans="1:24" x14ac:dyDescent="0.25">
      <c r="A7" s="63">
        <f>INDEX(Calculations!$9:$9, , ROW()+121)</f>
        <v>37072</v>
      </c>
      <c r="B7" s="64">
        <f ca="1">INDEX(Calculations!$1:$80, MATCH("Fiscal_Impact", Calculations!$B:$B, 0), MATCH(Fiscal_impact_082918!$A7, Calculations!$9:$9, 0))</f>
        <v>0.64214700707883798</v>
      </c>
      <c r="C7" s="65">
        <f>INDEX(Calculations!$1:$80, MATCH("RecessionDummy", Calculations!$B:$B, 0), MATCH(Fiscal_impact_082918!$A7, Calculations!$9:$9, 0))</f>
        <v>1</v>
      </c>
      <c r="D7" s="64">
        <f ca="1">INDEX(Calculations!$1:$80, MATCH("Fiscal_Impact_bars", Calculations!$B:$B, 0), MATCH(Fiscal_impact_082918!$A7, Calculations!$9:$9, 0))</f>
        <v>1.3547271071203164</v>
      </c>
      <c r="E7" s="64">
        <f>INDEX(HaverPull!$B:$XZ,MATCH($A7,HaverPull!$B:$B,0),MATCH("Contribution to %Ch in Real GDP from ""Federal G""",HaverPull!$B$1:$XZ$1,0))</f>
        <v>0.36</v>
      </c>
      <c r="F7" s="64">
        <f>INDEX(HaverPull!$B:$XZ,MATCH($A7,HaverPull!$B:$B,0),MATCH("Contribution to %Ch in Real GDP from ""S+L G""",HaverPull!$B$1:$XZ$1,0))</f>
        <v>0.9</v>
      </c>
      <c r="G7" s="64">
        <f ca="1">INDEX(Calculations!$A:$GV,MATCH("Contribution of Consumption Growth to Real GDP",Calculations!B$1:B$71,0),MATCH($A7,Calculations!A$9:GV$9))</f>
        <v>8.4727107120316461E-2</v>
      </c>
      <c r="H7" s="87">
        <v>1.9311271249017301</v>
      </c>
      <c r="I7" s="87">
        <f t="shared" si="0"/>
        <v>0.37283419990931599</v>
      </c>
      <c r="J7" s="87">
        <v>0.37283419990931599</v>
      </c>
      <c r="K7" s="87">
        <v>1.0488291156209999</v>
      </c>
      <c r="L7" s="87">
        <v>0.71750132258345833</v>
      </c>
      <c r="M7" s="87">
        <v>1.35025541178037</v>
      </c>
      <c r="N7" s="11">
        <v>0.301426296159364</v>
      </c>
      <c r="O7" s="80"/>
      <c r="P7" s="11">
        <f t="shared" si="1"/>
        <v>0.4536</v>
      </c>
      <c r="Q7" s="11">
        <f t="shared" ca="1" si="2"/>
        <v>1.5163904226506322</v>
      </c>
      <c r="R7" s="80"/>
      <c r="S7" s="80"/>
      <c r="T7" s="80"/>
      <c r="U7" s="80"/>
      <c r="V7" s="80"/>
      <c r="W7" s="80"/>
      <c r="X7" s="11"/>
    </row>
    <row r="8" spans="1:24" x14ac:dyDescent="0.25">
      <c r="A8" s="63">
        <f>INDEX(Calculations!$9:$9, , ROW()+121)</f>
        <v>37164</v>
      </c>
      <c r="B8" s="64">
        <f ca="1">INDEX(Calculations!$1:$80, MATCH("Fiscal_Impact", Calculations!$B:$B, 0), MATCH(Fiscal_impact_082918!$A8, Calculations!$9:$9, 0))</f>
        <v>0.96721364741043858</v>
      </c>
      <c r="C8" s="65">
        <f>INDEX(Calculations!$1:$80, MATCH("RecessionDummy", Calculations!$B:$B, 0), MATCH(Fiscal_impact_082918!$A8, Calculations!$9:$9, 0))</f>
        <v>1</v>
      </c>
      <c r="D8" s="64">
        <f ca="1">INDEX(Calculations!$1:$80, MATCH("Fiscal_Impact_bars", Calculations!$B:$B, 0), MATCH(Fiscal_impact_082918!$A8, Calculations!$9:$9, 0))</f>
        <v>0.94932339725352721</v>
      </c>
      <c r="E8" s="64">
        <f>INDEX(HaverPull!$B:$XZ,MATCH($A8,HaverPull!$B:$B,0),MATCH("Contribution to %Ch in Real GDP from ""Federal G""",HaverPull!$B$1:$XZ$1,0))</f>
        <v>0.15</v>
      </c>
      <c r="F8" s="64">
        <f>INDEX(HaverPull!$B:$XZ,MATCH($A8,HaverPull!$B:$B,0),MATCH("Contribution to %Ch in Real GDP from ""S+L G""",HaverPull!$B$1:$XZ$1,0))</f>
        <v>-0.23</v>
      </c>
      <c r="G8" s="64">
        <f ca="1">INDEX(Calculations!$A:$GV,MATCH("Contribution of Consumption Growth to Real GDP",Calculations!B$1:B$71,0),MATCH($A8,Calculations!A$9:GV$9))</f>
        <v>1.0293233972535272</v>
      </c>
      <c r="H8" s="87">
        <v>1.1709929596658</v>
      </c>
      <c r="I8" s="87">
        <f t="shared" si="0"/>
        <v>1.8977377019378285</v>
      </c>
      <c r="J8" s="87">
        <v>0.207834261469797</v>
      </c>
      <c r="K8" s="87">
        <v>6.7770458492864297E-2</v>
      </c>
      <c r="L8" s="87">
        <v>1.7403399599371574</v>
      </c>
      <c r="M8" s="87">
        <v>0.11820697796199101</v>
      </c>
      <c r="N8" s="11">
        <v>5.0436519469125793E-2</v>
      </c>
      <c r="O8" s="80">
        <f>L8-N8</f>
        <v>1.6899034404680315</v>
      </c>
      <c r="P8" s="11">
        <f t="shared" si="1"/>
        <v>-0.11592000000000001</v>
      </c>
      <c r="Q8" s="11">
        <f t="shared" ca="1" si="2"/>
        <v>1.3049281172161884</v>
      </c>
      <c r="R8" s="80">
        <f>AVERAGE(P2:P8)+F8</f>
        <v>-8.0240000000000034E-2</v>
      </c>
      <c r="S8" s="80"/>
      <c r="T8" s="80"/>
      <c r="U8" s="80"/>
      <c r="V8" s="80"/>
      <c r="W8" s="80"/>
      <c r="X8" s="11"/>
    </row>
    <row r="9" spans="1:24" x14ac:dyDescent="0.25">
      <c r="A9" s="63">
        <f>INDEX(Calculations!$9:$9, , ROW()+121)</f>
        <v>37256</v>
      </c>
      <c r="B9" s="64">
        <f ca="1">INDEX(Calculations!$1:$80, MATCH("Fiscal_Impact", Calculations!$B:$B, 0), MATCH(Fiscal_impact_082918!$A9, Calculations!$9:$9, 0))</f>
        <v>1.4681872843635904</v>
      </c>
      <c r="C9" s="65">
        <f>INDEX(Calculations!$1:$80, MATCH("RecessionDummy", Calculations!$B:$B, 0), MATCH(Fiscal_impact_082918!$A9, Calculations!$9:$9, 0))</f>
        <v>1</v>
      </c>
      <c r="D9" s="64">
        <f ca="1">INDEX(Calculations!$1:$80, MATCH("Fiscal_Impact_bars", Calculations!$B:$B, 0), MATCH(Fiscal_impact_082918!$A9, Calculations!$9:$9, 0))</f>
        <v>2.4248192768082459</v>
      </c>
      <c r="E9" s="64">
        <f>INDEX(HaverPull!$B:$XZ,MATCH($A9,HaverPull!$B:$B,0),MATCH("Contribution to %Ch in Real GDP from ""Federal G""",HaverPull!$B$1:$XZ$1,0))</f>
        <v>0.3</v>
      </c>
      <c r="F9" s="64">
        <f>INDEX(HaverPull!$B:$XZ,MATCH($A9,HaverPull!$B:$B,0),MATCH("Contribution to %Ch in Real GDP from ""S+L G""",HaverPull!$B$1:$XZ$1,0))</f>
        <v>0.91</v>
      </c>
      <c r="G9" s="64">
        <f ca="1">INDEX(Calculations!$A:$GV,MATCH("Contribution of Consumption Growth to Real GDP",Calculations!B$1:B$71,0),MATCH($A9,Calculations!A$9:GV$9))</f>
        <v>1.2148192768082462</v>
      </c>
      <c r="H9" s="87">
        <v>3.2416726902444299</v>
      </c>
      <c r="I9" s="87">
        <f t="shared" si="0"/>
        <v>2.2437419955996365</v>
      </c>
      <c r="J9" s="87">
        <v>0.38867834829223802</v>
      </c>
      <c r="K9" s="87">
        <v>1.2454596770375499</v>
      </c>
      <c r="L9" s="87">
        <v>2.5350664885683378</v>
      </c>
      <c r="M9" s="87">
        <v>1.9254625182984899</v>
      </c>
      <c r="N9" s="11">
        <v>0.68000284126093902</v>
      </c>
      <c r="O9" s="80">
        <f t="shared" ref="O9:O72" si="3">L9-N9</f>
        <v>1.8550636473073987</v>
      </c>
      <c r="P9" s="11">
        <f t="shared" si="1"/>
        <v>0.45863999999999999</v>
      </c>
      <c r="Q9" s="11">
        <f t="shared" ca="1" si="2"/>
        <v>2.8489573021380341</v>
      </c>
      <c r="R9" s="80">
        <f t="shared" ref="R9:R72" si="4">AVERAGE(P3:P9)+F9</f>
        <v>1.1015200000000001</v>
      </c>
      <c r="S9" s="80"/>
      <c r="T9" s="80"/>
      <c r="U9" s="80"/>
      <c r="V9" s="80"/>
      <c r="W9" s="80"/>
      <c r="X9" s="11"/>
    </row>
    <row r="10" spans="1:24" x14ac:dyDescent="0.25">
      <c r="A10" s="63">
        <f>INDEX(Calculations!$9:$9, , ROW()+121)</f>
        <v>37346</v>
      </c>
      <c r="B10" s="64">
        <f ca="1">INDEX(Calculations!$1:$80, MATCH("Fiscal_Impact", Calculations!$B:$B, 0), MATCH(Fiscal_impact_082918!$A10, Calculations!$9:$9, 0))</f>
        <v>1.7979779815542312</v>
      </c>
      <c r="C10" s="65">
        <f>INDEX(Calculations!$1:$80, MATCH("RecessionDummy", Calculations!$B:$B, 0), MATCH(Fiscal_impact_082918!$A10, Calculations!$9:$9, 0))</f>
        <v>0</v>
      </c>
      <c r="D10" s="64">
        <f ca="1">INDEX(Calculations!$1:$80, MATCH("Fiscal_Impact_bars", Calculations!$B:$B, 0), MATCH(Fiscal_impact_082918!$A10, Calculations!$9:$9, 0))</f>
        <v>2.4630421450348354</v>
      </c>
      <c r="E10" s="64">
        <f>INDEX(HaverPull!$B:$XZ,MATCH($A10,HaverPull!$B:$B,0),MATCH("Contribution to %Ch in Real GDP from ""Federal G""",HaverPull!$B$1:$XZ$1,0))</f>
        <v>0.84</v>
      </c>
      <c r="F10" s="64">
        <f>INDEX(HaverPull!$B:$XZ,MATCH($A10,HaverPull!$B:$B,0),MATCH("Contribution to %Ch in Real GDP from ""S+L G""",HaverPull!$B$1:$XZ$1,0))</f>
        <v>0.44</v>
      </c>
      <c r="G10" s="64">
        <f ca="1">INDEX(Calculations!$A:$GV,MATCH("Contribution of Consumption Growth to Real GDP",Calculations!B$1:B$71,0),MATCH($A10,Calculations!A$9:GV$9))</f>
        <v>1.1730421450348354</v>
      </c>
      <c r="H10" s="87">
        <v>3.6687735177994201</v>
      </c>
      <c r="I10" s="87">
        <f t="shared" si="0"/>
        <v>3.8154035385073697</v>
      </c>
      <c r="J10" s="87">
        <v>0.99724332549741901</v>
      </c>
      <c r="K10" s="87">
        <v>0.815257505498587</v>
      </c>
      <c r="L10" s="87">
        <v>3.265352793308387</v>
      </c>
      <c r="M10" s="87">
        <v>1.26245008579702</v>
      </c>
      <c r="N10" s="11">
        <v>0.44719258029843612</v>
      </c>
      <c r="O10" s="80">
        <f t="shared" si="3"/>
        <v>2.8181602130099508</v>
      </c>
      <c r="P10" s="11">
        <f t="shared" si="1"/>
        <v>0.22176000000000001</v>
      </c>
      <c r="Q10" s="11">
        <f t="shared" ca="1" si="2"/>
        <v>2.9955429760308414</v>
      </c>
      <c r="R10" s="80">
        <f t="shared" si="4"/>
        <v>0.66752</v>
      </c>
      <c r="S10" s="11"/>
      <c r="T10" s="11"/>
      <c r="U10" s="11"/>
      <c r="V10" s="11"/>
      <c r="W10" s="11"/>
      <c r="X10" s="11"/>
    </row>
    <row r="11" spans="1:24" x14ac:dyDescent="0.25">
      <c r="A11" s="63">
        <f>INDEX(Calculations!$9:$9, , ROW()+121)</f>
        <v>37437</v>
      </c>
      <c r="B11" s="64">
        <f ca="1">INDEX(Calculations!$1:$80, MATCH("Fiscal_Impact", Calculations!$B:$B, 0), MATCH(Fiscal_impact_082918!$A11, Calculations!$9:$9, 0))</f>
        <v>2.0184360479611985</v>
      </c>
      <c r="C11" s="65">
        <f>INDEX(Calculations!$1:$80, MATCH("RecessionDummy", Calculations!$B:$B, 0), MATCH(Fiscal_impact_082918!$A11, Calculations!$9:$9, 0))</f>
        <v>0</v>
      </c>
      <c r="D11" s="64">
        <f ca="1">INDEX(Calculations!$1:$80, MATCH("Fiscal_Impact_bars", Calculations!$B:$B, 0), MATCH(Fiscal_impact_082918!$A11, Calculations!$9:$9, 0))</f>
        <v>2.2365593727481858</v>
      </c>
      <c r="E11" s="64">
        <f>INDEX(HaverPull!$B:$XZ,MATCH($A11,HaverPull!$B:$B,0),MATCH("Contribution to %Ch in Real GDP from ""Federal G""",HaverPull!$B$1:$XZ$1,0))</f>
        <v>0.51</v>
      </c>
      <c r="F11" s="64">
        <f>INDEX(HaverPull!$B:$XZ,MATCH($A11,HaverPull!$B:$B,0),MATCH("Contribution to %Ch in Real GDP from ""S+L G""",HaverPull!$B$1:$XZ$1,0))</f>
        <v>0.06</v>
      </c>
      <c r="G11" s="64">
        <f ca="1">INDEX(Calculations!$A:$GV,MATCH("Contribution of Consumption Growth to Real GDP",Calculations!B$1:B$71,0),MATCH($A11,Calculations!A$9:GV$9))</f>
        <v>1.6565593727481858</v>
      </c>
      <c r="H11" s="87">
        <v>2.93388301448852</v>
      </c>
      <c r="I11" s="87">
        <f t="shared" si="0"/>
        <v>4.2257512690642223</v>
      </c>
      <c r="J11" s="87">
        <v>0.68248960988666996</v>
      </c>
      <c r="K11" s="87">
        <v>0.468471857298835</v>
      </c>
      <c r="L11" s="87">
        <v>3.5545523768917855</v>
      </c>
      <c r="M11" s="87">
        <v>0.47976257501306802</v>
      </c>
      <c r="N11" s="11">
        <v>1.1290717714233012E-2</v>
      </c>
      <c r="O11" s="80">
        <f t="shared" si="3"/>
        <v>3.5432616591775523</v>
      </c>
      <c r="P11" s="11">
        <f t="shared" si="1"/>
        <v>3.024E-2</v>
      </c>
      <c r="Q11" s="11">
        <f t="shared" ca="1" si="2"/>
        <v>2.8175208399336911</v>
      </c>
      <c r="R11" s="80">
        <f t="shared" si="4"/>
        <v>0.27888000000000002</v>
      </c>
      <c r="S11" s="11"/>
      <c r="T11" s="11"/>
      <c r="U11" s="11"/>
      <c r="V11" s="11"/>
      <c r="W11" s="11"/>
      <c r="X11" s="11"/>
    </row>
    <row r="12" spans="1:24" x14ac:dyDescent="0.25">
      <c r="A12" s="63">
        <f>INDEX(Calculations!$9:$9, , ROW()+121)</f>
        <v>37529</v>
      </c>
      <c r="B12" s="64">
        <f ca="1">INDEX(Calculations!$1:$80, MATCH("Fiscal_Impact", Calculations!$B:$B, 0), MATCH(Fiscal_impact_082918!$A12, Calculations!$9:$9, 0))</f>
        <v>2.2329618400239113</v>
      </c>
      <c r="C12" s="65">
        <f>INDEX(Calculations!$1:$80, MATCH("RecessionDummy", Calculations!$B:$B, 0), MATCH(Fiscal_impact_082918!$A12, Calculations!$9:$9, 0))</f>
        <v>0</v>
      </c>
      <c r="D12" s="64">
        <f ca="1">INDEX(Calculations!$1:$80, MATCH("Fiscal_Impact_bars", Calculations!$B:$B, 0), MATCH(Fiscal_impact_082918!$A12, Calculations!$9:$9, 0))</f>
        <v>1.8074265655043775</v>
      </c>
      <c r="E12" s="64">
        <f>INDEX(HaverPull!$B:$XZ,MATCH($A12,HaverPull!$B:$B,0),MATCH("Contribution to %Ch in Real GDP from ""Federal G""",HaverPull!$B$1:$XZ$1,0))</f>
        <v>0.26</v>
      </c>
      <c r="F12" s="64">
        <f>INDEX(HaverPull!$B:$XZ,MATCH($A12,HaverPull!$B:$B,0),MATCH("Contribution to %Ch in Real GDP from ""S+L G""",HaverPull!$B$1:$XZ$1,0))</f>
        <v>0.14000000000000001</v>
      </c>
      <c r="G12" s="64">
        <f ca="1">INDEX(Calculations!$A:$GV,MATCH("Contribution of Consumption Growth to Real GDP",Calculations!B$1:B$71,0),MATCH($A12,Calculations!A$9:GV$9))</f>
        <v>1.4074265655043776</v>
      </c>
      <c r="H12" s="87">
        <v>2.5454757300623601</v>
      </c>
      <c r="I12" s="87">
        <f t="shared" si="0"/>
        <v>2.593780466802301</v>
      </c>
      <c r="J12" s="87">
        <v>0.40462520781426597</v>
      </c>
      <c r="K12" s="87">
        <v>0.44457172304102899</v>
      </c>
      <c r="L12" s="87">
        <v>2.7908564287010797</v>
      </c>
      <c r="M12" s="87">
        <v>1.0462728927540701</v>
      </c>
      <c r="N12" s="11">
        <v>0.60170116971304499</v>
      </c>
      <c r="O12" s="80">
        <f t="shared" si="3"/>
        <v>2.189155258988035</v>
      </c>
      <c r="P12" s="11">
        <f t="shared" si="1"/>
        <v>7.0560000000000012E-2</v>
      </c>
      <c r="Q12" s="11">
        <f t="shared" ca="1" si="2"/>
        <v>2.2566234963596727</v>
      </c>
      <c r="R12" s="80">
        <f t="shared" si="4"/>
        <v>0.34160000000000001</v>
      </c>
      <c r="S12" s="11"/>
      <c r="T12" s="11"/>
      <c r="U12" s="11"/>
      <c r="V12" s="11"/>
      <c r="W12" s="11"/>
      <c r="X12" s="11"/>
    </row>
    <row r="13" spans="1:24" x14ac:dyDescent="0.25">
      <c r="A13" s="63">
        <f>INDEX(Calculations!$9:$9, , ROW()+121)</f>
        <v>37621</v>
      </c>
      <c r="B13" s="64">
        <f ca="1">INDEX(Calculations!$1:$80, MATCH("Fiscal_Impact", Calculations!$B:$B, 0), MATCH(Fiscal_impact_082918!$A13, Calculations!$9:$9, 0))</f>
        <v>2.0527768246163194</v>
      </c>
      <c r="C13" s="65">
        <f>INDEX(Calculations!$1:$80, MATCH("RecessionDummy", Calculations!$B:$B, 0), MATCH(Fiscal_impact_082918!$A13, Calculations!$9:$9, 0))</f>
        <v>0</v>
      </c>
      <c r="D13" s="64">
        <f ca="1">INDEX(Calculations!$1:$80, MATCH("Fiscal_Impact_bars", Calculations!$B:$B, 0), MATCH(Fiscal_impact_082918!$A13, Calculations!$9:$9, 0))</f>
        <v>1.7040792151778792</v>
      </c>
      <c r="E13" s="64">
        <f>INDEX(HaverPull!$B:$XZ,MATCH($A13,HaverPull!$B:$B,0),MATCH("Contribution to %Ch in Real GDP from ""Federal G""",HaverPull!$B$1:$XZ$1,0))</f>
        <v>0.47</v>
      </c>
      <c r="F13" s="64">
        <f>INDEX(HaverPull!$B:$XZ,MATCH($A13,HaverPull!$B:$B,0),MATCH("Contribution to %Ch in Real GDP from ""S+L G""",HaverPull!$B$1:$XZ$1,0))</f>
        <v>0.12</v>
      </c>
      <c r="G13" s="64">
        <f ca="1">INDEX(Calculations!$A:$GV,MATCH("Contribution of Consumption Growth to Real GDP",Calculations!B$1:B$71,0),MATCH($A13,Calculations!A$9:GV$9))</f>
        <v>1.1140792151778793</v>
      </c>
      <c r="H13" s="87">
        <v>2.4244827995635099</v>
      </c>
      <c r="I13" s="87">
        <f t="shared" si="0"/>
        <v>2.8411955754086984</v>
      </c>
      <c r="J13" s="87">
        <v>0.66024274357752499</v>
      </c>
      <c r="K13" s="87">
        <v>0.42043946771512503</v>
      </c>
      <c r="L13" s="87">
        <v>2.4342770041864452</v>
      </c>
      <c r="M13" s="87">
        <v>0.67376364007039802</v>
      </c>
      <c r="N13" s="11">
        <v>0.25332417235527199</v>
      </c>
      <c r="O13" s="80">
        <f t="shared" si="3"/>
        <v>2.1809528318311733</v>
      </c>
      <c r="P13" s="11">
        <f t="shared" si="1"/>
        <v>6.0479999999999999E-2</v>
      </c>
      <c r="Q13" s="11">
        <f t="shared" ca="1" si="2"/>
        <v>2.1947614264705293</v>
      </c>
      <c r="R13" s="80">
        <f t="shared" si="4"/>
        <v>0.28847999999999996</v>
      </c>
      <c r="S13" s="11"/>
      <c r="T13" s="11"/>
      <c r="U13" s="11"/>
      <c r="V13" s="11"/>
      <c r="W13" s="11"/>
      <c r="X13" s="11"/>
    </row>
    <row r="14" spans="1:24" x14ac:dyDescent="0.25">
      <c r="A14" s="63">
        <f>INDEX(Calculations!$9:$9, , ROW()+121)</f>
        <v>37711</v>
      </c>
      <c r="B14" s="64">
        <f ca="1">INDEX(Calculations!$1:$80, MATCH("Fiscal_Impact", Calculations!$B:$B, 0), MATCH(Fiscal_impact_082918!$A14, Calculations!$9:$9, 0))</f>
        <v>1.7537740392158057</v>
      </c>
      <c r="C14" s="65">
        <f>INDEX(Calculations!$1:$80, MATCH("RecessionDummy", Calculations!$B:$B, 0), MATCH(Fiscal_impact_082918!$A14, Calculations!$9:$9, 0))</f>
        <v>0</v>
      </c>
      <c r="D14" s="64">
        <f ca="1">INDEX(Calculations!$1:$80, MATCH("Fiscal_Impact_bars", Calculations!$B:$B, 0), MATCH(Fiscal_impact_082918!$A14, Calculations!$9:$9, 0))</f>
        <v>1.2670310034327801</v>
      </c>
      <c r="E14" s="64">
        <f>INDEX(HaverPull!$B:$XZ,MATCH($A14,HaverPull!$B:$B,0),MATCH("Contribution to %Ch in Real GDP from ""Federal G""",HaverPull!$B$1:$XZ$1,0))</f>
        <v>0.32</v>
      </c>
      <c r="F14" s="64">
        <f>INDEX(HaverPull!$B:$XZ,MATCH($A14,HaverPull!$B:$B,0),MATCH("Contribution to %Ch in Real GDP from ""S+L G""",HaverPull!$B$1:$XZ$1,0))</f>
        <v>-0.22</v>
      </c>
      <c r="G14" s="64">
        <f ca="1">INDEX(Calculations!$A:$GV,MATCH("Contribution of Consumption Growth to Real GDP",Calculations!B$1:B$71,0),MATCH($A14,Calculations!A$9:GV$9))</f>
        <v>1.17703100343278</v>
      </c>
      <c r="H14" s="87">
        <v>1.52921203123573</v>
      </c>
      <c r="I14" s="87">
        <f t="shared" si="0"/>
        <v>2.345948868877556</v>
      </c>
      <c r="J14" s="87">
        <v>0.50736392533212504</v>
      </c>
      <c r="K14" s="87">
        <v>-2.8314317763294401E-3</v>
      </c>
      <c r="L14" s="87">
        <v>1.94397200945265</v>
      </c>
      <c r="M14" s="87">
        <v>0.102555634130889</v>
      </c>
      <c r="N14" s="11">
        <v>0.1053870659072189</v>
      </c>
      <c r="O14" s="80">
        <f t="shared" si="3"/>
        <v>1.8385849435454311</v>
      </c>
      <c r="P14" s="11">
        <f t="shared" si="1"/>
        <v>-0.11088000000000001</v>
      </c>
      <c r="Q14" s="11">
        <f t="shared" ca="1" si="2"/>
        <v>1.6715634969885755</v>
      </c>
      <c r="R14" s="80">
        <f t="shared" si="4"/>
        <v>-0.13216</v>
      </c>
      <c r="S14" s="11"/>
      <c r="T14" s="11"/>
      <c r="U14" s="11"/>
      <c r="V14" s="11"/>
      <c r="W14" s="11"/>
      <c r="X14" s="11"/>
    </row>
    <row r="15" spans="1:24" x14ac:dyDescent="0.25">
      <c r="A15" s="63">
        <f>INDEX(Calculations!$9:$9, , ROW()+121)</f>
        <v>37802</v>
      </c>
      <c r="B15" s="64">
        <f ca="1">INDEX(Calculations!$1:$80, MATCH("Fiscal_Impact", Calculations!$B:$B, 0), MATCH(Fiscal_impact_082918!$A15, Calculations!$9:$9, 0))</f>
        <v>1.6440127890889309</v>
      </c>
      <c r="C15" s="65">
        <f>INDEX(Calculations!$1:$80, MATCH("RecessionDummy", Calculations!$B:$B, 0), MATCH(Fiscal_impact_082918!$A15, Calculations!$9:$9, 0))</f>
        <v>0</v>
      </c>
      <c r="D15" s="64">
        <f ca="1">INDEX(Calculations!$1:$80, MATCH("Fiscal_Impact_bars", Calculations!$B:$B, 0), MATCH(Fiscal_impact_082918!$A15, Calculations!$9:$9, 0))</f>
        <v>1.7975143722406866</v>
      </c>
      <c r="E15" s="64">
        <f>INDEX(HaverPull!$B:$XZ,MATCH($A15,HaverPull!$B:$B,0),MATCH("Contribution to %Ch in Real GDP from ""Federal G""",HaverPull!$B$1:$XZ$1,0))</f>
        <v>0.98</v>
      </c>
      <c r="F15" s="64">
        <f>INDEX(HaverPull!$B:$XZ,MATCH($A15,HaverPull!$B:$B,0),MATCH("Contribution to %Ch in Real GDP from ""S+L G""",HaverPull!$B$1:$XZ$1,0))</f>
        <v>-0.24</v>
      </c>
      <c r="G15" s="64">
        <f ca="1">INDEX(Calculations!$A:$GV,MATCH("Contribution of Consumption Growth to Real GDP",Calculations!B$1:B$71,0),MATCH($A15,Calculations!A$9:GV$9))</f>
        <v>1.0575143722406866</v>
      </c>
      <c r="H15" s="87">
        <v>2.09577083721627</v>
      </c>
      <c r="I15" s="87">
        <f t="shared" si="0"/>
        <v>2.6139033869269745</v>
      </c>
      <c r="J15" s="87">
        <v>1.17336167017281</v>
      </c>
      <c r="K15" s="87">
        <v>-2.26646110785639E-2</v>
      </c>
      <c r="L15" s="87">
        <v>1.6653446364990996</v>
      </c>
      <c r="M15" s="87">
        <v>0.202138308666372</v>
      </c>
      <c r="N15" s="11">
        <v>0.22480291974493499</v>
      </c>
      <c r="O15" s="80">
        <f t="shared" si="3"/>
        <v>1.4405417167541645</v>
      </c>
      <c r="P15" s="11">
        <f t="shared" si="1"/>
        <v>-0.12096</v>
      </c>
      <c r="Q15" s="11">
        <f t="shared" ca="1" si="2"/>
        <v>2.2082114313349326</v>
      </c>
      <c r="R15" s="80">
        <f t="shared" si="4"/>
        <v>-0.15287999999999996</v>
      </c>
      <c r="S15" s="11"/>
      <c r="T15" s="11"/>
      <c r="U15" s="11"/>
      <c r="V15" s="11"/>
      <c r="W15" s="11"/>
      <c r="X15" s="11"/>
    </row>
    <row r="16" spans="1:24" x14ac:dyDescent="0.25">
      <c r="A16" s="63">
        <f>INDEX(Calculations!$9:$9, , ROW()+121)</f>
        <v>37894</v>
      </c>
      <c r="B16" s="64">
        <f ca="1">INDEX(Calculations!$1:$80, MATCH("Fiscal_Impact", Calculations!$B:$B, 0), MATCH(Fiscal_impact_082918!$A16, Calculations!$9:$9, 0))</f>
        <v>1.4965387420676848</v>
      </c>
      <c r="C16" s="65">
        <f>INDEX(Calculations!$1:$80, MATCH("RecessionDummy", Calculations!$B:$B, 0), MATCH(Fiscal_impact_082918!$A16, Calculations!$9:$9, 0))</f>
        <v>0</v>
      </c>
      <c r="D16" s="64">
        <f ca="1">INDEX(Calculations!$1:$80, MATCH("Fiscal_Impact_bars", Calculations!$B:$B, 0), MATCH(Fiscal_impact_082918!$A16, Calculations!$9:$9, 0))</f>
        <v>1.217530377419394</v>
      </c>
      <c r="E16" s="64">
        <f>INDEX(HaverPull!$B:$XZ,MATCH($A16,HaverPull!$B:$B,0),MATCH("Contribution to %Ch in Real GDP from ""Federal G""",HaverPull!$B$1:$XZ$1,0))</f>
        <v>0</v>
      </c>
      <c r="F16" s="64">
        <f>INDEX(HaverPull!$B:$XZ,MATCH($A16,HaverPull!$B:$B,0),MATCH("Contribution to %Ch in Real GDP from ""S+L G""",HaverPull!$B$1:$XZ$1,0))</f>
        <v>0.2</v>
      </c>
      <c r="G16" s="64">
        <f ca="1">INDEX(Calculations!$A:$GV,MATCH("Contribution of Consumption Growth to Real GDP",Calculations!B$1:B$71,0),MATCH($A16,Calculations!A$9:GV$9))</f>
        <v>1.017530377419394</v>
      </c>
      <c r="H16" s="87">
        <v>1.47413228957686</v>
      </c>
      <c r="I16" s="87">
        <f t="shared" si="0"/>
        <v>1.5813427407484095</v>
      </c>
      <c r="J16" s="87">
        <v>0.14126643429771801</v>
      </c>
      <c r="K16" s="87">
        <v>0.37174954208792099</v>
      </c>
      <c r="L16" s="87">
        <v>1.6811544664165718</v>
      </c>
      <c r="M16" s="87">
        <v>0.61282770205380199</v>
      </c>
      <c r="N16" s="11">
        <v>0.24107815996588039</v>
      </c>
      <c r="O16" s="80">
        <f t="shared" si="3"/>
        <v>1.4400763064506914</v>
      </c>
      <c r="P16" s="11">
        <f t="shared" si="1"/>
        <v>0.1008</v>
      </c>
      <c r="Q16" s="11">
        <f t="shared" ca="1" si="2"/>
        <v>1.530546353805033</v>
      </c>
      <c r="R16" s="80">
        <f t="shared" si="4"/>
        <v>0.23599999999999999</v>
      </c>
      <c r="S16" s="11"/>
      <c r="T16" s="11"/>
      <c r="U16" s="11"/>
      <c r="V16" s="11"/>
      <c r="W16" s="11"/>
      <c r="X16" s="11"/>
    </row>
    <row r="17" spans="1:24" x14ac:dyDescent="0.25">
      <c r="A17" s="63">
        <f>INDEX(Calculations!$9:$9, , ROW()+121)</f>
        <v>37986</v>
      </c>
      <c r="B17" s="64">
        <f ca="1">INDEX(Calculations!$1:$80, MATCH("Fiscal_Impact", Calculations!$B:$B, 0), MATCH(Fiscal_impact_082918!$A17, Calculations!$9:$9, 0))</f>
        <v>1.3568449824806339</v>
      </c>
      <c r="C17" s="65">
        <f>INDEX(Calculations!$1:$80, MATCH("RecessionDummy", Calculations!$B:$B, 0), MATCH(Fiscal_impact_082918!$A17, Calculations!$9:$9, 0))</f>
        <v>0</v>
      </c>
      <c r="D17" s="64">
        <f ca="1">INDEX(Calculations!$1:$80, MATCH("Fiscal_Impact_bars", Calculations!$B:$B, 0), MATCH(Fiscal_impact_082918!$A17, Calculations!$9:$9, 0))</f>
        <v>1.1453041768296759</v>
      </c>
      <c r="E17" s="64">
        <f>INDEX(HaverPull!$B:$XZ,MATCH($A17,HaverPull!$B:$B,0),MATCH("Contribution to %Ch in Real GDP from ""Federal G""",HaverPull!$B$1:$XZ$1,0))</f>
        <v>0.54</v>
      </c>
      <c r="F17" s="64">
        <f>INDEX(HaverPull!$B:$XZ,MATCH($A17,HaverPull!$B:$B,0),MATCH("Contribution to %Ch in Real GDP from ""S+L G""",HaverPull!$B$1:$XZ$1,0))</f>
        <v>-0.06</v>
      </c>
      <c r="G17" s="64">
        <f ca="1">INDEX(Calculations!$A:$GV,MATCH("Contribution of Consumption Growth to Real GDP",Calculations!B$1:B$71,0),MATCH($A17,Calculations!A$9:GV$9))</f>
        <v>0.66530417682967591</v>
      </c>
      <c r="H17" s="87">
        <v>1.3182299532511601</v>
      </c>
      <c r="I17" s="87">
        <f t="shared" si="0"/>
        <v>2.1351821069669823</v>
      </c>
      <c r="J17" s="87">
        <v>0.64141091487032198</v>
      </c>
      <c r="K17" s="87">
        <v>8.6359802547754702E-2</v>
      </c>
      <c r="L17" s="87">
        <v>1.3373448318814207</v>
      </c>
      <c r="M17" s="87">
        <v>-7.0066557667484694E-2</v>
      </c>
      <c r="N17" s="11">
        <v>-0.15642636021523929</v>
      </c>
      <c r="O17" s="80">
        <f t="shared" si="3"/>
        <v>1.4937711920966601</v>
      </c>
      <c r="P17" s="11">
        <f t="shared" si="1"/>
        <v>-3.024E-2</v>
      </c>
      <c r="Q17" s="11">
        <f t="shared" ca="1" si="2"/>
        <v>1.3930748942477527</v>
      </c>
      <c r="R17" s="80">
        <f t="shared" si="4"/>
        <v>-0.06</v>
      </c>
      <c r="S17" s="11"/>
      <c r="T17" s="11"/>
      <c r="U17" s="11"/>
      <c r="V17" s="11"/>
      <c r="W17" s="11"/>
      <c r="X17" s="11"/>
    </row>
    <row r="18" spans="1:24" x14ac:dyDescent="0.25">
      <c r="A18" s="63">
        <f>INDEX(Calculations!$9:$9, , ROW()+121)</f>
        <v>38077</v>
      </c>
      <c r="B18" s="64">
        <f ca="1">INDEX(Calculations!$1:$80, MATCH("Fiscal_Impact", Calculations!$B:$B, 0), MATCH(Fiscal_impact_082918!$A18, Calculations!$9:$9, 0))</f>
        <v>1.2092981901230717</v>
      </c>
      <c r="C18" s="65">
        <f>INDEX(Calculations!$1:$80, MATCH("RecessionDummy", Calculations!$B:$B, 0), MATCH(Fiscal_impact_082918!$A18, Calculations!$9:$9, 0))</f>
        <v>0</v>
      </c>
      <c r="D18" s="64">
        <f ca="1">INDEX(Calculations!$1:$80, MATCH("Fiscal_Impact_bars", Calculations!$B:$B, 0), MATCH(Fiscal_impact_082918!$A18, Calculations!$9:$9, 0))</f>
        <v>0.6768438340025309</v>
      </c>
      <c r="E18" s="64">
        <f>INDEX(HaverPull!$B:$XZ,MATCH($A18,HaverPull!$B:$B,0),MATCH("Contribution to %Ch in Real GDP from ""Federal G""",HaverPull!$B$1:$XZ$1,0))</f>
        <v>0.31</v>
      </c>
      <c r="F18" s="64">
        <f>INDEX(HaverPull!$B:$XZ,MATCH($A18,HaverPull!$B:$B,0),MATCH("Contribution to %Ch in Real GDP from ""S+L G""",HaverPull!$B$1:$XZ$1,0))</f>
        <v>0.03</v>
      </c>
      <c r="G18" s="64">
        <f ca="1">INDEX(Calculations!$A:$GV,MATCH("Contribution of Consumption Growth to Real GDP",Calculations!B$1:B$71,0),MATCH($A18,Calculations!A$9:GV$9))</f>
        <v>0.33684383400253082</v>
      </c>
      <c r="H18" s="87">
        <v>0.998581516294616</v>
      </c>
      <c r="I18" s="87">
        <f t="shared" si="0"/>
        <v>0.89038803935924893</v>
      </c>
      <c r="J18" s="87">
        <v>0.400969376112013</v>
      </c>
      <c r="K18" s="87">
        <v>0.13217982329609201</v>
      </c>
      <c r="L18" s="87">
        <v>0.71014164851012862</v>
      </c>
      <c r="M18" s="87">
        <v>0.35290280855898498</v>
      </c>
      <c r="N18" s="11">
        <v>0.22072298526289269</v>
      </c>
      <c r="O18" s="80">
        <f t="shared" si="3"/>
        <v>0.48941866324723593</v>
      </c>
      <c r="P18" s="11">
        <f t="shared" si="1"/>
        <v>1.512E-2</v>
      </c>
      <c r="Q18" s="11">
        <f t="shared" ca="1" si="2"/>
        <v>0.86999303341063594</v>
      </c>
      <c r="R18" s="80">
        <f t="shared" si="4"/>
        <v>2.784E-2</v>
      </c>
      <c r="S18" s="11"/>
      <c r="T18" s="11"/>
      <c r="U18" s="11"/>
      <c r="V18" s="11"/>
      <c r="W18" s="11"/>
      <c r="X18" s="11"/>
    </row>
    <row r="19" spans="1:24" x14ac:dyDescent="0.25">
      <c r="A19" s="63">
        <f>INDEX(Calculations!$9:$9, , ROW()+121)</f>
        <v>38168</v>
      </c>
      <c r="B19" s="64">
        <f ca="1">INDEX(Calculations!$1:$80, MATCH("Fiscal_Impact", Calculations!$B:$B, 0), MATCH(Fiscal_impact_082918!$A19, Calculations!$9:$9, 0))</f>
        <v>0.87873786436434087</v>
      </c>
      <c r="C19" s="65">
        <f>INDEX(Calculations!$1:$80, MATCH("RecessionDummy", Calculations!$B:$B, 0), MATCH(Fiscal_impact_082918!$A19, Calculations!$9:$9, 0))</f>
        <v>0</v>
      </c>
      <c r="D19" s="64">
        <f ca="1">INDEX(Calculations!$1:$80, MATCH("Fiscal_Impact_bars", Calculations!$B:$B, 0), MATCH(Fiscal_impact_082918!$A19, Calculations!$9:$9, 0))</f>
        <v>0.47527306920576273</v>
      </c>
      <c r="E19" s="64">
        <f>INDEX(HaverPull!$B:$XZ,MATCH($A19,HaverPull!$B:$B,0),MATCH("Contribution to %Ch in Real GDP from ""Federal G""",HaverPull!$B$1:$XZ$1,0))</f>
        <v>0.17</v>
      </c>
      <c r="F19" s="64">
        <f>INDEX(HaverPull!$B:$XZ,MATCH($A19,HaverPull!$B:$B,0),MATCH("Contribution to %Ch in Real GDP from ""S+L G""",HaverPull!$B$1:$XZ$1,0))</f>
        <v>0.03</v>
      </c>
      <c r="G19" s="64">
        <f ca="1">INDEX(Calculations!$A:$GV,MATCH("Contribution of Consumption Growth to Real GDP",Calculations!B$1:B$71,0),MATCH($A19,Calculations!A$9:GV$9))</f>
        <v>0.26527306920576277</v>
      </c>
      <c r="H19" s="87">
        <v>0.98018270565249899</v>
      </c>
      <c r="I19" s="87">
        <f t="shared" si="0"/>
        <v>0.66417944120219585</v>
      </c>
      <c r="J19" s="87">
        <v>0.23912536679365601</v>
      </c>
      <c r="K19" s="87">
        <v>0.151493385052761</v>
      </c>
      <c r="L19" s="87">
        <v>0.80209099101035086</v>
      </c>
      <c r="M19" s="87">
        <v>0.52853030165457304</v>
      </c>
      <c r="N19" s="11">
        <v>0.37703691660181099</v>
      </c>
      <c r="O19" s="80">
        <f t="shared" si="3"/>
        <v>0.42505407440853987</v>
      </c>
      <c r="P19" s="11">
        <f t="shared" si="1"/>
        <v>1.512E-2</v>
      </c>
      <c r="Q19" s="11">
        <f t="shared" ca="1" si="2"/>
        <v>0.6658918210521797</v>
      </c>
      <c r="R19" s="80">
        <f t="shared" si="4"/>
        <v>1.9919999999999993E-2</v>
      </c>
      <c r="S19" s="11"/>
      <c r="T19" s="11"/>
      <c r="U19" s="11"/>
      <c r="V19" s="11"/>
      <c r="W19" s="11"/>
      <c r="X19" s="11"/>
    </row>
    <row r="20" spans="1:24" x14ac:dyDescent="0.25">
      <c r="A20" s="63">
        <f>INDEX(Calculations!$9:$9, , ROW()+121)</f>
        <v>38260</v>
      </c>
      <c r="B20" s="64">
        <f ca="1">INDEX(Calculations!$1:$80, MATCH("Fiscal_Impact", Calculations!$B:$B, 0), MATCH(Fiscal_impact_082918!$A20, Calculations!$9:$9, 0))</f>
        <v>0.61159401915637557</v>
      </c>
      <c r="C20" s="65">
        <f>INDEX(Calculations!$1:$80, MATCH("RecessionDummy", Calculations!$B:$B, 0), MATCH(Fiscal_impact_082918!$A20, Calculations!$9:$9, 0))</f>
        <v>0</v>
      </c>
      <c r="D20" s="64">
        <f ca="1">INDEX(Calculations!$1:$80, MATCH("Fiscal_Impact_bars", Calculations!$B:$B, 0), MATCH(Fiscal_impact_082918!$A20, Calculations!$9:$9, 0))</f>
        <v>0.14895499658753286</v>
      </c>
      <c r="E20" s="64">
        <f>INDEX(HaverPull!$B:$XZ,MATCH($A20,HaverPull!$B:$B,0),MATCH("Contribution to %Ch in Real GDP from ""Federal G""",HaverPull!$B$1:$XZ$1,0))</f>
        <v>0.33</v>
      </c>
      <c r="F20" s="64">
        <f>INDEX(HaverPull!$B:$XZ,MATCH($A20,HaverPull!$B:$B,0),MATCH("Contribution to %Ch in Real GDP from ""S+L G""",HaverPull!$B$1:$XZ$1,0))</f>
        <v>-0.18</v>
      </c>
      <c r="G20" s="64">
        <f ca="1">INDEX(Calculations!$A:$GV,MATCH("Contribution of Consumption Growth to Real GDP",Calculations!B$1:B$71,0),MATCH($A20,Calculations!A$9:GV$9))</f>
        <v>-1.0450034124671358E-3</v>
      </c>
      <c r="H20" s="87">
        <v>0.87664337180595098</v>
      </c>
      <c r="I20" s="87">
        <f t="shared" si="0"/>
        <v>1.562231929063632</v>
      </c>
      <c r="J20" s="87">
        <v>0.39001996902331498</v>
      </c>
      <c r="K20" s="87">
        <v>-2.7031812151305901E-2</v>
      </c>
      <c r="L20" s="87">
        <v>1.0997611949541004</v>
      </c>
      <c r="M20" s="87">
        <v>-9.9482577237522601E-2</v>
      </c>
      <c r="N20" s="11">
        <v>-7.2450765086216506E-2</v>
      </c>
      <c r="O20" s="80">
        <f t="shared" si="3"/>
        <v>1.1722119600403169</v>
      </c>
      <c r="P20" s="11">
        <f t="shared" si="1"/>
        <v>-9.0719999999999995E-2</v>
      </c>
      <c r="Q20" s="11">
        <f t="shared" ca="1" si="2"/>
        <v>0.36194315345954192</v>
      </c>
      <c r="R20" s="80">
        <f t="shared" si="4"/>
        <v>-0.21167999999999998</v>
      </c>
      <c r="S20" s="11"/>
      <c r="T20" s="11"/>
      <c r="U20" s="11"/>
      <c r="V20" s="11"/>
      <c r="W20" s="11"/>
      <c r="X20" s="11"/>
    </row>
    <row r="21" spans="1:24" x14ac:dyDescent="0.25">
      <c r="A21" s="63">
        <f>INDEX(Calculations!$9:$9, , ROW()+121)</f>
        <v>38352</v>
      </c>
      <c r="B21" s="64">
        <f ca="1">INDEX(Calculations!$1:$80, MATCH("Fiscal_Impact", Calculations!$B:$B, 0), MATCH(Fiscal_impact_082918!$A21, Calculations!$9:$9, 0))</f>
        <v>0.316267480058541</v>
      </c>
      <c r="C21" s="65">
        <f>INDEX(Calculations!$1:$80, MATCH("RecessionDummy", Calculations!$B:$B, 0), MATCH(Fiscal_impact_082918!$A21, Calculations!$9:$9, 0))</f>
        <v>0</v>
      </c>
      <c r="D21" s="64">
        <f ca="1">INDEX(Calculations!$1:$80, MATCH("Fiscal_Impact_bars", Calculations!$B:$B, 0), MATCH(Fiscal_impact_082918!$A21, Calculations!$9:$9, 0))</f>
        <v>-3.6001979561662671E-2</v>
      </c>
      <c r="E21" s="64">
        <f>INDEX(HaverPull!$B:$XZ,MATCH($A21,HaverPull!$B:$B,0),MATCH("Contribution to %Ch in Real GDP from ""Federal G""",HaverPull!$B$1:$XZ$1,0))</f>
        <v>-0.05</v>
      </c>
      <c r="F21" s="64">
        <f>INDEX(HaverPull!$B:$XZ,MATCH($A21,HaverPull!$B:$B,0),MATCH("Contribution to %Ch in Real GDP from ""S+L G""",HaverPull!$B$1:$XZ$1,0))</f>
        <v>0.02</v>
      </c>
      <c r="G21" s="64">
        <f ca="1">INDEX(Calculations!$A:$GV,MATCH("Contribution of Consumption Growth to Real GDP",Calculations!B$1:B$71,0),MATCH($A21,Calculations!A$9:GV$9))</f>
        <v>-6.0019795616626697E-3</v>
      </c>
      <c r="H21" s="87">
        <v>0.55543617740151097</v>
      </c>
      <c r="I21" s="87">
        <f t="shared" si="0"/>
        <v>0.76925992616810657</v>
      </c>
      <c r="J21" s="87">
        <v>9.2629730868880301E-4</v>
      </c>
      <c r="K21" s="87">
        <v>0.101023250285367</v>
      </c>
      <c r="L21" s="87">
        <v>0.83765344423716281</v>
      </c>
      <c r="M21" s="87">
        <v>0.170343065663113</v>
      </c>
      <c r="N21" s="11">
        <v>6.9319815377744995E-2</v>
      </c>
      <c r="O21" s="80">
        <f t="shared" si="3"/>
        <v>0.76833362885941781</v>
      </c>
      <c r="P21" s="11">
        <f t="shared" si="1"/>
        <v>1.008E-2</v>
      </c>
      <c r="Q21" s="11">
        <f t="shared" ca="1" si="2"/>
        <v>9.5947568032393141E-2</v>
      </c>
      <c r="R21" s="80">
        <f t="shared" si="4"/>
        <v>5.6000000000000025E-3</v>
      </c>
      <c r="S21" s="11"/>
      <c r="T21" s="11"/>
      <c r="U21" s="11"/>
      <c r="V21" s="11"/>
      <c r="W21" s="11"/>
      <c r="X21" s="11"/>
    </row>
    <row r="22" spans="1:24" x14ac:dyDescent="0.25">
      <c r="A22" s="63">
        <f>INDEX(Calculations!$9:$9, , ROW()+121)</f>
        <v>38442</v>
      </c>
      <c r="B22" s="64">
        <f ca="1">INDEX(Calculations!$1:$80, MATCH("Fiscal_Impact", Calculations!$B:$B, 0), MATCH(Fiscal_impact_082918!$A22, Calculations!$9:$9, 0))</f>
        <v>0.12208287482234909</v>
      </c>
      <c r="C22" s="65">
        <f>INDEX(Calculations!$1:$80, MATCH("RecessionDummy", Calculations!$B:$B, 0), MATCH(Fiscal_impact_082918!$A22, Calculations!$9:$9, 0))</f>
        <v>0</v>
      </c>
      <c r="D22" s="64">
        <f ca="1">INDEX(Calculations!$1:$80, MATCH("Fiscal_Impact_bars", Calculations!$B:$B, 0), MATCH(Fiscal_impact_082918!$A22, Calculations!$9:$9, 0))</f>
        <v>-9.9894586942236629E-2</v>
      </c>
      <c r="E22" s="64">
        <f>INDEX(HaverPull!$B:$XZ,MATCH($A22,HaverPull!$B:$B,0),MATCH("Contribution to %Ch in Real GDP from ""Federal G""",HaverPull!$B$1:$XZ$1,0))</f>
        <v>0.33</v>
      </c>
      <c r="F22" s="64">
        <f>INDEX(HaverPull!$B:$XZ,MATCH($A22,HaverPull!$B:$B,0),MATCH("Contribution to %Ch in Real GDP from ""S+L G""",HaverPull!$B$1:$XZ$1,0))</f>
        <v>0.06</v>
      </c>
      <c r="G22" s="64">
        <f ca="1">INDEX(Calculations!$A:$GV,MATCH("Contribution of Consumption Growth to Real GDP",Calculations!B$1:B$71,0),MATCH($A22,Calculations!A$9:GV$9))</f>
        <v>-0.49989458694223665</v>
      </c>
      <c r="H22" s="87">
        <v>0.38301979747643899</v>
      </c>
      <c r="I22" s="87">
        <f t="shared" si="0"/>
        <v>8.7419192629938636E-2</v>
      </c>
      <c r="J22" s="87">
        <v>0.36413233200240602</v>
      </c>
      <c r="K22" s="87">
        <v>5.79339209557206E-2</v>
      </c>
      <c r="L22" s="87">
        <v>-0.1774030251679215</v>
      </c>
      <c r="M22" s="87">
        <v>0.157244035160267</v>
      </c>
      <c r="N22" s="11">
        <v>9.9310114204545899E-2</v>
      </c>
      <c r="O22" s="80">
        <f t="shared" si="3"/>
        <v>-0.27671313937246739</v>
      </c>
      <c r="P22" s="11">
        <f t="shared" si="1"/>
        <v>3.024E-2</v>
      </c>
      <c r="Q22" s="11">
        <f t="shared" ca="1" si="2"/>
        <v>-6.782833398411002E-2</v>
      </c>
      <c r="R22" s="80">
        <f t="shared" si="4"/>
        <v>6.7199999999999996E-2</v>
      </c>
      <c r="S22" s="11"/>
      <c r="T22" s="11"/>
      <c r="U22" s="11"/>
      <c r="V22" s="11"/>
      <c r="W22" s="11"/>
      <c r="X22" s="11"/>
    </row>
    <row r="23" spans="1:24" x14ac:dyDescent="0.25">
      <c r="A23" s="63">
        <f>INDEX(Calculations!$9:$9, , ROW()+121)</f>
        <v>38533</v>
      </c>
      <c r="B23" s="64">
        <f ca="1">INDEX(Calculations!$1:$80, MATCH("Fiscal_Impact", Calculations!$B:$B, 0), MATCH(Fiscal_impact_082918!$A23, Calculations!$9:$9, 0))</f>
        <v>-0.11903204857663965</v>
      </c>
      <c r="C23" s="65">
        <f>INDEX(Calculations!$1:$80, MATCH("RecessionDummy", Calculations!$B:$B, 0), MATCH(Fiscal_impact_082918!$A23, Calculations!$9:$9, 0))</f>
        <v>0</v>
      </c>
      <c r="D23" s="64">
        <f ca="1">INDEX(Calculations!$1:$80, MATCH("Fiscal_Impact_bars", Calculations!$B:$B, 0), MATCH(Fiscal_impact_082918!$A23, Calculations!$9:$9, 0))</f>
        <v>-0.48918662439019217</v>
      </c>
      <c r="E23" s="64">
        <f>INDEX(HaverPull!$B:$XZ,MATCH($A23,HaverPull!$B:$B,0),MATCH("Contribution to %Ch in Real GDP from ""Federal G""",HaverPull!$B$1:$XZ$1,0))</f>
        <v>-0.03</v>
      </c>
      <c r="F23" s="64">
        <f>INDEX(HaverPull!$B:$XZ,MATCH($A23,HaverPull!$B:$B,0),MATCH("Contribution to %Ch in Real GDP from ""S+L G""",HaverPull!$B$1:$XZ$1,0))</f>
        <v>-0.01</v>
      </c>
      <c r="G23" s="64">
        <f ca="1">INDEX(Calculations!$A:$GV,MATCH("Contribution of Consumption Growth to Real GDP",Calculations!B$1:B$71,0),MATCH($A23,Calculations!A$9:GV$9))</f>
        <v>-0.44918662439019219</v>
      </c>
      <c r="H23" s="87">
        <v>-9.7688702061395294E-2</v>
      </c>
      <c r="I23" s="87">
        <f t="shared" si="0"/>
        <v>-0.2918613042776449</v>
      </c>
      <c r="J23" s="87">
        <v>3.7472719306567001E-3</v>
      </c>
      <c r="K23" s="87">
        <v>-1.83383913832506E-2</v>
      </c>
      <c r="L23" s="87">
        <v>-0.23090187071295251</v>
      </c>
      <c r="M23" s="87">
        <v>4.6368314112098699E-2</v>
      </c>
      <c r="N23" s="11">
        <v>6.4706705495349098E-2</v>
      </c>
      <c r="O23" s="80">
        <f t="shared" si="3"/>
        <v>-0.29560857620830161</v>
      </c>
      <c r="P23" s="11">
        <f t="shared" si="1"/>
        <v>-5.0400000000000002E-3</v>
      </c>
      <c r="Q23" s="11">
        <f t="shared" ca="1" si="2"/>
        <v>-0.46377774384278608</v>
      </c>
      <c r="R23" s="80">
        <f t="shared" si="4"/>
        <v>-1.7919999999999998E-2</v>
      </c>
      <c r="S23" s="11"/>
      <c r="T23" s="11"/>
      <c r="U23" s="11"/>
      <c r="V23" s="11"/>
      <c r="W23" s="11"/>
      <c r="X23" s="11"/>
    </row>
    <row r="24" spans="1:24" x14ac:dyDescent="0.25">
      <c r="A24" s="63">
        <f>INDEX(Calculations!$9:$9, , ROW()+121)</f>
        <v>38625</v>
      </c>
      <c r="B24" s="64">
        <f ca="1">INDEX(Calculations!$1:$80, MATCH("Fiscal_Impact", Calculations!$B:$B, 0), MATCH(Fiscal_impact_082918!$A24, Calculations!$9:$9, 0))</f>
        <v>-0.19934865550436198</v>
      </c>
      <c r="C24" s="65">
        <f>INDEX(Calculations!$1:$80, MATCH("RecessionDummy", Calculations!$B:$B, 0), MATCH(Fiscal_impact_082918!$A24, Calculations!$9:$9, 0))</f>
        <v>0</v>
      </c>
      <c r="D24" s="64">
        <f ca="1">INDEX(Calculations!$1:$80, MATCH("Fiscal_Impact_bars", Calculations!$B:$B, 0), MATCH(Fiscal_impact_082918!$A24, Calculations!$9:$9, 0))</f>
        <v>-0.17231143112335651</v>
      </c>
      <c r="E24" s="64">
        <f>INDEX(HaverPull!$B:$XZ,MATCH($A24,HaverPull!$B:$B,0),MATCH("Contribution to %Ch in Real GDP from ""Federal G""",HaverPull!$B$1:$XZ$1,0))</f>
        <v>0.22</v>
      </c>
      <c r="F24" s="64">
        <f>INDEX(HaverPull!$B:$XZ,MATCH($A24,HaverPull!$B:$B,0),MATCH("Contribution to %Ch in Real GDP from ""S+L G""",HaverPull!$B$1:$XZ$1,0))</f>
        <v>0.03</v>
      </c>
      <c r="G24" s="64">
        <f ca="1">INDEX(Calculations!$A:$GV,MATCH("Contribution of Consumption Growth to Real GDP",Calculations!B$1:B$71,0),MATCH($A24,Calculations!A$9:GV$9))</f>
        <v>-0.42231143112335651</v>
      </c>
      <c r="H24" s="87">
        <v>0.35999989355355499</v>
      </c>
      <c r="I24" s="87">
        <f t="shared" si="0"/>
        <v>0.4437676410812853</v>
      </c>
      <c r="J24" s="87">
        <v>0.245703028777049</v>
      </c>
      <c r="K24" s="87">
        <v>4.0400297575853499E-2</v>
      </c>
      <c r="L24" s="87">
        <v>0.17292887335277068</v>
      </c>
      <c r="M24" s="87">
        <v>1.5264558624388001E-2</v>
      </c>
      <c r="N24" s="11">
        <v>-2.5135738951465599E-2</v>
      </c>
      <c r="O24" s="80">
        <f t="shared" si="3"/>
        <v>0.19806461230423628</v>
      </c>
      <c r="P24" s="11">
        <f t="shared" si="1"/>
        <v>1.512E-2</v>
      </c>
      <c r="Q24" s="11">
        <f t="shared" ca="1" si="2"/>
        <v>-0.136208104770454</v>
      </c>
      <c r="R24" s="80">
        <f t="shared" si="4"/>
        <v>2.8559999999999999E-2</v>
      </c>
      <c r="S24" s="11"/>
      <c r="T24" s="11"/>
      <c r="U24" s="11"/>
      <c r="V24" s="11"/>
      <c r="W24" s="11"/>
      <c r="X24" s="11"/>
    </row>
    <row r="25" spans="1:24" x14ac:dyDescent="0.25">
      <c r="A25" s="63">
        <f>INDEX(Calculations!$9:$9, , ROW()+121)</f>
        <v>38717</v>
      </c>
      <c r="B25" s="64">
        <f ca="1">INDEX(Calculations!$1:$80, MATCH("Fiscal_Impact", Calculations!$B:$B, 0), MATCH(Fiscal_impact_082918!$A25, Calculations!$9:$9, 0))</f>
        <v>-0.30842686811803527</v>
      </c>
      <c r="C25" s="65">
        <f>INDEX(Calculations!$1:$80, MATCH("RecessionDummy", Calculations!$B:$B, 0), MATCH(Fiscal_impact_082918!$A25, Calculations!$9:$9, 0))</f>
        <v>0</v>
      </c>
      <c r="D25" s="64">
        <f ca="1">INDEX(Calculations!$1:$80, MATCH("Fiscal_Impact_bars", Calculations!$B:$B, 0), MATCH(Fiscal_impact_082918!$A25, Calculations!$9:$9, 0))</f>
        <v>-0.47231483001635582</v>
      </c>
      <c r="E25" s="64">
        <f>INDEX(HaverPull!$B:$XZ,MATCH($A25,HaverPull!$B:$B,0),MATCH("Contribution to %Ch in Real GDP from ""Federal G""",HaverPull!$B$1:$XZ$1,0))</f>
        <v>0.01</v>
      </c>
      <c r="F25" s="64">
        <f>INDEX(HaverPull!$B:$XZ,MATCH($A25,HaverPull!$B:$B,0),MATCH("Contribution to %Ch in Real GDP from ""S+L G""",HaverPull!$B$1:$XZ$1,0))</f>
        <v>0.05</v>
      </c>
      <c r="G25" s="64">
        <f ca="1">INDEX(Calculations!$A:$GV,MATCH("Contribution of Consumption Growth to Real GDP",Calculations!B$1:B$71,0),MATCH($A25,Calculations!A$9:GV$9))</f>
        <v>-0.52231483001635581</v>
      </c>
      <c r="H25" s="87">
        <v>1.26323326984788E-2</v>
      </c>
      <c r="I25" s="87">
        <f t="shared" si="0"/>
        <v>0.13976622886623602</v>
      </c>
      <c r="J25" s="87">
        <v>2.6018977721148299E-2</v>
      </c>
      <c r="K25" s="87">
        <v>2.7580898953717899E-2</v>
      </c>
      <c r="L25" s="87">
        <v>1.5906081596156432E-2</v>
      </c>
      <c r="M25" s="87">
        <v>-7.0260270595213503E-2</v>
      </c>
      <c r="N25" s="11">
        <v>-9.7841169548931295E-2</v>
      </c>
      <c r="O25" s="80">
        <f t="shared" si="3"/>
        <v>0.11374725114508773</v>
      </c>
      <c r="P25" s="11">
        <f t="shared" si="1"/>
        <v>2.52E-2</v>
      </c>
      <c r="Q25" s="11">
        <f t="shared" ca="1" si="2"/>
        <v>-0.47871495334148967</v>
      </c>
      <c r="R25" s="80">
        <f t="shared" si="4"/>
        <v>0.05</v>
      </c>
      <c r="S25" s="11"/>
      <c r="T25" s="11"/>
      <c r="U25" s="11"/>
      <c r="V25" s="11"/>
      <c r="W25" s="11"/>
      <c r="X25" s="11"/>
    </row>
    <row r="26" spans="1:24" x14ac:dyDescent="0.25">
      <c r="A26" s="63">
        <f>INDEX(Calculations!$9:$9, , ROW()+121)</f>
        <v>38807</v>
      </c>
      <c r="B26" s="64">
        <f ca="1">INDEX(Calculations!$1:$80, MATCH("Fiscal_Impact", Calculations!$B:$B, 0), MATCH(Fiscal_impact_082918!$A26, Calculations!$9:$9, 0))</f>
        <v>-0.17487031176032172</v>
      </c>
      <c r="C26" s="65">
        <f>INDEX(Calculations!$1:$80, MATCH("RecessionDummy", Calculations!$B:$B, 0), MATCH(Fiscal_impact_082918!$A26, Calculations!$9:$9, 0))</f>
        <v>0</v>
      </c>
      <c r="D26" s="64">
        <f ca="1">INDEX(Calculations!$1:$80, MATCH("Fiscal_Impact_bars", Calculations!$B:$B, 0), MATCH(Fiscal_impact_082918!$A26, Calculations!$9:$9, 0))</f>
        <v>0.43433163848861767</v>
      </c>
      <c r="E26" s="64">
        <f>INDEX(HaverPull!$B:$XZ,MATCH($A26,HaverPull!$B:$B,0),MATCH("Contribution to %Ch in Real GDP from ""Federal G""",HaverPull!$B$1:$XZ$1,0))</f>
        <v>0.75</v>
      </c>
      <c r="F26" s="64">
        <f>INDEX(HaverPull!$B:$XZ,MATCH($A26,HaverPull!$B:$B,0),MATCH("Contribution to %Ch in Real GDP from ""S+L G""",HaverPull!$B$1:$XZ$1,0))</f>
        <v>0.21</v>
      </c>
      <c r="G26" s="64">
        <f ca="1">INDEX(Calculations!$A:$GV,MATCH("Contribution of Consumption Growth to Real GDP",Calculations!B$1:B$71,0),MATCH($A26,Calculations!A$9:GV$9))</f>
        <v>-0.5256683615113823</v>
      </c>
      <c r="H26" s="87">
        <v>1.19383319063914</v>
      </c>
      <c r="I26" s="87">
        <f t="shared" si="0"/>
        <v>1.5991255945226102</v>
      </c>
      <c r="J26" s="87">
        <v>0.76059444249074404</v>
      </c>
      <c r="K26" s="87">
        <v>0.20837494963119599</v>
      </c>
      <c r="L26" s="87">
        <v>0.64412937453313468</v>
      </c>
      <c r="M26" s="87">
        <v>1.39731721324645E-2</v>
      </c>
      <c r="N26" s="11">
        <v>-0.19440177749873139</v>
      </c>
      <c r="O26" s="80">
        <f t="shared" si="3"/>
        <v>0.83853115203186612</v>
      </c>
      <c r="P26" s="11">
        <f t="shared" si="1"/>
        <v>0.10584</v>
      </c>
      <c r="Q26" s="11">
        <f t="shared" ca="1" si="2"/>
        <v>0.4433010306105577</v>
      </c>
      <c r="R26" s="80">
        <f t="shared" si="4"/>
        <v>0.22295999999999999</v>
      </c>
      <c r="S26" s="11"/>
      <c r="T26" s="11"/>
      <c r="U26" s="11"/>
      <c r="V26" s="11"/>
      <c r="W26" s="11"/>
      <c r="X26" s="11"/>
    </row>
    <row r="27" spans="1:24" x14ac:dyDescent="0.25">
      <c r="A27" s="63">
        <f>INDEX(Calculations!$9:$9, , ROW()+121)</f>
        <v>38898</v>
      </c>
      <c r="B27" s="64">
        <f ca="1">INDEX(Calculations!$1:$80, MATCH("Fiscal_Impact", Calculations!$B:$B, 0), MATCH(Fiscal_impact_082918!$A27, Calculations!$9:$9, 0))</f>
        <v>-0.20468374925669916</v>
      </c>
      <c r="C27" s="65">
        <f>INDEX(Calculations!$1:$80, MATCH("RecessionDummy", Calculations!$B:$B, 0), MATCH(Fiscal_impact_082918!$A27, Calculations!$9:$9, 0))</f>
        <v>0</v>
      </c>
      <c r="D27" s="64">
        <f ca="1">INDEX(Calculations!$1:$80, MATCH("Fiscal_Impact_bars", Calculations!$B:$B, 0), MATCH(Fiscal_impact_082918!$A27, Calculations!$9:$9, 0))</f>
        <v>-0.60844037437570198</v>
      </c>
      <c r="E27" s="64">
        <f>INDEX(HaverPull!$B:$XZ,MATCH($A27,HaverPull!$B:$B,0),MATCH("Contribution to %Ch in Real GDP from ""Federal G""",HaverPull!$B$1:$XZ$1,0))</f>
        <v>-0.2</v>
      </c>
      <c r="F27" s="64">
        <f>INDEX(HaverPull!$B:$XZ,MATCH($A27,HaverPull!$B:$B,0),MATCH("Contribution to %Ch in Real GDP from ""S+L G""",HaverPull!$B$1:$XZ$1,0))</f>
        <v>0.18</v>
      </c>
      <c r="G27" s="64">
        <f ca="1">INDEX(Calculations!$A:$GV,MATCH("Contribution of Consumption Growth to Real GDP",Calculations!B$1:B$71,0),MATCH($A27,Calculations!A$9:GV$9))</f>
        <v>-0.57844037437570195</v>
      </c>
      <c r="H27" s="87">
        <v>-7.3727383704204397E-2</v>
      </c>
      <c r="I27" s="87">
        <f t="shared" si="0"/>
        <v>0.12306177649246788</v>
      </c>
      <c r="J27" s="87">
        <v>-0.209997328533192</v>
      </c>
      <c r="K27" s="87">
        <v>0.18003456890070099</v>
      </c>
      <c r="L27" s="87">
        <v>0.12276492844111669</v>
      </c>
      <c r="M27" s="87">
        <v>-3.0259607683842098E-2</v>
      </c>
      <c r="N27" s="11">
        <v>-0.21029417658454319</v>
      </c>
      <c r="O27" s="80">
        <f t="shared" si="3"/>
        <v>0.33305910502565989</v>
      </c>
      <c r="P27" s="11">
        <f t="shared" si="1"/>
        <v>9.0719999999999995E-2</v>
      </c>
      <c r="Q27" s="11">
        <f t="shared" ca="1" si="2"/>
        <v>-0.61840313400819291</v>
      </c>
      <c r="R27" s="80">
        <f t="shared" si="4"/>
        <v>0.21887999999999999</v>
      </c>
      <c r="S27" s="11"/>
      <c r="T27" s="11"/>
      <c r="U27" s="11"/>
      <c r="V27" s="11"/>
      <c r="W27" s="11"/>
      <c r="X27" s="11"/>
    </row>
    <row r="28" spans="1:24" x14ac:dyDescent="0.25">
      <c r="A28" s="63">
        <f>INDEX(Calculations!$9:$9, , ROW()+121)</f>
        <v>38990</v>
      </c>
      <c r="B28" s="64">
        <f ca="1">INDEX(Calculations!$1:$80, MATCH("Fiscal_Impact", Calculations!$B:$B, 0), MATCH(Fiscal_impact_082918!$A28, Calculations!$9:$9, 0))</f>
        <v>-0.26136235383279294</v>
      </c>
      <c r="C28" s="65">
        <f>INDEX(Calculations!$1:$80, MATCH("RecessionDummy", Calculations!$B:$B, 0), MATCH(Fiscal_impact_082918!$A28, Calculations!$9:$9, 0))</f>
        <v>0</v>
      </c>
      <c r="D28" s="64">
        <f ca="1">INDEX(Calculations!$1:$80, MATCH("Fiscal_Impact_bars", Calculations!$B:$B, 0), MATCH(Fiscal_impact_082918!$A28, Calculations!$9:$9, 0))</f>
        <v>-0.39902584942773173</v>
      </c>
      <c r="E28" s="64">
        <f>INDEX(HaverPull!$B:$XZ,MATCH($A28,HaverPull!$B:$B,0),MATCH("Contribution to %Ch in Real GDP from ""Federal G""",HaverPull!$B$1:$XZ$1,0))</f>
        <v>-0.26</v>
      </c>
      <c r="F28" s="64">
        <f>INDEX(HaverPull!$B:$XZ,MATCH($A28,HaverPull!$B:$B,0),MATCH("Contribution to %Ch in Real GDP from ""S+L G""",HaverPull!$B$1:$XZ$1,0))</f>
        <v>0.15</v>
      </c>
      <c r="G28" s="64">
        <f ca="1">INDEX(Calculations!$A:$GV,MATCH("Contribution of Consumption Growth to Real GDP",Calculations!B$1:B$71,0),MATCH($A28,Calculations!A$9:GV$9))</f>
        <v>-0.28902584942773174</v>
      </c>
      <c r="H28" s="87">
        <v>0.14705618269146001</v>
      </c>
      <c r="I28" s="87">
        <f t="shared" si="0"/>
        <v>-9.3770758545830168E-2</v>
      </c>
      <c r="J28" s="87">
        <v>-0.25478148882443302</v>
      </c>
      <c r="K28" s="87">
        <v>0.20773822539585701</v>
      </c>
      <c r="L28" s="87">
        <v>0.27460481125933733</v>
      </c>
      <c r="M28" s="87">
        <v>0.32133230637659199</v>
      </c>
      <c r="N28" s="11">
        <v>0.11359408098073448</v>
      </c>
      <c r="O28" s="80">
        <f t="shared" si="3"/>
        <v>0.16101073027860285</v>
      </c>
      <c r="P28" s="11">
        <f t="shared" si="1"/>
        <v>7.5600000000000001E-2</v>
      </c>
      <c r="Q28" s="11">
        <f t="shared" ca="1" si="2"/>
        <v>-0.33606911285630764</v>
      </c>
      <c r="R28" s="80">
        <f t="shared" si="4"/>
        <v>0.19824</v>
      </c>
      <c r="S28" s="11"/>
      <c r="T28" s="11"/>
      <c r="U28" s="11"/>
      <c r="V28" s="11"/>
      <c r="W28" s="11"/>
      <c r="X28" s="11"/>
    </row>
    <row r="29" spans="1:24" x14ac:dyDescent="0.25">
      <c r="A29" s="63">
        <f>INDEX(Calculations!$9:$9, , ROW()+121)</f>
        <v>39082</v>
      </c>
      <c r="B29" s="64">
        <f ca="1">INDEX(Calculations!$1:$80, MATCH("Fiscal_Impact", Calculations!$B:$B, 0), MATCH(Fiscal_impact_082918!$A29, Calculations!$9:$9, 0))</f>
        <v>-7.8649074133538152E-2</v>
      </c>
      <c r="C29" s="65">
        <f>INDEX(Calculations!$1:$80, MATCH("RecessionDummy", Calculations!$B:$B, 0), MATCH(Fiscal_impact_082918!$A29, Calculations!$9:$9, 0))</f>
        <v>0</v>
      </c>
      <c r="D29" s="64">
        <f ca="1">INDEX(Calculations!$1:$80, MATCH("Fiscal_Impact_bars", Calculations!$B:$B, 0), MATCH(Fiscal_impact_082918!$A29, Calculations!$9:$9, 0))</f>
        <v>0.25853828878066337</v>
      </c>
      <c r="E29" s="64">
        <f>INDEX(HaverPull!$B:$XZ,MATCH($A29,HaverPull!$B:$B,0),MATCH("Contribution to %Ch in Real GDP from ""Federal G""",HaverPull!$B$1:$XZ$1,0))</f>
        <v>0.43</v>
      </c>
      <c r="F29" s="64">
        <f>INDEX(HaverPull!$B:$XZ,MATCH($A29,HaverPull!$B:$B,0),MATCH("Contribution to %Ch in Real GDP from ""S+L G""",HaverPull!$B$1:$XZ$1,0))</f>
        <v>0.21</v>
      </c>
      <c r="G29" s="64">
        <f ca="1">INDEX(Calculations!$A:$GV,MATCH("Contribution of Consumption Growth to Real GDP",Calculations!B$1:B$71,0),MATCH($A29,Calculations!A$9:GV$9))</f>
        <v>-0.38146171121933664</v>
      </c>
      <c r="H29" s="87">
        <v>1.2473054499057401</v>
      </c>
      <c r="I29" s="87">
        <f t="shared" si="0"/>
        <v>1.5856688304100479</v>
      </c>
      <c r="J29" s="87">
        <v>0.43752025486129398</v>
      </c>
      <c r="K29" s="87">
        <v>0.327632515805927</v>
      </c>
      <c r="L29" s="87">
        <v>1.0562269670129016</v>
      </c>
      <c r="M29" s="87">
        <v>0.23571090727007399</v>
      </c>
      <c r="N29" s="11">
        <v>-9.1921608535852392E-2</v>
      </c>
      <c r="O29" s="80">
        <f t="shared" si="3"/>
        <v>1.1481485755487539</v>
      </c>
      <c r="P29" s="11">
        <f t="shared" si="1"/>
        <v>0.10584</v>
      </c>
      <c r="Q29" s="11">
        <f t="shared" ca="1" si="2"/>
        <v>0.38369105944788434</v>
      </c>
      <c r="R29" s="80">
        <f t="shared" si="4"/>
        <v>0.26904</v>
      </c>
      <c r="S29" s="11"/>
      <c r="T29" s="11"/>
      <c r="U29" s="11"/>
      <c r="V29" s="11"/>
      <c r="W29" s="11"/>
      <c r="X29" s="11"/>
    </row>
    <row r="30" spans="1:24" x14ac:dyDescent="0.25">
      <c r="A30" s="63">
        <f>INDEX(Calculations!$9:$9, , ROW()+121)</f>
        <v>39172</v>
      </c>
      <c r="B30" s="64">
        <f ca="1">INDEX(Calculations!$1:$80, MATCH("Fiscal_Impact", Calculations!$B:$B, 0), MATCH(Fiscal_impact_082918!$A30, Calculations!$9:$9, 0))</f>
        <v>-0.22220532524409903</v>
      </c>
      <c r="C30" s="65">
        <f>INDEX(Calculations!$1:$80, MATCH("RecessionDummy", Calculations!$B:$B, 0), MATCH(Fiscal_impact_082918!$A30, Calculations!$9:$9, 0))</f>
        <v>0</v>
      </c>
      <c r="D30" s="64">
        <f ca="1">INDEX(Calculations!$1:$80, MATCH("Fiscal_Impact_bars", Calculations!$B:$B, 0), MATCH(Fiscal_impact_082918!$A30, Calculations!$9:$9, 0))</f>
        <v>-0.13989336595362567</v>
      </c>
      <c r="E30" s="64">
        <f>INDEX(HaverPull!$B:$XZ,MATCH($A30,HaverPull!$B:$B,0),MATCH("Contribution to %Ch in Real GDP from ""Federal G""",HaverPull!$B$1:$XZ$1,0))</f>
        <v>-0.16</v>
      </c>
      <c r="F30" s="64">
        <f>INDEX(HaverPull!$B:$XZ,MATCH($A30,HaverPull!$B:$B,0),MATCH("Contribution to %Ch in Real GDP from ""S+L G""",HaverPull!$B$1:$XZ$1,0))</f>
        <v>0.28999999999999998</v>
      </c>
      <c r="G30" s="64">
        <f ca="1">INDEX(Calculations!$A:$GV,MATCH("Contribution of Consumption Growth to Real GDP",Calculations!B$1:B$71,0),MATCH($A30,Calculations!A$9:GV$9))</f>
        <v>-0.26989336595362567</v>
      </c>
      <c r="H30" s="87">
        <v>0.483729581858238</v>
      </c>
      <c r="I30" s="87">
        <f t="shared" si="0"/>
        <v>-0.1772360415184043</v>
      </c>
      <c r="J30" s="87">
        <v>-0.16606368279072201</v>
      </c>
      <c r="K30" s="87">
        <v>0.382372974873745</v>
      </c>
      <c r="L30" s="87">
        <v>0.2618341104113755</v>
      </c>
      <c r="M30" s="87">
        <v>0.65537944401280201</v>
      </c>
      <c r="N30" s="11">
        <v>0.27300646913905779</v>
      </c>
      <c r="O30" s="80">
        <f t="shared" si="3"/>
        <v>-1.1172358727682297E-2</v>
      </c>
      <c r="P30" s="11">
        <f t="shared" si="1"/>
        <v>0.14615999999999998</v>
      </c>
      <c r="Q30" s="11">
        <f t="shared" ca="1" si="2"/>
        <v>-5.3584073870602711E-2</v>
      </c>
      <c r="R30" s="80">
        <f t="shared" si="4"/>
        <v>0.37063999999999997</v>
      </c>
      <c r="S30" s="11"/>
      <c r="T30" s="11"/>
      <c r="U30" s="11"/>
      <c r="V30" s="11"/>
      <c r="W30" s="11"/>
      <c r="X30" s="11"/>
    </row>
    <row r="31" spans="1:24" x14ac:dyDescent="0.25">
      <c r="A31" s="63">
        <f>INDEX(Calculations!$9:$9, , ROW()+121)</f>
        <v>39263</v>
      </c>
      <c r="B31" s="64">
        <f ca="1">INDEX(Calculations!$1:$80, MATCH("Fiscal_Impact", Calculations!$B:$B, 0), MATCH(Fiscal_impact_082918!$A31, Calculations!$9:$9, 0))</f>
        <v>1.8219505811566714E-2</v>
      </c>
      <c r="C31" s="65">
        <f>INDEX(Calculations!$1:$80, MATCH("RecessionDummy", Calculations!$B:$B, 0), MATCH(Fiscal_impact_082918!$A31, Calculations!$9:$9, 0))</f>
        <v>0</v>
      </c>
      <c r="D31" s="64">
        <f ca="1">INDEX(Calculations!$1:$80, MATCH("Fiscal_Impact_bars", Calculations!$B:$B, 0), MATCH(Fiscal_impact_082918!$A31, Calculations!$9:$9, 0))</f>
        <v>0.35325894984696088</v>
      </c>
      <c r="E31" s="64">
        <f>INDEX(HaverPull!$B:$XZ,MATCH($A31,HaverPull!$B:$B,0),MATCH("Contribution to %Ch in Real GDP from ""Federal G""",HaverPull!$B$1:$XZ$1,0))</f>
        <v>0.48</v>
      </c>
      <c r="F31" s="64">
        <f>INDEX(HaverPull!$B:$XZ,MATCH($A31,HaverPull!$B:$B,0),MATCH("Contribution to %Ch in Real GDP from ""S+L G""",HaverPull!$B$1:$XZ$1,0))</f>
        <v>0.23</v>
      </c>
      <c r="G31" s="64">
        <f ca="1">INDEX(Calculations!$A:$GV,MATCH("Contribution of Consumption Growth to Real GDP",Calculations!B$1:B$71,0),MATCH($A31,Calculations!A$9:GV$9))</f>
        <v>-0.35674105015303909</v>
      </c>
      <c r="H31" s="87">
        <v>0.68167606479341802</v>
      </c>
      <c r="I31" s="87">
        <f t="shared" si="0"/>
        <v>0.41504295872275482</v>
      </c>
      <c r="J31" s="87">
        <v>0.47203513696435301</v>
      </c>
      <c r="K31" s="87">
        <v>0.27466396606321097</v>
      </c>
      <c r="L31" s="87">
        <v>-9.3519127354945414E-2</v>
      </c>
      <c r="M31" s="87">
        <v>0.238137016949863</v>
      </c>
      <c r="N31" s="11">
        <v>-3.6526949113347203E-2</v>
      </c>
      <c r="O31" s="80">
        <f t="shared" si="3"/>
        <v>-5.6992178241598211E-2</v>
      </c>
      <c r="P31" s="11">
        <f t="shared" si="1"/>
        <v>0.11592000000000001</v>
      </c>
      <c r="Q31" s="11">
        <f t="shared" ca="1" si="2"/>
        <v>0.3899580528745249</v>
      </c>
      <c r="R31" s="80">
        <f t="shared" si="4"/>
        <v>0.32504</v>
      </c>
      <c r="S31" s="11"/>
      <c r="T31" s="11"/>
      <c r="U31" s="11"/>
      <c r="V31" s="11"/>
      <c r="W31" s="11"/>
      <c r="X31" s="11"/>
    </row>
    <row r="32" spans="1:24" x14ac:dyDescent="0.25">
      <c r="A32" s="63">
        <f>INDEX(Calculations!$9:$9, , ROW()+121)</f>
        <v>39355</v>
      </c>
      <c r="B32" s="64">
        <f ca="1">INDEX(Calculations!$1:$80, MATCH("Fiscal_Impact", Calculations!$B:$B, 0), MATCH(Fiscal_impact_082918!$A32, Calculations!$9:$9, 0))</f>
        <v>0.18376313994032378</v>
      </c>
      <c r="C32" s="65">
        <f>INDEX(Calculations!$1:$80, MATCH("RecessionDummy", Calculations!$B:$B, 0), MATCH(Fiscal_impact_082918!$A32, Calculations!$9:$9, 0))</f>
        <v>0</v>
      </c>
      <c r="D32" s="64">
        <f ca="1">INDEX(Calculations!$1:$80, MATCH("Fiscal_Impact_bars", Calculations!$B:$B, 0), MATCH(Fiscal_impact_082918!$A32, Calculations!$9:$9, 0))</f>
        <v>0.26314868708729661</v>
      </c>
      <c r="E32" s="64">
        <f>INDEX(HaverPull!$B:$XZ,MATCH($A32,HaverPull!$B:$B,0),MATCH("Contribution to %Ch in Real GDP from ""Federal G""",HaverPull!$B$1:$XZ$1,0))</f>
        <v>0.25</v>
      </c>
      <c r="F32" s="64">
        <f>INDEX(HaverPull!$B:$XZ,MATCH($A32,HaverPull!$B:$B,0),MATCH("Contribution to %Ch in Real GDP from ""S+L G""",HaverPull!$B$1:$XZ$1,0))</f>
        <v>0.1</v>
      </c>
      <c r="G32" s="64">
        <f ca="1">INDEX(Calculations!$A:$GV,MATCH("Contribution of Consumption Growth to Real GDP",Calculations!B$1:B$71,0),MATCH($A32,Calculations!A$9:GV$9))</f>
        <v>-8.6851312912703371E-2</v>
      </c>
      <c r="H32" s="87">
        <v>0.55261815013611104</v>
      </c>
      <c r="I32" s="87">
        <f t="shared" si="0"/>
        <v>0.62180877380675104</v>
      </c>
      <c r="J32" s="87">
        <v>0.27525124849903099</v>
      </c>
      <c r="K32" s="87">
        <v>0.18015247579987501</v>
      </c>
      <c r="L32" s="87">
        <v>0.27049318849106396</v>
      </c>
      <c r="M32" s="87">
        <v>0.104088138983219</v>
      </c>
      <c r="N32" s="11">
        <v>-7.60643368166561E-2</v>
      </c>
      <c r="O32" s="80">
        <f t="shared" si="3"/>
        <v>0.34655752530772005</v>
      </c>
      <c r="P32" s="11">
        <f t="shared" si="1"/>
        <v>5.04E-2</v>
      </c>
      <c r="Q32" s="11">
        <f t="shared" ca="1" si="2"/>
        <v>0.36855241138620265</v>
      </c>
      <c r="R32" s="80">
        <f t="shared" si="4"/>
        <v>0.19863999999999998</v>
      </c>
      <c r="S32" s="11"/>
      <c r="T32" s="11"/>
      <c r="U32" s="11"/>
      <c r="V32" s="11"/>
      <c r="W32" s="11"/>
      <c r="X32" s="11"/>
    </row>
    <row r="33" spans="1:24" x14ac:dyDescent="0.25">
      <c r="A33" s="63">
        <f>INDEX(Calculations!$9:$9, , ROW()+121)</f>
        <v>39447</v>
      </c>
      <c r="B33" s="64">
        <f ca="1">INDEX(Calculations!$1:$80, MATCH("Fiscal_Impact", Calculations!$B:$B, 0), MATCH(Fiscal_impact_082918!$A33, Calculations!$9:$9, 0))</f>
        <v>0.29762755951248376</v>
      </c>
      <c r="C33" s="65">
        <f>INDEX(Calculations!$1:$80, MATCH("RecessionDummy", Calculations!$B:$B, 0), MATCH(Fiscal_impact_082918!$A33, Calculations!$9:$9, 0))</f>
        <v>0</v>
      </c>
      <c r="D33" s="64">
        <f ca="1">INDEX(Calculations!$1:$80, MATCH("Fiscal_Impact_bars", Calculations!$B:$B, 0), MATCH(Fiscal_impact_082918!$A33, Calculations!$9:$9, 0))</f>
        <v>0.71399596706930324</v>
      </c>
      <c r="E33" s="64">
        <f>INDEX(HaverPull!$B:$XZ,MATCH($A33,HaverPull!$B:$B,0),MATCH("Contribution to %Ch in Real GDP from ""Federal G""",HaverPull!$B$1:$XZ$1,0))</f>
        <v>0.48</v>
      </c>
      <c r="F33" s="64">
        <f>INDEX(HaverPull!$B:$XZ,MATCH($A33,HaverPull!$B:$B,0),MATCH("Contribution to %Ch in Real GDP from ""S+L G""",HaverPull!$B$1:$XZ$1,0))</f>
        <v>0.12</v>
      </c>
      <c r="G33" s="64">
        <f ca="1">INDEX(Calculations!$A:$GV,MATCH("Contribution of Consumption Growth to Real GDP",Calculations!B$1:B$71,0),MATCH($A33,Calculations!A$9:GV$9))</f>
        <v>0.11399596706930322</v>
      </c>
      <c r="H33" s="87">
        <v>1.22474451534119</v>
      </c>
      <c r="I33" s="87">
        <f t="shared" si="0"/>
        <v>0.62813086272084162</v>
      </c>
      <c r="J33" s="87">
        <v>0.51132574205498205</v>
      </c>
      <c r="K33" s="87">
        <v>0.20734413185480799</v>
      </c>
      <c r="L33" s="87">
        <v>0.56447720176433269</v>
      </c>
      <c r="M33" s="87">
        <v>0.65501621295328205</v>
      </c>
      <c r="N33" s="11">
        <v>0.44767208109847312</v>
      </c>
      <c r="O33" s="80">
        <f t="shared" si="3"/>
        <v>0.11680512066585957</v>
      </c>
      <c r="P33" s="11">
        <f t="shared" si="1"/>
        <v>6.0479999999999999E-2</v>
      </c>
      <c r="Q33" s="11">
        <f t="shared" ca="1" si="2"/>
        <v>0.83266584097909324</v>
      </c>
      <c r="R33" s="80">
        <f t="shared" si="4"/>
        <v>0.21216000000000002</v>
      </c>
      <c r="S33" s="11"/>
      <c r="T33" s="11"/>
      <c r="U33" s="11"/>
      <c r="V33" s="11"/>
      <c r="W33" s="11"/>
      <c r="X33" s="11"/>
    </row>
    <row r="34" spans="1:24" x14ac:dyDescent="0.25">
      <c r="A34" s="63">
        <f>INDEX(Calculations!$9:$9, , ROW()+121)</f>
        <v>39538</v>
      </c>
      <c r="B34" s="64">
        <f ca="1">INDEX(Calculations!$1:$80, MATCH("Fiscal_Impact", Calculations!$B:$B, 0), MATCH(Fiscal_impact_082918!$A34, Calculations!$9:$9, 0))</f>
        <v>0.38559730701842715</v>
      </c>
      <c r="C34" s="65">
        <f>INDEX(Calculations!$1:$80, MATCH("RecessionDummy", Calculations!$B:$B, 0), MATCH(Fiscal_impact_082918!$A34, Calculations!$9:$9, 0))</f>
        <v>1</v>
      </c>
      <c r="D34" s="64">
        <f ca="1">INDEX(Calculations!$1:$80, MATCH("Fiscal_Impact_bars", Calculations!$B:$B, 0), MATCH(Fiscal_impact_082918!$A34, Calculations!$9:$9, 0))</f>
        <v>0.21198562407014793</v>
      </c>
      <c r="E34" s="64">
        <f>INDEX(HaverPull!$B:$XZ,MATCH($A34,HaverPull!$B:$B,0),MATCH("Contribution to %Ch in Real GDP from ""Federal G""",HaverPull!$B$1:$XZ$1,0))</f>
        <v>0.44</v>
      </c>
      <c r="F34" s="64">
        <f>INDEX(HaverPull!$B:$XZ,MATCH($A34,HaverPull!$B:$B,0),MATCH("Contribution to %Ch in Real GDP from ""S+L G""",HaverPull!$B$1:$XZ$1,0))</f>
        <v>-0.27</v>
      </c>
      <c r="G34" s="64">
        <f ca="1">INDEX(Calculations!$A:$GV,MATCH("Contribution of Consumption Growth to Real GDP",Calculations!B$1:B$71,0),MATCH($A34,Calculations!A$9:GV$9))</f>
        <v>4.1985624070147928E-2</v>
      </c>
      <c r="H34" s="87">
        <v>0.24766449330138801</v>
      </c>
      <c r="I34" s="87">
        <f t="shared" si="0"/>
        <v>0.80962907194208278</v>
      </c>
      <c r="J34" s="87">
        <v>0.46707853857752701</v>
      </c>
      <c r="K34" s="87">
        <v>-0.20353974945289399</v>
      </c>
      <c r="L34" s="87">
        <v>0.15540097085903376</v>
      </c>
      <c r="M34" s="87">
        <v>-0.390689311958417</v>
      </c>
      <c r="N34" s="11">
        <v>-0.187149562505522</v>
      </c>
      <c r="O34" s="80">
        <f t="shared" si="3"/>
        <v>0.34255053336455576</v>
      </c>
      <c r="P34" s="11">
        <f t="shared" si="1"/>
        <v>-0.13608000000000001</v>
      </c>
      <c r="Q34" s="11">
        <f t="shared" ca="1" si="2"/>
        <v>0.30552441319478096</v>
      </c>
      <c r="R34" s="80">
        <f t="shared" si="4"/>
        <v>-0.21024000000000001</v>
      </c>
      <c r="S34" s="80"/>
      <c r="T34" s="80"/>
      <c r="U34" s="80"/>
      <c r="V34" s="80"/>
      <c r="W34" s="80"/>
      <c r="X34" s="11"/>
    </row>
    <row r="35" spans="1:24" x14ac:dyDescent="0.25">
      <c r="A35" s="63">
        <f>INDEX(Calculations!$9:$9, , ROW()+121)</f>
        <v>39629</v>
      </c>
      <c r="B35" s="64">
        <f ca="1">INDEX(Calculations!$1:$80, MATCH("Fiscal_Impact", Calculations!$B:$B, 0), MATCH(Fiscal_impact_082918!$A35, Calculations!$9:$9, 0))</f>
        <v>1.0022397110040149</v>
      </c>
      <c r="C35" s="65">
        <f>INDEX(Calculations!$1:$80, MATCH("RecessionDummy", Calculations!$B:$B, 0), MATCH(Fiscal_impact_082918!$A35, Calculations!$9:$9, 0))</f>
        <v>1</v>
      </c>
      <c r="D35" s="64">
        <f ca="1">INDEX(Calculations!$1:$80, MATCH("Fiscal_Impact_bars", Calculations!$B:$B, 0), MATCH(Fiscal_impact_082918!$A35, Calculations!$9:$9, 0))</f>
        <v>2.8198285657893121</v>
      </c>
      <c r="E35" s="64">
        <f>INDEX(HaverPull!$B:$XZ,MATCH($A35,HaverPull!$B:$B,0),MATCH("Contribution to %Ch in Real GDP from ""Federal G""",HaverPull!$B$1:$XZ$1,0))</f>
        <v>0.64</v>
      </c>
      <c r="F35" s="64">
        <f>INDEX(HaverPull!$B:$XZ,MATCH($A35,HaverPull!$B:$B,0),MATCH("Contribution to %Ch in Real GDP from ""S+L G""",HaverPull!$B$1:$XZ$1,0))</f>
        <v>0.04</v>
      </c>
      <c r="G35" s="64">
        <f ca="1">INDEX(Calculations!$A:$GV,MATCH("Contribution of Consumption Growth to Real GDP",Calculations!B$1:B$71,0),MATCH($A35,Calculations!A$9:GV$9))</f>
        <v>2.1398285657893119</v>
      </c>
      <c r="H35" s="87">
        <v>3.3127354498433998</v>
      </c>
      <c r="I35" s="87">
        <f t="shared" si="0"/>
        <v>6.4082005088963481</v>
      </c>
      <c r="J35" s="87">
        <v>0.61578121502681205</v>
      </c>
      <c r="K35" s="87">
        <v>-0.108543734258019</v>
      </c>
      <c r="L35" s="87">
        <v>5.7017076160093829</v>
      </c>
      <c r="M35" s="87">
        <v>-0.19925541211817299</v>
      </c>
      <c r="N35" s="11">
        <v>-9.0711677860152995E-2</v>
      </c>
      <c r="O35" s="80">
        <f t="shared" si="3"/>
        <v>5.7924192938695356</v>
      </c>
      <c r="P35" s="11">
        <f t="shared" si="1"/>
        <v>2.0160000000000001E-2</v>
      </c>
      <c r="Q35" s="11">
        <f t="shared" ca="1" si="2"/>
        <v>2.6470660465581051</v>
      </c>
      <c r="R35" s="80">
        <f t="shared" si="4"/>
        <v>9.1840000000000005E-2</v>
      </c>
      <c r="S35" s="80"/>
      <c r="T35" s="80"/>
      <c r="U35" s="80"/>
      <c r="V35" s="80"/>
      <c r="W35" s="80"/>
      <c r="X35" s="11"/>
    </row>
    <row r="36" spans="1:24" x14ac:dyDescent="0.25">
      <c r="A36" s="63">
        <f>INDEX(Calculations!$9:$9, , ROW()+121)</f>
        <v>39721</v>
      </c>
      <c r="B36" s="64">
        <f ca="1">INDEX(Calculations!$1:$80, MATCH("Fiscal_Impact", Calculations!$B:$B, 0), MATCH(Fiscal_impact_082918!$A36, Calculations!$9:$9, 0))</f>
        <v>1.3203155516182057</v>
      </c>
      <c r="C36" s="65">
        <f>INDEX(Calculations!$1:$80, MATCH("RecessionDummy", Calculations!$B:$B, 0), MATCH(Fiscal_impact_082918!$A36, Calculations!$9:$9, 0))</f>
        <v>1</v>
      </c>
      <c r="D36" s="64">
        <f ca="1">INDEX(Calculations!$1:$80, MATCH("Fiscal_Impact_bars", Calculations!$B:$B, 0), MATCH(Fiscal_impact_082918!$A36, Calculations!$9:$9, 0))</f>
        <v>1.5354520495440593</v>
      </c>
      <c r="E36" s="64">
        <f>INDEX(HaverPull!$B:$XZ,MATCH($A36,HaverPull!$B:$B,0),MATCH("Contribution to %Ch in Real GDP from ""Federal G""",HaverPull!$B$1:$XZ$1,0))</f>
        <v>0.39</v>
      </c>
      <c r="F36" s="64">
        <f>INDEX(HaverPull!$B:$XZ,MATCH($A36,HaverPull!$B:$B,0),MATCH("Contribution to %Ch in Real GDP from ""S+L G""",HaverPull!$B$1:$XZ$1,0))</f>
        <v>0.25</v>
      </c>
      <c r="G36" s="64">
        <f ca="1">INDEX(Calculations!$A:$GV,MATCH("Contribution of Consumption Growth to Real GDP",Calculations!B$1:B$71,0),MATCH($A36,Calculations!A$9:GV$9))</f>
        <v>0.89545204954405944</v>
      </c>
      <c r="H36" s="87">
        <v>-0.20671002928411</v>
      </c>
      <c r="I36" s="87">
        <f t="shared" si="0"/>
        <v>-1.6061353436565629</v>
      </c>
      <c r="J36" s="87">
        <v>0.41836478002875099</v>
      </c>
      <c r="K36" s="87">
        <v>0.24731277314411501</v>
      </c>
      <c r="L36" s="87">
        <v>-1.8846376442996338</v>
      </c>
      <c r="M36" s="87">
        <v>0.38717525252979501</v>
      </c>
      <c r="N36" s="11">
        <v>0.13986247938567989</v>
      </c>
      <c r="O36" s="80">
        <f t="shared" si="3"/>
        <v>-2.0245001236853137</v>
      </c>
      <c r="P36" s="11">
        <f t="shared" si="1"/>
        <v>0.126</v>
      </c>
      <c r="Q36" s="11">
        <f t="shared" ca="1" si="2"/>
        <v>1.5611296027169252</v>
      </c>
      <c r="R36" s="80">
        <f t="shared" si="4"/>
        <v>0.30471999999999999</v>
      </c>
      <c r="S36" s="80"/>
      <c r="T36" s="80"/>
      <c r="U36" s="80"/>
      <c r="V36" s="80"/>
      <c r="W36" s="80"/>
      <c r="X36" s="11"/>
    </row>
    <row r="37" spans="1:24" x14ac:dyDescent="0.25">
      <c r="A37" s="63">
        <f>INDEX(Calculations!$9:$9, , ROW()+121)</f>
        <v>39813</v>
      </c>
      <c r="B37" s="64">
        <f ca="1">INDEX(Calculations!$1:$80, MATCH("Fiscal_Impact", Calculations!$B:$B, 0), MATCH(Fiscal_impact_082918!$A37, Calculations!$9:$9, 0))</f>
        <v>1.4688414729657115</v>
      </c>
      <c r="C37" s="65">
        <f>INDEX(Calculations!$1:$80, MATCH("RecessionDummy", Calculations!$B:$B, 0), MATCH(Fiscal_impact_082918!$A37, Calculations!$9:$9, 0))</f>
        <v>1</v>
      </c>
      <c r="D37" s="64">
        <f ca="1">INDEX(Calculations!$1:$80, MATCH("Fiscal_Impact_bars", Calculations!$B:$B, 0), MATCH(Fiscal_impact_082918!$A37, Calculations!$9:$9, 0))</f>
        <v>1.3080996524593269</v>
      </c>
      <c r="E37" s="64">
        <f>INDEX(HaverPull!$B:$XZ,MATCH($A37,HaverPull!$B:$B,0),MATCH("Contribution to %Ch in Real GDP from ""Federal G""",HaverPull!$B$1:$XZ$1,0))</f>
        <v>0.41</v>
      </c>
      <c r="F37" s="64">
        <f>INDEX(HaverPull!$B:$XZ,MATCH($A37,HaverPull!$B:$B,0),MATCH("Contribution to %Ch in Real GDP from ""S+L G""",HaverPull!$B$1:$XZ$1,0))</f>
        <v>0.15</v>
      </c>
      <c r="G37" s="64">
        <f ca="1">INDEX(Calculations!$A:$GV,MATCH("Contribution of Consumption Growth to Real GDP",Calculations!B$1:B$71,0),MATCH($A37,Calculations!A$9:GV$9))</f>
        <v>0.75809965245932676</v>
      </c>
      <c r="H37" s="87">
        <v>1.1453042697803699</v>
      </c>
      <c r="I37" s="87">
        <f t="shared" si="0"/>
        <v>0.24140160184158926</v>
      </c>
      <c r="J37" s="87">
        <v>0.53993262029479305</v>
      </c>
      <c r="K37" s="87">
        <v>0.456728061343952</v>
      </c>
      <c r="L37" s="87">
        <v>-6.2192108497577392E-4</v>
      </c>
      <c r="M37" s="87">
        <v>0.75463715871218096</v>
      </c>
      <c r="N37" s="11">
        <v>0.29790909736822802</v>
      </c>
      <c r="O37" s="80">
        <f t="shared" si="3"/>
        <v>-0.29853101845320379</v>
      </c>
      <c r="P37" s="11">
        <f t="shared" si="1"/>
        <v>7.5600000000000001E-2</v>
      </c>
      <c r="Q37" s="11">
        <f t="shared" ca="1" si="2"/>
        <v>1.744760334098072</v>
      </c>
      <c r="R37" s="80">
        <f t="shared" si="4"/>
        <v>0.19464000000000001</v>
      </c>
      <c r="S37" s="80"/>
      <c r="T37" s="80"/>
      <c r="U37" s="80"/>
      <c r="V37" s="80"/>
      <c r="W37" s="80"/>
      <c r="X37" s="11"/>
    </row>
    <row r="38" spans="1:24" x14ac:dyDescent="0.25">
      <c r="A38" s="63">
        <f>INDEX(Calculations!$9:$9, , ROW()+121)</f>
        <v>39903</v>
      </c>
      <c r="B38" s="64">
        <f ca="1">INDEX(Calculations!$1:$80, MATCH("Fiscal_Impact", Calculations!$B:$B, 0), MATCH(Fiscal_impact_082918!$A38, Calculations!$9:$9, 0))</f>
        <v>2.2580125746258224</v>
      </c>
      <c r="C38" s="65">
        <f>INDEX(Calculations!$1:$80, MATCH("RecessionDummy", Calculations!$B:$B, 0), MATCH(Fiscal_impact_082918!$A38, Calculations!$9:$9, 0))</f>
        <v>1</v>
      </c>
      <c r="D38" s="64">
        <f ca="1">INDEX(Calculations!$1:$80, MATCH("Fiscal_Impact_bars", Calculations!$B:$B, 0), MATCH(Fiscal_impact_082918!$A38, Calculations!$9:$9, 0))</f>
        <v>3.3686700307105917</v>
      </c>
      <c r="E38" s="64">
        <f>INDEX(HaverPull!$B:$XZ,MATCH($A38,HaverPull!$B:$B,0),MATCH("Contribution to %Ch in Real GDP from ""Federal G""",HaverPull!$B$1:$XZ$1,0))</f>
        <v>0.41</v>
      </c>
      <c r="F38" s="64">
        <f>INDEX(HaverPull!$B:$XZ,MATCH($A38,HaverPull!$B:$B,0),MATCH("Contribution to %Ch in Real GDP from ""S+L G""",HaverPull!$B$1:$XZ$1,0))</f>
        <v>0.51</v>
      </c>
      <c r="G38" s="64">
        <f ca="1">INDEX(Calculations!$A:$GV,MATCH("Contribution of Consumption Growth to Real GDP",Calculations!B$1:B$71,0),MATCH($A38,Calculations!A$9:GV$9))</f>
        <v>2.4486700307105917</v>
      </c>
      <c r="H38" s="87">
        <v>6.0837176469913796</v>
      </c>
      <c r="I38" s="87">
        <f t="shared" si="0"/>
        <v>9.0894125726311614</v>
      </c>
      <c r="J38" s="87">
        <v>0.57401076730038203</v>
      </c>
      <c r="K38" s="87">
        <v>0.82817734632114604</v>
      </c>
      <c r="L38" s="87">
        <v>8.9392304360352366</v>
      </c>
      <c r="M38" s="87">
        <v>1.2520059770256</v>
      </c>
      <c r="N38" s="11">
        <v>0.42382863070445742</v>
      </c>
      <c r="O38" s="80">
        <f t="shared" si="3"/>
        <v>8.5154018053307787</v>
      </c>
      <c r="P38" s="11">
        <f t="shared" si="1"/>
        <v>0.25703999999999999</v>
      </c>
      <c r="Q38" s="11">
        <f t="shared" ca="1" si="2"/>
        <v>3.8508581443321201</v>
      </c>
      <c r="R38" s="80">
        <f t="shared" si="4"/>
        <v>0.57479999999999998</v>
      </c>
      <c r="S38" s="80"/>
      <c r="T38" s="80"/>
      <c r="U38" s="80"/>
      <c r="V38" s="80"/>
      <c r="W38" s="80"/>
      <c r="X38" s="11"/>
    </row>
    <row r="39" spans="1:24" x14ac:dyDescent="0.25">
      <c r="A39" s="63">
        <f>INDEX(Calculations!$9:$9, , ROW()+121)</f>
        <v>39994</v>
      </c>
      <c r="B39" s="64">
        <f ca="1">INDEX(Calculations!$1:$80, MATCH("Fiscal_Impact", Calculations!$B:$B, 0), MATCH(Fiscal_impact_082918!$A39, Calculations!$9:$9, 0))</f>
        <v>2.238997247741124</v>
      </c>
      <c r="C39" s="65">
        <f>INDEX(Calculations!$1:$80, MATCH("RecessionDummy", Calculations!$B:$B, 0), MATCH(Fiscal_impact_082918!$A39, Calculations!$9:$9, 0))</f>
        <v>1</v>
      </c>
      <c r="D39" s="64">
        <f ca="1">INDEX(Calculations!$1:$80, MATCH("Fiscal_Impact_bars", Calculations!$B:$B, 0), MATCH(Fiscal_impact_082918!$A39, Calculations!$9:$9, 0))</f>
        <v>2.743767258250517</v>
      </c>
      <c r="E39" s="64">
        <f>INDEX(HaverPull!$B:$XZ,MATCH($A39,HaverPull!$B:$B,0),MATCH("Contribution to %Ch in Real GDP from ""Federal G""",HaverPull!$B$1:$XZ$1,0))</f>
        <v>0.77</v>
      </c>
      <c r="F39" s="64">
        <f>INDEX(HaverPull!$B:$XZ,MATCH($A39,HaverPull!$B:$B,0),MATCH("Contribution to %Ch in Real GDP from ""S+L G""",HaverPull!$B$1:$XZ$1,0))</f>
        <v>0.44</v>
      </c>
      <c r="G39" s="64">
        <f ca="1">INDEX(Calculations!$A:$GV,MATCH("Contribution of Consumption Growth to Real GDP",Calculations!B$1:B$71,0),MATCH($A39,Calculations!A$9:GV$9))</f>
        <v>1.5237672582505168</v>
      </c>
      <c r="H39" s="87">
        <v>3.0359187275439798</v>
      </c>
      <c r="I39" s="87">
        <f t="shared" si="0"/>
        <v>2.8307167133911726</v>
      </c>
      <c r="J39" s="87">
        <v>0.97152451563828202</v>
      </c>
      <c r="K39" s="87">
        <v>0.77733762894715597</v>
      </c>
      <c r="L39" s="87">
        <v>2.2166526818349874</v>
      </c>
      <c r="M39" s="87">
        <v>1.1347981130292499</v>
      </c>
      <c r="N39" s="11">
        <v>0.35746048408209696</v>
      </c>
      <c r="O39" s="80">
        <f t="shared" si="3"/>
        <v>1.8591921977528905</v>
      </c>
      <c r="P39" s="11">
        <f t="shared" si="1"/>
        <v>0.22176000000000001</v>
      </c>
      <c r="Q39" s="11">
        <f t="shared" ca="1" si="2"/>
        <v>3.2826294028359548</v>
      </c>
      <c r="R39" s="80">
        <f t="shared" si="4"/>
        <v>0.52927999999999997</v>
      </c>
      <c r="S39" s="80"/>
      <c r="T39" s="80"/>
      <c r="U39" s="80"/>
      <c r="V39" s="80"/>
      <c r="W39" s="80"/>
      <c r="X39" s="11"/>
    </row>
    <row r="40" spans="1:24" x14ac:dyDescent="0.25">
      <c r="A40" s="63">
        <f>INDEX(Calculations!$9:$9, , ROW()+121)</f>
        <v>40086</v>
      </c>
      <c r="B40" s="64">
        <f ca="1">INDEX(Calculations!$1:$80, MATCH("Fiscal_Impact", Calculations!$B:$B, 0), MATCH(Fiscal_impact_082918!$A40, Calculations!$9:$9, 0))</f>
        <v>2.5313125321901486</v>
      </c>
      <c r="C40" s="65">
        <f>INDEX(Calculations!$1:$80, MATCH("RecessionDummy", Calculations!$B:$B, 0), MATCH(Fiscal_impact_082918!$A40, Calculations!$9:$9, 0))</f>
        <v>0</v>
      </c>
      <c r="D40" s="64">
        <f ca="1">INDEX(Calculations!$1:$80, MATCH("Fiscal_Impact_bars", Calculations!$B:$B, 0), MATCH(Fiscal_impact_082918!$A40, Calculations!$9:$9, 0))</f>
        <v>2.704713187340158</v>
      </c>
      <c r="E40" s="64">
        <f>INDEX(HaverPull!$B:$XZ,MATCH($A40,HaverPull!$B:$B,0),MATCH("Contribution to %Ch in Real GDP from ""Federal G""",HaverPull!$B$1:$XZ$1,0))</f>
        <v>0.31</v>
      </c>
      <c r="F40" s="64">
        <f>INDEX(HaverPull!$B:$XZ,MATCH($A40,HaverPull!$B:$B,0),MATCH("Contribution to %Ch in Real GDP from ""S+L G""",HaverPull!$B$1:$XZ$1,0))</f>
        <v>-7.0000000000000007E-2</v>
      </c>
      <c r="G40" s="64">
        <f ca="1">INDEX(Calculations!$A:$GV,MATCH("Contribution of Consumption Growth to Real GDP",Calculations!B$1:B$71,0),MATCH($A40,Calculations!A$9:GV$9))</f>
        <v>2.474713187340158</v>
      </c>
      <c r="H40" s="87">
        <v>2.1286514445348699</v>
      </c>
      <c r="I40" s="87">
        <f t="shared" si="0"/>
        <v>3.0382359070526723</v>
      </c>
      <c r="J40" s="87">
        <v>0.45281591250398301</v>
      </c>
      <c r="K40" s="87">
        <v>0.144280662453623</v>
      </c>
      <c r="L40" s="87">
        <v>2.8242648668516144</v>
      </c>
      <c r="M40" s="87">
        <v>0.38312553475654898</v>
      </c>
      <c r="N40" s="11">
        <v>0.23884487230292539</v>
      </c>
      <c r="O40" s="80">
        <f t="shared" si="3"/>
        <v>2.5854199945486891</v>
      </c>
      <c r="P40" s="11">
        <f t="shared" si="1"/>
        <v>-3.5280000000000006E-2</v>
      </c>
      <c r="Q40" s="11">
        <f t="shared" ca="1" si="2"/>
        <v>3.0618097622977638</v>
      </c>
      <c r="R40" s="80">
        <f t="shared" si="4"/>
        <v>5.5999999999999939E-3</v>
      </c>
      <c r="S40" s="11"/>
      <c r="T40" s="11"/>
      <c r="U40" s="11"/>
      <c r="V40" s="11"/>
      <c r="W40" s="11"/>
      <c r="X40" s="11"/>
    </row>
    <row r="41" spans="1:24" x14ac:dyDescent="0.25">
      <c r="A41" s="63">
        <f>INDEX(Calculations!$9:$9, , ROW()+121)</f>
        <v>40178</v>
      </c>
      <c r="B41" s="64">
        <f ca="1">INDEX(Calculations!$1:$80, MATCH("Fiscal_Impact", Calculations!$B:$B, 0), MATCH(Fiscal_impact_082918!$A41, Calculations!$9:$9, 0))</f>
        <v>2.8234351226607513</v>
      </c>
      <c r="C41" s="65">
        <f>INDEX(Calculations!$1:$80, MATCH("RecessionDummy", Calculations!$B:$B, 0), MATCH(Fiscal_impact_082918!$A41, Calculations!$9:$9, 0))</f>
        <v>0</v>
      </c>
      <c r="D41" s="64">
        <f ca="1">INDEX(Calculations!$1:$80, MATCH("Fiscal_Impact_bars", Calculations!$B:$B, 0), MATCH(Fiscal_impact_082918!$A41, Calculations!$9:$9, 0))</f>
        <v>2.4765900143417388</v>
      </c>
      <c r="E41" s="64">
        <f>INDEX(HaverPull!$B:$XZ,MATCH($A41,HaverPull!$B:$B,0),MATCH("Contribution to %Ch in Real GDP from ""Federal G""",HaverPull!$B$1:$XZ$1,0))</f>
        <v>0.52</v>
      </c>
      <c r="F41" s="64">
        <f>INDEX(HaverPull!$B:$XZ,MATCH($A41,HaverPull!$B:$B,0),MATCH("Contribution to %Ch in Real GDP from ""S+L G""",HaverPull!$B$1:$XZ$1,0))</f>
        <v>-0.35</v>
      </c>
      <c r="G41" s="64">
        <f ca="1">INDEX(Calculations!$A:$GV,MATCH("Contribution of Consumption Growth to Real GDP",Calculations!B$1:B$71,0),MATCH($A41,Calculations!A$9:GV$9))</f>
        <v>2.3065900143417388</v>
      </c>
      <c r="H41" s="87">
        <v>2.1839372471079699</v>
      </c>
      <c r="I41" s="87">
        <f t="shared" si="0"/>
        <v>3.7371030616977174</v>
      </c>
      <c r="J41" s="87">
        <v>0.65161983256144596</v>
      </c>
      <c r="K41" s="87">
        <v>-0.15988769842773101</v>
      </c>
      <c r="L41" s="87">
        <v>3.2349467275423915</v>
      </c>
      <c r="M41" s="87">
        <v>-1.04242000216114E-2</v>
      </c>
      <c r="N41" s="11">
        <v>0.14946349840611967</v>
      </c>
      <c r="O41" s="80">
        <f t="shared" si="3"/>
        <v>3.0854832291362717</v>
      </c>
      <c r="P41" s="11">
        <f t="shared" si="1"/>
        <v>-0.1764</v>
      </c>
      <c r="Q41" s="11">
        <f t="shared" ca="1" si="2"/>
        <v>2.7983221484754539</v>
      </c>
      <c r="R41" s="80">
        <f t="shared" si="4"/>
        <v>-0.28015999999999996</v>
      </c>
      <c r="S41" s="11"/>
      <c r="T41" s="11"/>
      <c r="U41" s="11"/>
      <c r="V41" s="11"/>
      <c r="W41" s="11"/>
      <c r="X41" s="11"/>
    </row>
    <row r="42" spans="1:24" x14ac:dyDescent="0.25">
      <c r="A42" s="63">
        <f>INDEX(Calculations!$9:$9, , ROW()+121)</f>
        <v>40268</v>
      </c>
      <c r="B42" s="64">
        <f ca="1">INDEX(Calculations!$1:$80, MATCH("Fiscal_Impact", Calculations!$B:$B, 0), MATCH(Fiscal_impact_082918!$A42, Calculations!$9:$9, 0))</f>
        <v>2.4568246112147158</v>
      </c>
      <c r="C42" s="65">
        <f>INDEX(Calculations!$1:$80, MATCH("RecessionDummy", Calculations!$B:$B, 0), MATCH(Fiscal_impact_082918!$A42, Calculations!$9:$9, 0))</f>
        <v>0</v>
      </c>
      <c r="D42" s="64">
        <f ca="1">INDEX(Calculations!$1:$80, MATCH("Fiscal_Impact_bars", Calculations!$B:$B, 0), MATCH(Fiscal_impact_082918!$A42, Calculations!$9:$9, 0))</f>
        <v>1.9022279849264492</v>
      </c>
      <c r="E42" s="64">
        <f>INDEX(HaverPull!$B:$XZ,MATCH($A42,HaverPull!$B:$B,0),MATCH("Contribution to %Ch in Real GDP from ""Federal G""",HaverPull!$B$1:$XZ$1,0))</f>
        <v>0.39</v>
      </c>
      <c r="F42" s="64">
        <f>INDEX(HaverPull!$B:$XZ,MATCH($A42,HaverPull!$B:$B,0),MATCH("Contribution to %Ch in Real GDP from ""S+L G""",HaverPull!$B$1:$XZ$1,0))</f>
        <v>-0.73</v>
      </c>
      <c r="G42" s="64">
        <f ca="1">INDEX(Calculations!$A:$GV,MATCH("Contribution of Consumption Growth to Real GDP",Calculations!B$1:B$71,0),MATCH($A42,Calculations!A$9:GV$9))</f>
        <v>2.2322279849264492</v>
      </c>
      <c r="H42" s="87">
        <v>2.5536047585454802</v>
      </c>
      <c r="I42" s="87">
        <f t="shared" si="0"/>
        <v>5.4479696334518071</v>
      </c>
      <c r="J42" s="87">
        <v>0.51876364169059896</v>
      </c>
      <c r="K42" s="87">
        <v>-0.62462972040005904</v>
      </c>
      <c r="L42" s="87">
        <v>5.1240738331355473</v>
      </c>
      <c r="M42" s="87">
        <v>-0.429761879025719</v>
      </c>
      <c r="N42" s="11">
        <v>0.19486784137433971</v>
      </c>
      <c r="O42" s="80">
        <f t="shared" si="3"/>
        <v>4.9292059917612079</v>
      </c>
      <c r="P42" s="11">
        <f t="shared" si="1"/>
        <v>-0.36791999999999997</v>
      </c>
      <c r="Q42" s="11">
        <f t="shared" ca="1" si="2"/>
        <v>2.1363619062169885</v>
      </c>
      <c r="R42" s="80">
        <f t="shared" si="4"/>
        <v>-0.71560000000000001</v>
      </c>
      <c r="S42" s="11"/>
      <c r="T42" s="11"/>
      <c r="U42" s="11"/>
      <c r="V42" s="11"/>
      <c r="W42" s="11"/>
      <c r="X42" s="11"/>
    </row>
    <row r="43" spans="1:24" x14ac:dyDescent="0.25">
      <c r="A43" s="63">
        <f>INDEX(Calculations!$9:$9, , ROW()+121)</f>
        <v>40359</v>
      </c>
      <c r="B43" s="64">
        <f ca="1">INDEX(Calculations!$1:$80, MATCH("Fiscal_Impact", Calculations!$B:$B, 0), MATCH(Fiscal_impact_082918!$A43, Calculations!$9:$9, 0))</f>
        <v>2.1834799583931788</v>
      </c>
      <c r="C43" s="65">
        <f>INDEX(Calculations!$1:$80, MATCH("RecessionDummy", Calculations!$B:$B, 0), MATCH(Fiscal_impact_082918!$A43, Calculations!$9:$9, 0))</f>
        <v>0</v>
      </c>
      <c r="D43" s="64">
        <f ca="1">INDEX(Calculations!$1:$80, MATCH("Fiscal_Impact_bars", Calculations!$B:$B, 0), MATCH(Fiscal_impact_082918!$A43, Calculations!$9:$9, 0))</f>
        <v>1.6503886469643698</v>
      </c>
      <c r="E43" s="64">
        <f>INDEX(HaverPull!$B:$XZ,MATCH($A43,HaverPull!$B:$B,0),MATCH("Contribution to %Ch in Real GDP from ""Federal G""",HaverPull!$B$1:$XZ$1,0))</f>
        <v>0.46</v>
      </c>
      <c r="F43" s="64">
        <f>INDEX(HaverPull!$B:$XZ,MATCH($A43,HaverPull!$B:$B,0),MATCH("Contribution to %Ch in Real GDP from ""S+L G""",HaverPull!$B$1:$XZ$1,0))</f>
        <v>-0.17</v>
      </c>
      <c r="G43" s="64">
        <f ca="1">INDEX(Calculations!$A:$GV,MATCH("Contribution of Consumption Growth to Real GDP",Calculations!B$1:B$71,0),MATCH($A43,Calculations!A$9:GV$9))</f>
        <v>1.3503886469643698</v>
      </c>
      <c r="H43" s="87">
        <v>1.0304905593511</v>
      </c>
      <c r="I43" s="87">
        <f t="shared" si="0"/>
        <v>1.2715782321440727</v>
      </c>
      <c r="J43" s="87">
        <v>0.58330681596385403</v>
      </c>
      <c r="K43" s="87">
        <v>-0.11642795280691701</v>
      </c>
      <c r="L43" s="87">
        <v>0.90774740428427492</v>
      </c>
      <c r="M43" s="87">
        <v>0.103048035297139</v>
      </c>
      <c r="N43" s="11">
        <v>0.2194759881040563</v>
      </c>
      <c r="O43" s="80">
        <f t="shared" si="3"/>
        <v>0.68827141618021859</v>
      </c>
      <c r="P43" s="11">
        <f t="shared" si="1"/>
        <v>-8.5680000000000006E-2</v>
      </c>
      <c r="Q43" s="11">
        <f t="shared" ca="1" si="2"/>
        <v>1.8272675101213067</v>
      </c>
      <c r="R43" s="80">
        <f t="shared" si="4"/>
        <v>-0.18584000000000001</v>
      </c>
      <c r="S43" s="11"/>
      <c r="T43" s="11"/>
      <c r="U43" s="11"/>
      <c r="V43" s="11"/>
      <c r="W43" s="11"/>
      <c r="X43" s="11"/>
    </row>
    <row r="44" spans="1:24" x14ac:dyDescent="0.25">
      <c r="A44" s="63">
        <f>INDEX(Calculations!$9:$9, , ROW()+121)</f>
        <v>40451</v>
      </c>
      <c r="B44" s="64">
        <f ca="1">INDEX(Calculations!$1:$80, MATCH("Fiscal_Impact", Calculations!$B:$B, 0), MATCH(Fiscal_impact_082918!$A44, Calculations!$9:$9, 0))</f>
        <v>1.6900049059014273</v>
      </c>
      <c r="C44" s="65">
        <f>INDEX(Calculations!$1:$80, MATCH("RecessionDummy", Calculations!$B:$B, 0), MATCH(Fiscal_impact_082918!$A44, Calculations!$9:$9, 0))</f>
        <v>0</v>
      </c>
      <c r="D44" s="64">
        <f ca="1">INDEX(Calculations!$1:$80, MATCH("Fiscal_Impact_bars", Calculations!$B:$B, 0), MATCH(Fiscal_impact_082918!$A44, Calculations!$9:$9, 0))</f>
        <v>0.73081297737315165</v>
      </c>
      <c r="E44" s="64">
        <f>INDEX(HaverPull!$B:$XZ,MATCH($A44,HaverPull!$B:$B,0),MATCH("Contribution to %Ch in Real GDP from ""Federal G""",HaverPull!$B$1:$XZ$1,0))</f>
        <v>-0.15</v>
      </c>
      <c r="F44" s="64">
        <f>INDEX(HaverPull!$B:$XZ,MATCH($A44,HaverPull!$B:$B,0),MATCH("Contribution to %Ch in Real GDP from ""S+L G""",HaverPull!$B$1:$XZ$1,0))</f>
        <v>-0.43</v>
      </c>
      <c r="G44" s="64">
        <f ca="1">INDEX(Calculations!$A:$GV,MATCH("Contribution of Consumption Growth to Real GDP",Calculations!B$1:B$71,0),MATCH($A44,Calculations!A$9:GV$9))</f>
        <v>1.3008129773731516</v>
      </c>
      <c r="H44" s="87">
        <v>-0.25498171127320202</v>
      </c>
      <c r="I44" s="87">
        <f t="shared" si="0"/>
        <v>0.10707822711931521</v>
      </c>
      <c r="J44" s="87">
        <v>-8.1607556212679802E-2</v>
      </c>
      <c r="K44" s="87">
        <v>-0.423952954099794</v>
      </c>
      <c r="L44" s="87">
        <v>0.34492169070527073</v>
      </c>
      <c r="M44" s="87">
        <v>-0.26771704672651803</v>
      </c>
      <c r="N44" s="11">
        <v>0.15623590737327572</v>
      </c>
      <c r="O44" s="80">
        <f t="shared" si="3"/>
        <v>0.18868578333199501</v>
      </c>
      <c r="P44" s="11">
        <f t="shared" si="1"/>
        <v>-0.21672</v>
      </c>
      <c r="Q44" s="11">
        <f t="shared" ca="1" si="2"/>
        <v>0.80525246706067777</v>
      </c>
      <c r="R44" s="80">
        <f t="shared" si="4"/>
        <v>-0.48759999999999998</v>
      </c>
      <c r="S44" s="11"/>
      <c r="T44" s="11"/>
      <c r="U44" s="11"/>
      <c r="V44" s="11"/>
      <c r="W44" s="11"/>
      <c r="X44" s="11"/>
    </row>
    <row r="45" spans="1:24" x14ac:dyDescent="0.25">
      <c r="A45" s="63">
        <f>INDEX(Calculations!$9:$9, , ROW()+121)</f>
        <v>40543</v>
      </c>
      <c r="B45" s="64">
        <f ca="1">INDEX(Calculations!$1:$80, MATCH("Fiscal_Impact", Calculations!$B:$B, 0), MATCH(Fiscal_impact_082918!$A45, Calculations!$9:$9, 0))</f>
        <v>1.2075856577858326</v>
      </c>
      <c r="C45" s="65">
        <f>INDEX(Calculations!$1:$80, MATCH("RecessionDummy", Calculations!$B:$B, 0), MATCH(Fiscal_impact_082918!$A45, Calculations!$9:$9, 0))</f>
        <v>0</v>
      </c>
      <c r="D45" s="64">
        <f ca="1">INDEX(Calculations!$1:$80, MATCH("Fiscal_Impact_bars", Calculations!$B:$B, 0), MATCH(Fiscal_impact_082918!$A45, Calculations!$9:$9, 0))</f>
        <v>0.54691302187935942</v>
      </c>
      <c r="E45" s="64">
        <f>INDEX(HaverPull!$B:$XZ,MATCH($A45,HaverPull!$B:$B,0),MATCH("Contribution to %Ch in Real GDP from ""Federal G""",HaverPull!$B$1:$XZ$1,0))</f>
        <v>-0.05</v>
      </c>
      <c r="F45" s="64">
        <f>INDEX(HaverPull!$B:$XZ,MATCH($A45,HaverPull!$B:$B,0),MATCH("Contribution to %Ch in Real GDP from ""S+L G""",HaverPull!$B$1:$XZ$1,0))</f>
        <v>-0.47</v>
      </c>
      <c r="G45" s="64">
        <f ca="1">INDEX(Calculations!$A:$GV,MATCH("Contribution of Consumption Growth to Real GDP",Calculations!B$1:B$71,0),MATCH($A45,Calculations!A$9:GV$9))</f>
        <v>1.0669130218793594</v>
      </c>
      <c r="H45" s="87">
        <v>6.5304097743608305E-2</v>
      </c>
      <c r="I45" s="87">
        <f t="shared" si="0"/>
        <v>1.0528829651755252</v>
      </c>
      <c r="J45" s="87">
        <v>-4.1994441943739302E-2</v>
      </c>
      <c r="K45" s="87">
        <v>-0.56083618192561402</v>
      </c>
      <c r="L45" s="87">
        <v>1.2155734251725934</v>
      </c>
      <c r="M45" s="87">
        <v>-0.440140163872284</v>
      </c>
      <c r="N45" s="11">
        <v>0.12069601805332901</v>
      </c>
      <c r="O45" s="80">
        <f t="shared" si="3"/>
        <v>1.0948774071192644</v>
      </c>
      <c r="P45" s="11">
        <f t="shared" si="1"/>
        <v>-0.23687999999999998</v>
      </c>
      <c r="Q45" s="11">
        <f t="shared" ca="1" si="2"/>
        <v>0.46408239801000617</v>
      </c>
      <c r="R45" s="80">
        <f t="shared" si="4"/>
        <v>-0.59816000000000003</v>
      </c>
      <c r="S45" s="11"/>
      <c r="T45" s="11"/>
      <c r="U45" s="11"/>
      <c r="V45" s="11"/>
      <c r="W45" s="11"/>
      <c r="X45" s="11"/>
    </row>
    <row r="46" spans="1:24" x14ac:dyDescent="0.25">
      <c r="A46" s="63">
        <f>INDEX(Calculations!$9:$9, , ROW()+121)</f>
        <v>40633</v>
      </c>
      <c r="B46" s="64">
        <f ca="1">INDEX(Calculations!$1:$80, MATCH("Fiscal_Impact", Calculations!$B:$B, 0), MATCH(Fiscal_impact_082918!$A46, Calculations!$9:$9, 0))</f>
        <v>0.42101546229124437</v>
      </c>
      <c r="C46" s="65">
        <f>INDEX(Calculations!$1:$80, MATCH("RecessionDummy", Calculations!$B:$B, 0), MATCH(Fiscal_impact_082918!$A46, Calculations!$9:$9, 0))</f>
        <v>0</v>
      </c>
      <c r="D46" s="64">
        <f ca="1">INDEX(Calculations!$1:$80, MATCH("Fiscal_Impact_bars", Calculations!$B:$B, 0), MATCH(Fiscal_impact_082918!$A46, Calculations!$9:$9, 0))</f>
        <v>-1.2440527970519033</v>
      </c>
      <c r="E46" s="64">
        <f>INDEX(HaverPull!$B:$XZ,MATCH($A46,HaverPull!$B:$B,0),MATCH("Contribution to %Ch in Real GDP from ""Federal G""",HaverPull!$B$1:$XZ$1,0))</f>
        <v>-0.47</v>
      </c>
      <c r="F46" s="64">
        <f>INDEX(HaverPull!$B:$XZ,MATCH($A46,HaverPull!$B:$B,0),MATCH("Contribution to %Ch in Real GDP from ""S+L G""",HaverPull!$B$1:$XZ$1,0))</f>
        <v>-0.54</v>
      </c>
      <c r="G46" s="64">
        <f ca="1">INDEX(Calculations!$A:$GV,MATCH("Contribution of Consumption Growth to Real GDP",Calculations!B$1:B$71,0),MATCH($A46,Calculations!A$9:GV$9))</f>
        <v>-0.23405279705190329</v>
      </c>
      <c r="H46" s="87">
        <v>-1.4323291989794</v>
      </c>
      <c r="I46" s="87">
        <f t="shared" si="0"/>
        <v>-1.0387844706419962</v>
      </c>
      <c r="J46" s="87">
        <v>-0.478480656258777</v>
      </c>
      <c r="K46" s="87">
        <v>-0.72469896268680001</v>
      </c>
      <c r="L46" s="87">
        <v>-0.50930148722543822</v>
      </c>
      <c r="M46" s="87">
        <v>-0.67369663552901904</v>
      </c>
      <c r="N46" s="11">
        <v>5.1002327157780802E-2</v>
      </c>
      <c r="O46" s="80">
        <f t="shared" si="3"/>
        <v>-0.56030381438321908</v>
      </c>
      <c r="P46" s="11">
        <f t="shared" si="1"/>
        <v>-0.27216000000000001</v>
      </c>
      <c r="Q46" s="11">
        <f t="shared" ca="1" si="2"/>
        <v>-1.4372324159974803</v>
      </c>
      <c r="R46" s="80">
        <f t="shared" si="4"/>
        <v>-0.73872000000000004</v>
      </c>
      <c r="S46" s="11"/>
      <c r="T46" s="11"/>
      <c r="U46" s="11"/>
      <c r="V46" s="11"/>
      <c r="W46" s="11"/>
      <c r="X46" s="11"/>
    </row>
    <row r="47" spans="1:24" x14ac:dyDescent="0.25">
      <c r="A47" s="63">
        <f>INDEX(Calculations!$9:$9, , ROW()+121)</f>
        <v>40724</v>
      </c>
      <c r="B47" s="64">
        <f ca="1">INDEX(Calculations!$1:$80, MATCH("Fiscal_Impact", Calculations!$B:$B, 0), MATCH(Fiscal_impact_082918!$A47, Calculations!$9:$9, 0))</f>
        <v>-0.23843710663909395</v>
      </c>
      <c r="C47" s="65">
        <f>INDEX(Calculations!$1:$80, MATCH("RecessionDummy", Calculations!$B:$B, 0), MATCH(Fiscal_impact_082918!$A47, Calculations!$9:$9, 0))</f>
        <v>0</v>
      </c>
      <c r="D47" s="64">
        <f ca="1">INDEX(Calculations!$1:$80, MATCH("Fiscal_Impact_bars", Calculations!$B:$B, 0), MATCH(Fiscal_impact_082918!$A47, Calculations!$9:$9, 0))</f>
        <v>-0.98742162875698369</v>
      </c>
      <c r="E47" s="64">
        <f>INDEX(HaverPull!$B:$XZ,MATCH($A47,HaverPull!$B:$B,0),MATCH("Contribution to %Ch in Real GDP from ""Federal G""",HaverPull!$B$1:$XZ$1,0))</f>
        <v>-0.12</v>
      </c>
      <c r="F47" s="64">
        <f>INDEX(HaverPull!$B:$XZ,MATCH($A47,HaverPull!$B:$B,0),MATCH("Contribution to %Ch in Real GDP from ""S+L G""",HaverPull!$B$1:$XZ$1,0))</f>
        <v>-0.43</v>
      </c>
      <c r="G47" s="64">
        <f ca="1">INDEX(Calculations!$A:$GV,MATCH("Contribution of Consumption Growth to Real GDP",Calculations!B$1:B$71,0),MATCH($A47,Calculations!A$9:GV$9))</f>
        <v>-0.43742162875698365</v>
      </c>
      <c r="H47" s="87">
        <v>-1.12248088114865</v>
      </c>
      <c r="I47" s="87">
        <f t="shared" si="0"/>
        <v>-0.76438522239148499</v>
      </c>
      <c r="J47" s="87">
        <v>-0.15731374052472399</v>
      </c>
      <c r="K47" s="87">
        <v>-0.63889938719122197</v>
      </c>
      <c r="L47" s="87">
        <v>-0.62980349436608418</v>
      </c>
      <c r="M47" s="87">
        <v>-0.66163139969054496</v>
      </c>
      <c r="N47" s="11">
        <v>-2.2732012499323207E-2</v>
      </c>
      <c r="O47" s="80">
        <f t="shared" si="3"/>
        <v>-0.60707148186676096</v>
      </c>
      <c r="P47" s="11">
        <f t="shared" si="1"/>
        <v>-0.21672</v>
      </c>
      <c r="Q47" s="11">
        <f t="shared" ca="1" si="2"/>
        <v>-1.2336347564729295</v>
      </c>
      <c r="R47" s="80">
        <f t="shared" si="4"/>
        <v>-0.65464</v>
      </c>
      <c r="S47" s="11"/>
      <c r="T47" s="11"/>
      <c r="U47" s="11"/>
      <c r="V47" s="11"/>
      <c r="W47" s="11"/>
      <c r="X47" s="11"/>
    </row>
    <row r="48" spans="1:24" x14ac:dyDescent="0.25">
      <c r="A48" s="63">
        <f>INDEX(Calculations!$9:$9, , ROW()+121)</f>
        <v>40816</v>
      </c>
      <c r="B48" s="64">
        <f ca="1">INDEX(Calculations!$1:$80, MATCH("Fiscal_Impact", Calculations!$B:$B, 0), MATCH(Fiscal_impact_082918!$A48, Calculations!$9:$9, 0))</f>
        <v>-0.85300371425131871</v>
      </c>
      <c r="C48" s="65">
        <f>INDEX(Calculations!$1:$80, MATCH("RecessionDummy", Calculations!$B:$B, 0), MATCH(Fiscal_impact_082918!$A48, Calculations!$9:$9, 0))</f>
        <v>0</v>
      </c>
      <c r="D48" s="64">
        <f ca="1">INDEX(Calculations!$1:$80, MATCH("Fiscal_Impact_bars", Calculations!$B:$B, 0), MATCH(Fiscal_impact_082918!$A48, Calculations!$9:$9, 0))</f>
        <v>-1.7274534530757473</v>
      </c>
      <c r="E48" s="64">
        <f>INDEX(HaverPull!$B:$XZ,MATCH($A48,HaverPull!$B:$B,0),MATCH("Contribution to %Ch in Real GDP from ""Federal G""",HaverPull!$B$1:$XZ$1,0))</f>
        <v>-0.72</v>
      </c>
      <c r="F48" s="64">
        <f>INDEX(HaverPull!$B:$XZ,MATCH($A48,HaverPull!$B:$B,0),MATCH("Contribution to %Ch in Real GDP from ""S+L G""",HaverPull!$B$1:$XZ$1,0))</f>
        <v>-0.43</v>
      </c>
      <c r="G48" s="64">
        <f ca="1">INDEX(Calculations!$A:$GV,MATCH("Contribution of Consumption Growth to Real GDP",Calculations!B$1:B$71,0),MATCH($A48,Calculations!A$9:GV$9))</f>
        <v>-0.56745345307574735</v>
      </c>
      <c r="H48" s="87">
        <v>-1.8876016275979</v>
      </c>
      <c r="I48" s="87">
        <f t="shared" si="0"/>
        <v>-1.2711256843884378</v>
      </c>
      <c r="J48" s="87">
        <v>-0.75239360627815699</v>
      </c>
      <c r="K48" s="87">
        <v>-0.58917417821743501</v>
      </c>
      <c r="L48" s="87">
        <v>-0.80539988215744784</v>
      </c>
      <c r="M48" s="87">
        <v>-0.87584198226460297</v>
      </c>
      <c r="N48" s="11">
        <v>-0.28666780404716707</v>
      </c>
      <c r="O48" s="80">
        <f t="shared" si="3"/>
        <v>-0.51873207811028077</v>
      </c>
      <c r="P48" s="11">
        <f t="shared" si="1"/>
        <v>-0.21672</v>
      </c>
      <c r="Q48" s="11">
        <f t="shared" ca="1" si="2"/>
        <v>-1.9190212375713394</v>
      </c>
      <c r="R48" s="80">
        <f t="shared" si="4"/>
        <v>-0.66039999999999999</v>
      </c>
      <c r="S48" s="11"/>
      <c r="T48" s="11"/>
      <c r="U48" s="11"/>
      <c r="V48" s="11"/>
      <c r="W48" s="11"/>
      <c r="X48" s="11"/>
    </row>
    <row r="49" spans="1:24" x14ac:dyDescent="0.25">
      <c r="A49" s="63">
        <f>INDEX(Calculations!$9:$9, , ROW()+121)</f>
        <v>40908</v>
      </c>
      <c r="B49" s="64">
        <f ca="1">INDEX(Calculations!$1:$80, MATCH("Fiscal_Impact", Calculations!$B:$B, 0), MATCH(Fiscal_impact_082918!$A49, Calculations!$9:$9, 0))</f>
        <v>-1.1534202238904028</v>
      </c>
      <c r="C49" s="65">
        <f>INDEX(Calculations!$1:$80, MATCH("RecessionDummy", Calculations!$B:$B, 0), MATCH(Fiscal_impact_082918!$A49, Calculations!$9:$9, 0))</f>
        <v>0</v>
      </c>
      <c r="D49" s="64">
        <f ca="1">INDEX(Calculations!$1:$80, MATCH("Fiscal_Impact_bars", Calculations!$B:$B, 0), MATCH(Fiscal_impact_082918!$A49, Calculations!$9:$9, 0))</f>
        <v>-0.65475301667697705</v>
      </c>
      <c r="E49" s="64">
        <f>INDEX(HaverPull!$B:$XZ,MATCH($A49,HaverPull!$B:$B,0),MATCH("Contribution to %Ch in Real GDP from ""Federal G""",HaverPull!$B$1:$XZ$1,0))</f>
        <v>0.14000000000000001</v>
      </c>
      <c r="F49" s="64">
        <f>INDEX(HaverPull!$B:$XZ,MATCH($A49,HaverPull!$B:$B,0),MATCH("Contribution to %Ch in Real GDP from ""S+L G""",HaverPull!$B$1:$XZ$1,0))</f>
        <v>-0.18</v>
      </c>
      <c r="G49" s="64">
        <f ca="1">INDEX(Calculations!$A:$GV,MATCH("Contribution of Consumption Growth to Real GDP",Calculations!B$1:B$71,0),MATCH($A49,Calculations!A$9:GV$9))</f>
        <v>-0.61475301667697702</v>
      </c>
      <c r="H49" s="87">
        <v>-0.50926322279066405</v>
      </c>
      <c r="I49" s="87">
        <f t="shared" si="0"/>
        <v>4.318574266830652E-2</v>
      </c>
      <c r="J49" s="87">
        <v>8.4376956146702403E-2</v>
      </c>
      <c r="K49" s="87">
        <v>-0.40553891642226297</v>
      </c>
      <c r="L49" s="87">
        <v>-0.20869686925429998</v>
      </c>
      <c r="M49" s="87">
        <v>-0.57304457219816796</v>
      </c>
      <c r="N49" s="11">
        <v>-0.16750565577590409</v>
      </c>
      <c r="O49" s="80">
        <f t="shared" si="3"/>
        <v>-4.1191213478395883E-2</v>
      </c>
      <c r="P49" s="11">
        <f t="shared" si="1"/>
        <v>-9.0719999999999995E-2</v>
      </c>
      <c r="Q49" s="11">
        <f t="shared" ca="1" si="2"/>
        <v>-0.93591497695253767</v>
      </c>
      <c r="R49" s="80">
        <f t="shared" si="4"/>
        <v>-0.37080000000000002</v>
      </c>
      <c r="S49" s="11"/>
      <c r="T49" s="11"/>
      <c r="U49" s="11"/>
      <c r="V49" s="11"/>
      <c r="W49" s="11"/>
      <c r="X49" s="11"/>
    </row>
    <row r="50" spans="1:24" x14ac:dyDescent="0.25">
      <c r="A50" s="63">
        <f>INDEX(Calculations!$9:$9, , ROW()+121)</f>
        <v>40999</v>
      </c>
      <c r="B50" s="64">
        <f ca="1">INDEX(Calculations!$1:$80, MATCH("Fiscal_Impact", Calculations!$B:$B, 0), MATCH(Fiscal_impact_082918!$A50, Calculations!$9:$9, 0))</f>
        <v>-1.1049008147426918</v>
      </c>
      <c r="C50" s="65">
        <f>INDEX(Calculations!$1:$80, MATCH("RecessionDummy", Calculations!$B:$B, 0), MATCH(Fiscal_impact_082918!$A50, Calculations!$9:$9, 0))</f>
        <v>0</v>
      </c>
      <c r="D50" s="64">
        <f ca="1">INDEX(Calculations!$1:$80, MATCH("Fiscal_Impact_bars", Calculations!$B:$B, 0), MATCH(Fiscal_impact_082918!$A50, Calculations!$9:$9, 0))</f>
        <v>-1.0499751604610592</v>
      </c>
      <c r="E50" s="64">
        <f>INDEX(HaverPull!$B:$XZ,MATCH($A50,HaverPull!$B:$B,0),MATCH("Contribution to %Ch in Real GDP from ""Federal G""",HaverPull!$B$1:$XZ$1,0))</f>
        <v>0.01</v>
      </c>
      <c r="F50" s="64">
        <f>INDEX(HaverPull!$B:$XZ,MATCH($A50,HaverPull!$B:$B,0),MATCH("Contribution to %Ch in Real GDP from ""S+L G""",HaverPull!$B$1:$XZ$1,0))</f>
        <v>-0.34</v>
      </c>
      <c r="G50" s="64">
        <f ca="1">INDEX(Calculations!$A:$GV,MATCH("Contribution of Consumption Growth to Real GDP",Calculations!B$1:B$71,0),MATCH($A50,Calculations!A$9:GV$9))</f>
        <v>-0.70997516046105924</v>
      </c>
      <c r="H50" s="87">
        <v>-1.0661604723075699</v>
      </c>
      <c r="I50" s="87">
        <f t="shared" si="0"/>
        <v>-0.87075636661045042</v>
      </c>
      <c r="J50" s="87">
        <v>-3.2510138183284597E-2</v>
      </c>
      <c r="K50" s="87">
        <v>-0.46272784527148297</v>
      </c>
      <c r="L50" s="87">
        <v>-0.99004560306638834</v>
      </c>
      <c r="M50" s="87">
        <v>-0.61452721991070602</v>
      </c>
      <c r="N50" s="11">
        <v>-0.15179937463922252</v>
      </c>
      <c r="O50" s="80">
        <f t="shared" si="3"/>
        <v>-0.83824622842716578</v>
      </c>
      <c r="P50" s="11">
        <f t="shared" si="1"/>
        <v>-0.17136000000000001</v>
      </c>
      <c r="Q50" s="11">
        <f t="shared" ca="1" si="2"/>
        <v>-1.2152131439158267</v>
      </c>
      <c r="R50" s="80">
        <f t="shared" si="4"/>
        <v>-0.54303999999999997</v>
      </c>
      <c r="S50" s="11"/>
      <c r="T50" s="11"/>
      <c r="U50" s="11"/>
      <c r="V50" s="11"/>
      <c r="W50" s="11"/>
      <c r="X50" s="11"/>
    </row>
    <row r="51" spans="1:24" x14ac:dyDescent="0.25">
      <c r="A51" s="63">
        <f>INDEX(Calculations!$9:$9, , ROW()+121)</f>
        <v>41090</v>
      </c>
      <c r="B51" s="64">
        <f ca="1">INDEX(Calculations!$1:$80, MATCH("Fiscal_Impact", Calculations!$B:$B, 0), MATCH(Fiscal_impact_082918!$A51, Calculations!$9:$9, 0))</f>
        <v>-1.1002145965163308</v>
      </c>
      <c r="C51" s="65">
        <f>INDEX(Calculations!$1:$80, MATCH("RecessionDummy", Calculations!$B:$B, 0), MATCH(Fiscal_impact_082918!$A51, Calculations!$9:$9, 0))</f>
        <v>0</v>
      </c>
      <c r="D51" s="64">
        <f ca="1">INDEX(Calculations!$1:$80, MATCH("Fiscal_Impact_bars", Calculations!$B:$B, 0), MATCH(Fiscal_impact_082918!$A51, Calculations!$9:$9, 0))</f>
        <v>-0.96867675585153989</v>
      </c>
      <c r="E51" s="64">
        <f>INDEX(HaverPull!$B:$XZ,MATCH($A51,HaverPull!$B:$B,0),MATCH("Contribution to %Ch in Real GDP from ""Federal G""",HaverPull!$B$1:$XZ$1,0))</f>
        <v>-0.25</v>
      </c>
      <c r="F51" s="64">
        <f>INDEX(HaverPull!$B:$XZ,MATCH($A51,HaverPull!$B:$B,0),MATCH("Contribution to %Ch in Real GDP from ""S+L G""",HaverPull!$B$1:$XZ$1,0))</f>
        <v>-0.15</v>
      </c>
      <c r="G51" s="64">
        <f ca="1">INDEX(Calculations!$A:$GV,MATCH("Contribution of Consumption Growth to Real GDP",Calculations!B$1:B$71,0),MATCH($A51,Calculations!A$9:GV$9))</f>
        <v>-0.55867675585153997</v>
      </c>
      <c r="H51" s="87">
        <v>-0.48122299299387999</v>
      </c>
      <c r="I51" s="87">
        <f t="shared" si="0"/>
        <v>-0.3568276740978808</v>
      </c>
      <c r="J51" s="87">
        <v>-0.29022954909077803</v>
      </c>
      <c r="K51" s="87">
        <v>-0.22670680164120899</v>
      </c>
      <c r="L51" s="87">
        <v>2.4142952345553303E-3</v>
      </c>
      <c r="M51" s="87">
        <v>-0.157694381399551</v>
      </c>
      <c r="N51" s="11">
        <v>6.9012420241658101E-2</v>
      </c>
      <c r="O51" s="80">
        <f t="shared" si="3"/>
        <v>-6.6598125007102771E-2</v>
      </c>
      <c r="P51" s="11">
        <f t="shared" si="1"/>
        <v>-7.5600000000000001E-2</v>
      </c>
      <c r="Q51" s="11">
        <f t="shared" ca="1" si="2"/>
        <v>-1.0856131065835268</v>
      </c>
      <c r="R51" s="80">
        <f t="shared" si="4"/>
        <v>-0.33287999999999995</v>
      </c>
      <c r="S51" s="11"/>
      <c r="T51" s="11"/>
      <c r="U51" s="11"/>
      <c r="V51" s="11"/>
      <c r="W51" s="11"/>
      <c r="X51" s="11"/>
    </row>
    <row r="52" spans="1:24" x14ac:dyDescent="0.25">
      <c r="A52" s="63">
        <f>INDEX(Calculations!$9:$9, , ROW()+121)</f>
        <v>41182</v>
      </c>
      <c r="B52" s="64">
        <f ca="1">INDEX(Calculations!$1:$80, MATCH("Fiscal_Impact", Calculations!$B:$B, 0), MATCH(Fiscal_impact_082918!$A52, Calculations!$9:$9, 0))</f>
        <v>-0.80655812169924379</v>
      </c>
      <c r="C52" s="65">
        <f>INDEX(Calculations!$1:$80, MATCH("RecessionDummy", Calculations!$B:$B, 0), MATCH(Fiscal_impact_082918!$A52, Calculations!$9:$9, 0))</f>
        <v>0</v>
      </c>
      <c r="D52" s="64">
        <f ca="1">INDEX(Calculations!$1:$80, MATCH("Fiscal_Impact_bars", Calculations!$B:$B, 0), MATCH(Fiscal_impact_082918!$A52, Calculations!$9:$9, 0))</f>
        <v>-0.55282755380739934</v>
      </c>
      <c r="E52" s="64">
        <f>INDEX(HaverPull!$B:$XZ,MATCH($A52,HaverPull!$B:$B,0),MATCH("Contribution to %Ch in Real GDP from ""Federal G""",HaverPull!$B$1:$XZ$1,0))</f>
        <v>7.0000000000000007E-2</v>
      </c>
      <c r="F52" s="64">
        <f>INDEX(HaverPull!$B:$XZ,MATCH($A52,HaverPull!$B:$B,0),MATCH("Contribution to %Ch in Real GDP from ""S+L G""",HaverPull!$B$1:$XZ$1,0))</f>
        <v>-0.18</v>
      </c>
      <c r="G52" s="64">
        <f ca="1">INDEX(Calculations!$A:$GV,MATCH("Contribution of Consumption Growth to Real GDP",Calculations!B$1:B$71,0),MATCH($A52,Calculations!A$9:GV$9))</f>
        <v>-0.43282755380739935</v>
      </c>
      <c r="H52" s="87">
        <v>-9.2331840957921199E-2</v>
      </c>
      <c r="I52" s="87">
        <f t="shared" si="0"/>
        <v>0.27777609447584906</v>
      </c>
      <c r="J52" s="87">
        <v>3.02472329649809E-2</v>
      </c>
      <c r="K52" s="87">
        <v>-0.25035247066432498</v>
      </c>
      <c r="L52" s="87">
        <v>0.25153782749685666</v>
      </c>
      <c r="M52" s="87">
        <v>-0.24634350467833599</v>
      </c>
      <c r="N52" s="11">
        <v>4.0089659859885024E-3</v>
      </c>
      <c r="O52" s="80">
        <f t="shared" si="3"/>
        <v>0.24752886151086817</v>
      </c>
      <c r="P52" s="11">
        <f t="shared" si="1"/>
        <v>-9.0719999999999995E-2</v>
      </c>
      <c r="Q52" s="11">
        <f t="shared" ca="1" si="2"/>
        <v>-0.66293279150674345</v>
      </c>
      <c r="R52" s="80">
        <f t="shared" si="4"/>
        <v>-0.34199999999999997</v>
      </c>
      <c r="S52" s="11"/>
      <c r="T52" s="11"/>
      <c r="U52" s="11"/>
      <c r="V52" s="11"/>
      <c r="W52" s="11"/>
      <c r="X52" s="11"/>
    </row>
    <row r="53" spans="1:24" x14ac:dyDescent="0.25">
      <c r="A53" s="63">
        <f>INDEX(Calculations!$9:$9, , ROW()+121)</f>
        <v>41274</v>
      </c>
      <c r="B53" s="64">
        <f ca="1">INDEX(Calculations!$1:$80, MATCH("Fiscal_Impact", Calculations!$B:$B, 0), MATCH(Fiscal_impact_082918!$A53, Calculations!$9:$9, 0))</f>
        <v>-0.96852908003251947</v>
      </c>
      <c r="C53" s="65">
        <f>INDEX(Calculations!$1:$80, MATCH("RecessionDummy", Calculations!$B:$B, 0), MATCH(Fiscal_impact_082918!$A53, Calculations!$9:$9, 0))</f>
        <v>0</v>
      </c>
      <c r="D53" s="64">
        <f ca="1">INDEX(Calculations!$1:$80, MATCH("Fiscal_Impact_bars", Calculations!$B:$B, 0), MATCH(Fiscal_impact_082918!$A53, Calculations!$9:$9, 0))</f>
        <v>-1.3026368500100793</v>
      </c>
      <c r="E53" s="64">
        <f>INDEX(HaverPull!$B:$XZ,MATCH($A53,HaverPull!$B:$B,0),MATCH("Contribution to %Ch in Real GDP from ""Federal G""",HaverPull!$B$1:$XZ$1,0))</f>
        <v>-0.63</v>
      </c>
      <c r="F53" s="64">
        <f>INDEX(HaverPull!$B:$XZ,MATCH($A53,HaverPull!$B:$B,0),MATCH("Contribution to %Ch in Real GDP from ""S+L G""",HaverPull!$B$1:$XZ$1,0))</f>
        <v>-0.13</v>
      </c>
      <c r="G53" s="64">
        <f ca="1">INDEX(Calculations!$A:$GV,MATCH("Contribution of Consumption Growth to Real GDP",Calculations!B$1:B$71,0),MATCH($A53,Calculations!A$9:GV$9))</f>
        <v>-0.54263685001007944</v>
      </c>
      <c r="H53" s="87">
        <v>-0.93614228647715503</v>
      </c>
      <c r="I53" s="87">
        <f t="shared" si="0"/>
        <v>-1.0531961337196363</v>
      </c>
      <c r="J53" s="87">
        <v>-0.66852976834813904</v>
      </c>
      <c r="K53" s="87">
        <v>-0.105892782794237</v>
      </c>
      <c r="L53" s="87">
        <v>-0.35405291802052713</v>
      </c>
      <c r="M53" s="87">
        <v>-7.5279335443266995E-2</v>
      </c>
      <c r="N53" s="11">
        <v>3.0613447350970099E-2</v>
      </c>
      <c r="O53" s="80">
        <f t="shared" si="3"/>
        <v>-0.38466636537149723</v>
      </c>
      <c r="P53" s="11">
        <f t="shared" si="1"/>
        <v>-6.5520000000000009E-2</v>
      </c>
      <c r="Q53" s="11">
        <f t="shared" ca="1" si="2"/>
        <v>-1.3170594011524555</v>
      </c>
      <c r="R53" s="80">
        <f t="shared" si="4"/>
        <v>-0.26247999999999999</v>
      </c>
      <c r="S53" s="11"/>
      <c r="T53" s="11"/>
      <c r="U53" s="11"/>
      <c r="V53" s="11"/>
      <c r="W53" s="11"/>
      <c r="X53" s="11"/>
    </row>
    <row r="54" spans="1:24" x14ac:dyDescent="0.25">
      <c r="A54" s="63">
        <f>INDEX(Calculations!$9:$9, , ROW()+121)</f>
        <v>41364</v>
      </c>
      <c r="B54" s="64">
        <f ca="1">INDEX(Calculations!$1:$80, MATCH("Fiscal_Impact", Calculations!$B:$B, 0), MATCH(Fiscal_impact_082918!$A54, Calculations!$9:$9, 0))</f>
        <v>-1.0942140803009437</v>
      </c>
      <c r="C54" s="65">
        <f>INDEX(Calculations!$1:$80, MATCH("RecessionDummy", Calculations!$B:$B, 0), MATCH(Fiscal_impact_082918!$A54, Calculations!$9:$9, 0))</f>
        <v>0</v>
      </c>
      <c r="D54" s="64">
        <f ca="1">INDEX(Calculations!$1:$80, MATCH("Fiscal_Impact_bars", Calculations!$B:$B, 0), MATCH(Fiscal_impact_082918!$A54, Calculations!$9:$9, 0))</f>
        <v>-1.5527151615347559</v>
      </c>
      <c r="E54" s="64">
        <f>INDEX(HaverPull!$B:$XZ,MATCH($A54,HaverPull!$B:$B,0),MATCH("Contribution to %Ch in Real GDP from ""Federal G""",HaverPull!$B$1:$XZ$1,0))</f>
        <v>-0.71</v>
      </c>
      <c r="F54" s="64">
        <f>INDEX(HaverPull!$B:$XZ,MATCH($A54,HaverPull!$B:$B,0),MATCH("Contribution to %Ch in Real GDP from ""S+L G""",HaverPull!$B$1:$XZ$1,0))</f>
        <v>0.03</v>
      </c>
      <c r="G54" s="64">
        <f ca="1">INDEX(Calculations!$A:$GV,MATCH("Contribution of Consumption Growth to Real GDP",Calculations!B$1:B$71,0),MATCH($A54,Calculations!A$9:GV$9))</f>
        <v>-0.87271516153475581</v>
      </c>
      <c r="H54" s="87">
        <v>-1.42336943936894</v>
      </c>
      <c r="I54" s="87">
        <f t="shared" si="0"/>
        <v>-2.1174550255842322</v>
      </c>
      <c r="J54" s="87">
        <v>-0.77959055242178399</v>
      </c>
      <c r="K54" s="87">
        <v>2.05148856800987E-2</v>
      </c>
      <c r="L54" s="87">
        <v>-1.3332260092084791</v>
      </c>
      <c r="M54" s="87">
        <v>2.51533496340677E-2</v>
      </c>
      <c r="N54" s="11">
        <v>4.6384639539689965E-3</v>
      </c>
      <c r="O54" s="80">
        <f t="shared" si="3"/>
        <v>-1.3378644731624481</v>
      </c>
      <c r="P54" s="11">
        <f t="shared" si="1"/>
        <v>1.512E-2</v>
      </c>
      <c r="Q54" s="11">
        <f t="shared" ca="1" si="2"/>
        <v>-1.6317908282764411</v>
      </c>
      <c r="R54" s="80">
        <f t="shared" si="4"/>
        <v>-6.9360000000000005E-2</v>
      </c>
      <c r="S54" s="11"/>
      <c r="T54" s="11"/>
      <c r="U54" s="11"/>
      <c r="V54" s="11"/>
      <c r="W54" s="11"/>
      <c r="X54" s="11"/>
    </row>
    <row r="55" spans="1:24" x14ac:dyDescent="0.25">
      <c r="A55" s="63">
        <f>INDEX(Calculations!$9:$9, , ROW()+121)</f>
        <v>41455</v>
      </c>
      <c r="B55" s="64">
        <f ca="1">INDEX(Calculations!$1:$80, MATCH("Fiscal_Impact", Calculations!$B:$B, 0), MATCH(Fiscal_impact_082918!$A55, Calculations!$9:$9, 0))</f>
        <v>-1.1029189003982283</v>
      </c>
      <c r="C55" s="65">
        <f>INDEX(Calculations!$1:$80, MATCH("RecessionDummy", Calculations!$B:$B, 0), MATCH(Fiscal_impact_082918!$A55, Calculations!$9:$9, 0))</f>
        <v>0</v>
      </c>
      <c r="D55" s="64">
        <f ca="1">INDEX(Calculations!$1:$80, MATCH("Fiscal_Impact_bars", Calculations!$B:$B, 0), MATCH(Fiscal_impact_082918!$A55, Calculations!$9:$9, 0))</f>
        <v>-1.0034960362406784</v>
      </c>
      <c r="E55" s="64">
        <f>INDEX(HaverPull!$B:$XZ,MATCH($A55,HaverPull!$B:$B,0),MATCH("Contribution to %Ch in Real GDP from ""Federal G""",HaverPull!$B$1:$XZ$1,0))</f>
        <v>-0.24</v>
      </c>
      <c r="F55" s="64">
        <f>INDEX(HaverPull!$B:$XZ,MATCH($A55,HaverPull!$B:$B,0),MATCH("Contribution to %Ch in Real GDP from ""S+L G""",HaverPull!$B$1:$XZ$1,0))</f>
        <v>0.11</v>
      </c>
      <c r="G55" s="64">
        <f ca="1">INDEX(Calculations!$A:$GV,MATCH("Contribution of Consumption Growth to Real GDP",Calculations!B$1:B$71,0),MATCH($A55,Calculations!A$9:GV$9))</f>
        <v>-0.8734960362406784</v>
      </c>
      <c r="H55" s="87">
        <v>-1.0501596739971799</v>
      </c>
      <c r="I55" s="87">
        <f t="shared" si="0"/>
        <v>-1.8944524471379103</v>
      </c>
      <c r="J55" s="87">
        <v>-0.32751296512742401</v>
      </c>
      <c r="K55" s="87">
        <v>0.133870056369531</v>
      </c>
      <c r="L55" s="87">
        <v>-1.6399865062445389</v>
      </c>
      <c r="M55" s="87">
        <v>6.08230321354786E-2</v>
      </c>
      <c r="N55" s="11">
        <v>-7.3047024234052585E-2</v>
      </c>
      <c r="O55" s="80">
        <f t="shared" si="3"/>
        <v>-1.5669394820104863</v>
      </c>
      <c r="P55" s="11">
        <f t="shared" si="1"/>
        <v>5.5440000000000003E-2</v>
      </c>
      <c r="Q55" s="11">
        <f t="shared" ca="1" si="2"/>
        <v>-1.0671389449985715</v>
      </c>
      <c r="R55" s="80">
        <f t="shared" si="4"/>
        <v>4.9520000000000002E-2</v>
      </c>
      <c r="S55" s="11"/>
      <c r="T55" s="11"/>
      <c r="U55" s="11"/>
      <c r="V55" s="11"/>
      <c r="W55" s="11"/>
      <c r="X55" s="11"/>
    </row>
    <row r="56" spans="1:24" x14ac:dyDescent="0.25">
      <c r="A56" s="63">
        <f>INDEX(Calculations!$9:$9, , ROW()+121)</f>
        <v>41547</v>
      </c>
      <c r="B56" s="64">
        <f ca="1">INDEX(Calculations!$1:$80, MATCH("Fiscal_Impact", Calculations!$B:$B, 0), MATCH(Fiscal_impact_082918!$A56, Calculations!$9:$9, 0))</f>
        <v>-1.1697477625340822</v>
      </c>
      <c r="C56" s="65">
        <f>INDEX(Calculations!$1:$80, MATCH("RecessionDummy", Calculations!$B:$B, 0), MATCH(Fiscal_impact_082918!$A56, Calculations!$9:$9, 0))</f>
        <v>0</v>
      </c>
      <c r="D56" s="64">
        <f ca="1">INDEX(Calculations!$1:$80, MATCH("Fiscal_Impact_bars", Calculations!$B:$B, 0), MATCH(Fiscal_impact_082918!$A56, Calculations!$9:$9, 0))</f>
        <v>-0.82014300235081505</v>
      </c>
      <c r="E56" s="64">
        <f>INDEX(HaverPull!$B:$XZ,MATCH($A56,HaverPull!$B:$B,0),MATCH("Contribution to %Ch in Real GDP from ""Federal G""",HaverPull!$B$1:$XZ$1,0))</f>
        <v>-0.43</v>
      </c>
      <c r="F56" s="64">
        <f>INDEX(HaverPull!$B:$XZ,MATCH($A56,HaverPull!$B:$B,0),MATCH("Contribution to %Ch in Real GDP from ""S+L G""",HaverPull!$B$1:$XZ$1,0))</f>
        <v>0.03</v>
      </c>
      <c r="G56" s="64">
        <f ca="1">INDEX(Calculations!$A:$GV,MATCH("Contribution of Consumption Growth to Real GDP",Calculations!B$1:B$71,0),MATCH($A56,Calculations!A$9:GV$9))</f>
        <v>-0.42014300235081503</v>
      </c>
      <c r="H56" s="87">
        <v>-0.41688227690652901</v>
      </c>
      <c r="I56" s="87">
        <f t="shared" si="0"/>
        <v>-0.9757352816055167</v>
      </c>
      <c r="J56" s="87">
        <v>-0.49785147741903601</v>
      </c>
      <c r="K56" s="87">
        <v>0.102147702260518</v>
      </c>
      <c r="L56" s="87">
        <v>-0.2601204038412519</v>
      </c>
      <c r="M56" s="87">
        <v>0.31991110260574701</v>
      </c>
      <c r="N56" s="11">
        <v>0.21776340034522879</v>
      </c>
      <c r="O56" s="80">
        <f t="shared" si="3"/>
        <v>-0.47788380418648069</v>
      </c>
      <c r="P56" s="11">
        <f t="shared" si="1"/>
        <v>1.512E-2</v>
      </c>
      <c r="Q56" s="11">
        <f t="shared" ca="1" si="2"/>
        <v>-0.81584677750933299</v>
      </c>
      <c r="R56" s="80">
        <f t="shared" si="4"/>
        <v>-1.5359999999999999E-2</v>
      </c>
      <c r="S56" s="11"/>
      <c r="T56" s="11"/>
      <c r="U56" s="11"/>
      <c r="V56" s="11"/>
      <c r="W56" s="11"/>
      <c r="X56" s="11"/>
    </row>
    <row r="57" spans="1:24" x14ac:dyDescent="0.25">
      <c r="A57" s="63">
        <f>INDEX(Calculations!$9:$9, , ROW()+121)</f>
        <v>41639</v>
      </c>
      <c r="B57" s="64">
        <f ca="1">INDEX(Calculations!$1:$80, MATCH("Fiscal_Impact", Calculations!$B:$B, 0), MATCH(Fiscal_impact_082918!$A57, Calculations!$9:$9, 0))</f>
        <v>-1.1134432400388083</v>
      </c>
      <c r="C57" s="65">
        <f>INDEX(Calculations!$1:$80, MATCH("RecessionDummy", Calculations!$B:$B, 0), MATCH(Fiscal_impact_082918!$A57, Calculations!$9:$9, 0))</f>
        <v>0</v>
      </c>
      <c r="D57" s="64">
        <f ca="1">INDEX(Calculations!$1:$80, MATCH("Fiscal_Impact_bars", Calculations!$B:$B, 0), MATCH(Fiscal_impact_082918!$A57, Calculations!$9:$9, 0))</f>
        <v>-1.077418760028984</v>
      </c>
      <c r="E57" s="64">
        <f>INDEX(HaverPull!$B:$XZ,MATCH($A57,HaverPull!$B:$B,0),MATCH("Contribution to %Ch in Real GDP from ""Federal G""",HaverPull!$B$1:$XZ$1,0))</f>
        <v>-0.5</v>
      </c>
      <c r="F57" s="64">
        <f>INDEX(HaverPull!$B:$XZ,MATCH($A57,HaverPull!$B:$B,0),MATCH("Contribution to %Ch in Real GDP from ""S+L G""",HaverPull!$B$1:$XZ$1,0))</f>
        <v>-0.08</v>
      </c>
      <c r="G57" s="64">
        <f ca="1">INDEX(Calculations!$A:$GV,MATCH("Contribution of Consumption Growth to Real GDP",Calculations!B$1:B$71,0),MATCH($A57,Calculations!A$9:GV$9))</f>
        <v>-0.497418760028984</v>
      </c>
      <c r="H57" s="87">
        <v>-1.0035975771587899</v>
      </c>
      <c r="I57" s="87">
        <f t="shared" si="0"/>
        <v>-1.4210508062665705</v>
      </c>
      <c r="J57" s="87">
        <v>-0.54845143262587104</v>
      </c>
      <c r="K57" s="87">
        <v>-3.3789920644489803E-2</v>
      </c>
      <c r="L57" s="87">
        <v>-0.85765591070877734</v>
      </c>
      <c r="M57" s="87">
        <v>-1.88464577125678E-2</v>
      </c>
      <c r="N57" s="11">
        <v>1.4943462931922002E-2</v>
      </c>
      <c r="O57" s="80">
        <f t="shared" si="3"/>
        <v>-0.87259937364069939</v>
      </c>
      <c r="P57" s="11">
        <f t="shared" si="1"/>
        <v>-4.0320000000000002E-2</v>
      </c>
      <c r="Q57" s="11">
        <f t="shared" ca="1" si="2"/>
        <v>-1.0796601132993449</v>
      </c>
      <c r="R57" s="80">
        <f t="shared" si="4"/>
        <v>-0.10664</v>
      </c>
      <c r="S57" s="11"/>
      <c r="T57" s="11"/>
      <c r="U57" s="11"/>
      <c r="V57" s="11"/>
      <c r="W57" s="11"/>
      <c r="X57" s="11"/>
    </row>
    <row r="58" spans="1:24" x14ac:dyDescent="0.25">
      <c r="A58" s="63">
        <f>INDEX(Calculations!$9:$9, , ROW()+121)</f>
        <v>41729</v>
      </c>
      <c r="B58" s="64">
        <f ca="1">INDEX(Calculations!$1:$80, MATCH("Fiscal_Impact", Calculations!$B:$B, 0), MATCH(Fiscal_impact_082918!$A58, Calculations!$9:$9, 0))</f>
        <v>-0.95805080351969796</v>
      </c>
      <c r="C58" s="65">
        <f>INDEX(Calculations!$1:$80, MATCH("RecessionDummy", Calculations!$B:$B, 0), MATCH(Fiscal_impact_082918!$A58, Calculations!$9:$9, 0))</f>
        <v>0</v>
      </c>
      <c r="D58" s="64">
        <f ca="1">INDEX(Calculations!$1:$80, MATCH("Fiscal_Impact_bars", Calculations!$B:$B, 0), MATCH(Fiscal_impact_082918!$A58, Calculations!$9:$9, 0))</f>
        <v>-0.93114541545831409</v>
      </c>
      <c r="E58" s="64">
        <f>INDEX(HaverPull!$B:$XZ,MATCH($A58,HaverPull!$B:$B,0),MATCH("Contribution to %Ch in Real GDP from ""Federal G""",HaverPull!$B$1:$XZ$1,0))</f>
        <v>0.03</v>
      </c>
      <c r="F58" s="64">
        <f>INDEX(HaverPull!$B:$XZ,MATCH($A58,HaverPull!$B:$B,0),MATCH("Contribution to %Ch in Real GDP from ""S+L G""",HaverPull!$B$1:$XZ$1,0))</f>
        <v>-0.28000000000000003</v>
      </c>
      <c r="G58" s="64">
        <f ca="1">INDEX(Calculations!$A:$GV,MATCH("Contribution of Consumption Growth to Real GDP",Calculations!B$1:B$71,0),MATCH($A58,Calculations!A$9:GV$9))</f>
        <v>-0.67114541545831408</v>
      </c>
      <c r="H58" s="82">
        <v>-0.38781823607456201</v>
      </c>
      <c r="I58" s="87">
        <f t="shared" si="0"/>
        <v>-0.65107213903802497</v>
      </c>
      <c r="J58" s="82">
        <v>7.1339784762482498E-4</v>
      </c>
      <c r="K58" s="82">
        <v>-0.25034750290220797</v>
      </c>
      <c r="L58" s="87">
        <v>-0.46407689946280273</v>
      </c>
      <c r="M58" s="82">
        <v>-6.2638865479361705E-2</v>
      </c>
      <c r="N58" s="11">
        <v>0.18770863742284705</v>
      </c>
      <c r="O58" s="80">
        <f t="shared" si="3"/>
        <v>-0.65178553688564977</v>
      </c>
      <c r="P58" s="11">
        <f t="shared" si="1"/>
        <v>-0.14112000000000002</v>
      </c>
      <c r="Q58" s="11">
        <f t="shared" ca="1" si="2"/>
        <v>-0.93077952051289725</v>
      </c>
      <c r="R58" s="80">
        <f t="shared" si="4"/>
        <v>-0.316</v>
      </c>
      <c r="S58" s="81"/>
      <c r="T58" s="81"/>
      <c r="U58" s="81"/>
      <c r="V58" s="81"/>
      <c r="W58" s="81"/>
      <c r="X58" s="11"/>
    </row>
    <row r="59" spans="1:24" x14ac:dyDescent="0.25">
      <c r="A59" s="63">
        <f>INDEX(Calculations!$9:$9, , ROW()+121)</f>
        <v>41820</v>
      </c>
      <c r="B59" s="64">
        <f ca="1">INDEX(Calculations!$1:$80, MATCH("Fiscal_Impact", Calculations!$B:$B, 0), MATCH(Fiscal_impact_082918!$A59, Calculations!$9:$9, 0))</f>
        <v>-0.81277295415454665</v>
      </c>
      <c r="C59" s="65">
        <f>INDEX(Calculations!$1:$80, MATCH("RecessionDummy", Calculations!$B:$B, 0), MATCH(Fiscal_impact_082918!$A59, Calculations!$9:$9, 0))</f>
        <v>0</v>
      </c>
      <c r="D59" s="64">
        <f ca="1">INDEX(Calculations!$1:$80, MATCH("Fiscal_Impact_bars", Calculations!$B:$B, 0), MATCH(Fiscal_impact_082918!$A59, Calculations!$9:$9, 0))</f>
        <v>-0.42238463878007387</v>
      </c>
      <c r="E59" s="64">
        <f>INDEX(HaverPull!$B:$XZ,MATCH($A59,HaverPull!$B:$B,0),MATCH("Contribution to %Ch in Real GDP from ""Federal G""",HaverPull!$B$1:$XZ$1,0))</f>
        <v>-0.27</v>
      </c>
      <c r="F59" s="64">
        <f>INDEX(HaverPull!$B:$XZ,MATCH($A59,HaverPull!$B:$B,0),MATCH("Contribution to %Ch in Real GDP from ""S+L G""",HaverPull!$B$1:$XZ$1,0))</f>
        <v>0.26</v>
      </c>
      <c r="G59" s="64">
        <f ca="1">INDEX(Calculations!$A:$GV,MATCH("Contribution of Consumption Growth to Real GDP",Calculations!B$1:B$71,0),MATCH($A59,Calculations!A$9:GV$9))</f>
        <v>-0.42238463878007387</v>
      </c>
      <c r="H59" s="82">
        <v>0.33117992249925099</v>
      </c>
      <c r="I59" s="87">
        <f t="shared" si="0"/>
        <v>-0.32301936243831403</v>
      </c>
      <c r="J59" s="82">
        <v>-0.29719707175055898</v>
      </c>
      <c r="K59" s="82">
        <v>0.29478883576880899</v>
      </c>
      <c r="L59" s="87">
        <v>0.32067701313712416</v>
      </c>
      <c r="M59" s="82">
        <v>0.64128813959368802</v>
      </c>
      <c r="N59" s="11">
        <v>0.3464993038248792</v>
      </c>
      <c r="O59" s="80">
        <f t="shared" si="3"/>
        <v>-2.5822290687755045E-2</v>
      </c>
      <c r="P59" s="11">
        <f t="shared" si="1"/>
        <v>0.13104000000000002</v>
      </c>
      <c r="Q59" s="11">
        <f t="shared" ca="1" si="2"/>
        <v>-0.4147928747618238</v>
      </c>
      <c r="R59" s="80">
        <f t="shared" si="4"/>
        <v>0.25568000000000002</v>
      </c>
      <c r="S59" s="81"/>
      <c r="T59" s="81"/>
      <c r="U59" s="81"/>
      <c r="V59" s="81"/>
      <c r="W59" s="81"/>
      <c r="X59" s="11"/>
    </row>
    <row r="60" spans="1:24" x14ac:dyDescent="0.25">
      <c r="A60" s="63">
        <f>INDEX(Calculations!$9:$9, , ROW()+121)</f>
        <v>41912</v>
      </c>
      <c r="B60" s="64">
        <f ca="1">INDEX(Calculations!$1:$80, MATCH("Fiscal_Impact", Calculations!$B:$B, 0), MATCH(Fiscal_impact_082918!$A60, Calculations!$9:$9, 0))</f>
        <v>-0.55619428814783745</v>
      </c>
      <c r="C60" s="65">
        <f>INDEX(Calculations!$1:$80, MATCH("RecessionDummy", Calculations!$B:$B, 0), MATCH(Fiscal_impact_082918!$A60, Calculations!$9:$9, 0))</f>
        <v>0</v>
      </c>
      <c r="D60" s="64">
        <f ca="1">INDEX(Calculations!$1:$80, MATCH("Fiscal_Impact_bars", Calculations!$B:$B, 0), MATCH(Fiscal_impact_082918!$A60, Calculations!$9:$9, 0))</f>
        <v>0.20617166167602236</v>
      </c>
      <c r="E60" s="64">
        <f>INDEX(HaverPull!$B:$XZ,MATCH($A60,HaverPull!$B:$B,0),MATCH("Contribution to %Ch in Real GDP from ""Federal G""",HaverPull!$B$1:$XZ$1,0))</f>
        <v>0.33</v>
      </c>
      <c r="F60" s="64">
        <f>INDEX(HaverPull!$B:$XZ,MATCH($A60,HaverPull!$B:$B,0),MATCH("Contribution to %Ch in Real GDP from ""S+L G""",HaverPull!$B$1:$XZ$1,0))</f>
        <v>0.18</v>
      </c>
      <c r="G60" s="64">
        <f ca="1">INDEX(Calculations!$A:$GV,MATCH("Contribution of Consumption Growth to Real GDP",Calculations!B$1:B$71,0),MATCH($A60,Calculations!A$9:GV$9))</f>
        <v>-0.30382833832397765</v>
      </c>
      <c r="H60" s="82">
        <v>1.1320920100217899</v>
      </c>
      <c r="I60" s="87">
        <f t="shared" si="0"/>
        <v>0.74623162054124681</v>
      </c>
      <c r="J60" s="82">
        <v>0.318524383112961</v>
      </c>
      <c r="K60" s="82">
        <v>0.23130045723286</v>
      </c>
      <c r="L60" s="87">
        <v>0.79612078839011091</v>
      </c>
      <c r="M60" s="82">
        <v>0.59971400819468501</v>
      </c>
      <c r="N60" s="11">
        <v>0.3684135509618251</v>
      </c>
      <c r="O60" s="80">
        <f t="shared" si="3"/>
        <v>0.42770723742828581</v>
      </c>
      <c r="P60" s="11">
        <f t="shared" si="1"/>
        <v>9.0719999999999995E-2</v>
      </c>
      <c r="Q60" s="11">
        <f t="shared" ca="1" si="2"/>
        <v>0.24599650202184334</v>
      </c>
      <c r="R60" s="80">
        <f t="shared" si="4"/>
        <v>0.19799999999999998</v>
      </c>
      <c r="S60" s="81"/>
      <c r="T60" s="81"/>
      <c r="U60" s="81"/>
      <c r="V60" s="81"/>
      <c r="W60" s="81"/>
      <c r="X60" s="11"/>
    </row>
    <row r="61" spans="1:24" x14ac:dyDescent="0.25">
      <c r="A61" s="63">
        <f>INDEX(Calculations!$9:$9, , ROW()+121)</f>
        <v>42004</v>
      </c>
      <c r="B61" s="64">
        <f ca="1">INDEX(Calculations!$1:$80, MATCH("Fiscal_Impact", Calculations!$B:$B, 0), MATCH(Fiscal_impact_082918!$A61, Calculations!$9:$9, 0))</f>
        <v>-0.35167861916506626</v>
      </c>
      <c r="C61" s="65">
        <f>INDEX(Calculations!$1:$80, MATCH("RecessionDummy", Calculations!$B:$B, 0), MATCH(Fiscal_impact_082918!$A61, Calculations!$9:$9, 0))</f>
        <v>0</v>
      </c>
      <c r="D61" s="64">
        <f ca="1">INDEX(Calculations!$1:$80, MATCH("Fiscal_Impact_bars", Calculations!$B:$B, 0), MATCH(Fiscal_impact_082918!$A61, Calculations!$9:$9, 0))</f>
        <v>-0.25935608409789945</v>
      </c>
      <c r="E61" s="64">
        <f>INDEX(HaverPull!$B:$XZ,MATCH($A61,HaverPull!$B:$B,0),MATCH("Contribution to %Ch in Real GDP from ""Federal G""",HaverPull!$B$1:$XZ$1,0))</f>
        <v>-0.42</v>
      </c>
      <c r="F61" s="64">
        <f>INDEX(HaverPull!$B:$XZ,MATCH($A61,HaverPull!$B:$B,0),MATCH("Contribution to %Ch in Real GDP from ""S+L G""",HaverPull!$B$1:$XZ$1,0))</f>
        <v>0.35</v>
      </c>
      <c r="G61" s="64">
        <f ca="1">INDEX(Calculations!$A:$GV,MATCH("Contribution of Consumption Growth to Real GDP",Calculations!B$1:B$71,0),MATCH($A61,Calculations!A$9:GV$9))</f>
        <v>-0.18935608409789945</v>
      </c>
      <c r="H61" s="82">
        <v>0.54926868192738298</v>
      </c>
      <c r="I61" s="87">
        <f t="shared" si="0"/>
        <v>5.9010972287470931E-2</v>
      </c>
      <c r="J61" s="82">
        <v>-0.41474073982188803</v>
      </c>
      <c r="K61" s="82">
        <v>0.43615414522138302</v>
      </c>
      <c r="L61" s="87">
        <v>0.7647311325825672</v>
      </c>
      <c r="M61" s="82">
        <v>0.72713356569459198</v>
      </c>
      <c r="N61" s="11">
        <v>0.29097942047320824</v>
      </c>
      <c r="O61" s="80">
        <f t="shared" si="3"/>
        <v>0.47375171210935896</v>
      </c>
      <c r="P61" s="11">
        <f t="shared" si="1"/>
        <v>0.1764</v>
      </c>
      <c r="Q61" s="11">
        <f t="shared" ca="1" si="2"/>
        <v>-0.16794267869840446</v>
      </c>
      <c r="R61" s="80">
        <f t="shared" si="4"/>
        <v>0.39104</v>
      </c>
      <c r="S61" s="81"/>
      <c r="T61" s="81"/>
      <c r="U61" s="81"/>
      <c r="V61" s="81"/>
      <c r="W61" s="81"/>
      <c r="X61" s="11"/>
    </row>
    <row r="62" spans="1:24" x14ac:dyDescent="0.25">
      <c r="A62" s="63">
        <f>INDEX(Calculations!$9:$9, , ROW()+121)</f>
        <v>42094</v>
      </c>
      <c r="B62" s="64">
        <f ca="1">INDEX(Calculations!$1:$80, MATCH("Fiscal_Impact", Calculations!$B:$B, 0), MATCH(Fiscal_impact_082918!$A62, Calculations!$9:$9, 0))</f>
        <v>-1.8630945843306462E-2</v>
      </c>
      <c r="C62" s="65">
        <f>INDEX(Calculations!$1:$80, MATCH("RecessionDummy", Calculations!$B:$B, 0), MATCH(Fiscal_impact_082918!$A62, Calculations!$9:$9, 0))</f>
        <v>0</v>
      </c>
      <c r="D62" s="64">
        <f ca="1">INDEX(Calculations!$1:$80, MATCH("Fiscal_Impact_bars", Calculations!$B:$B, 0), MATCH(Fiscal_impact_082918!$A62, Calculations!$9:$9, 0))</f>
        <v>0.40104527782872512</v>
      </c>
      <c r="E62" s="64">
        <f>INDEX(HaverPull!$B:$XZ,MATCH($A62,HaverPull!$B:$B,0),MATCH("Contribution to %Ch in Real GDP from ""Federal G""",HaverPull!$B$1:$XZ$1,0))</f>
        <v>0.15</v>
      </c>
      <c r="F62" s="86">
        <f>INDEX(HaverPull!$B:$XZ,MATCH($A62,HaverPull!$B:$B,0),MATCH("Contribution to %Ch in Real GDP from ""S+L G""",HaverPull!$B$1:$XZ$1,0))</f>
        <v>0.26</v>
      </c>
      <c r="G62" s="64">
        <f ca="1">INDEX(Calculations!$A:$GV,MATCH("Contribution of Consumption Growth to Real GDP",Calculations!B$1:B$71,0),MATCH($A62,Calculations!A$9:GV$9))</f>
        <v>1.0452778287251038E-3</v>
      </c>
      <c r="H62" s="82">
        <v>1.3024439897715001</v>
      </c>
      <c r="I62" s="87">
        <f t="shared" si="0"/>
        <v>1.0319991372320099</v>
      </c>
      <c r="J62" s="82">
        <v>0.15692341859437201</v>
      </c>
      <c r="K62" s="86">
        <v>0.35838054220811999</v>
      </c>
      <c r="L62" s="87">
        <v>1.2246778882878284</v>
      </c>
      <c r="M62" s="82">
        <v>0.70798271185831096</v>
      </c>
      <c r="N62" s="11">
        <v>0.34960216965019048</v>
      </c>
      <c r="O62" s="80">
        <f t="shared" si="3"/>
        <v>0.87507571863763789</v>
      </c>
      <c r="P62" s="11">
        <f t="shared" si="1"/>
        <v>0.13104000000000002</v>
      </c>
      <c r="Q62" s="11">
        <f t="shared" ca="1" si="2"/>
        <v>0.50634923863121706</v>
      </c>
      <c r="R62" s="80">
        <f t="shared" si="4"/>
        <v>0.31184000000000001</v>
      </c>
      <c r="S62" s="81"/>
      <c r="T62" s="81"/>
      <c r="U62" s="81"/>
      <c r="V62" s="81"/>
      <c r="W62" s="81"/>
      <c r="X62" s="11"/>
    </row>
    <row r="63" spans="1:24" x14ac:dyDescent="0.25">
      <c r="A63" s="63">
        <f>INDEX(Calculations!$9:$9, , ROW()+121)</f>
        <v>42185</v>
      </c>
      <c r="B63" s="64">
        <f ca="1">INDEX(Calculations!$1:$80, MATCH("Fiscal_Impact", Calculations!$B:$B, 0), MATCH(Fiscal_impact_082918!$A63, Calculations!$9:$9, 0))</f>
        <v>0.25852701238525871</v>
      </c>
      <c r="C63" s="65">
        <f>INDEX(Calculations!$1:$80, MATCH("RecessionDummy", Calculations!$B:$B, 0), MATCH(Fiscal_impact_082918!$A63, Calculations!$9:$9, 0))</f>
        <v>0</v>
      </c>
      <c r="D63" s="64">
        <f ca="1">INDEX(Calculations!$1:$80, MATCH("Fiscal_Impact_bars", Calculations!$B:$B, 0), MATCH(Fiscal_impact_082918!$A63, Calculations!$9:$9, 0))</f>
        <v>0.68624719413418689</v>
      </c>
      <c r="E63" s="64">
        <f>INDEX(HaverPull!$B:$XZ,MATCH($A63,HaverPull!$B:$B,0),MATCH("Contribution to %Ch in Real GDP from ""Federal G""",HaverPull!$B$1:$XZ$1,0))</f>
        <v>7.0000000000000007E-2</v>
      </c>
      <c r="F63" s="86">
        <f>INDEX(HaverPull!$B:$XZ,MATCH($A63,HaverPull!$B:$B,0),MATCH("Contribution to %Ch in Real GDP from ""S+L G""",HaverPull!$B$1:$XZ$1,0))</f>
        <v>0.63</v>
      </c>
      <c r="G63" s="64">
        <f ca="1">INDEX(Calculations!$A:$GV,MATCH("Contribution of Consumption Growth to Real GDP",Calculations!B$1:B$71,0),MATCH($A63,Calculations!A$9:GV$9))</f>
        <v>-1.375280586581309E-2</v>
      </c>
      <c r="H63" s="82">
        <v>1.29111369148512</v>
      </c>
      <c r="I63" s="87">
        <f t="shared" si="0"/>
        <v>0.49972128041764785</v>
      </c>
      <c r="J63" s="82">
        <v>6.9978117886427799E-2</v>
      </c>
      <c r="K63" s="86">
        <v>0.70290142023964597</v>
      </c>
      <c r="L63" s="87">
        <v>0.73310573462466366</v>
      </c>
      <c r="M63" s="82">
        <v>1.0062639923330901</v>
      </c>
      <c r="N63" s="11">
        <v>0.30336257209344364</v>
      </c>
      <c r="O63" s="80">
        <f t="shared" si="3"/>
        <v>0.42974316253122002</v>
      </c>
      <c r="P63" s="11">
        <f t="shared" si="1"/>
        <v>0.31752000000000002</v>
      </c>
      <c r="Q63" s="11">
        <f t="shared" ca="1" si="2"/>
        <v>0.75912673226026073</v>
      </c>
      <c r="R63" s="80">
        <f t="shared" si="4"/>
        <v>0.72504000000000002</v>
      </c>
      <c r="S63" s="81"/>
      <c r="T63" s="81"/>
      <c r="U63" s="81"/>
      <c r="V63" s="81"/>
      <c r="W63" s="81"/>
      <c r="X63" s="11"/>
    </row>
    <row r="64" spans="1:24" x14ac:dyDescent="0.25">
      <c r="A64" s="63">
        <f>INDEX(Calculations!$9:$9, , ROW()+121)</f>
        <v>42277</v>
      </c>
      <c r="B64" s="64">
        <f ca="1">INDEX(Calculations!$1:$80, MATCH("Fiscal_Impact", Calculations!$B:$B, 0), MATCH(Fiscal_impact_082918!$A64, Calculations!$9:$9, 0))</f>
        <v>0.27529679017107106</v>
      </c>
      <c r="C64" s="65">
        <f>INDEX(Calculations!$1:$80, MATCH("RecessionDummy", Calculations!$B:$B, 0), MATCH(Fiscal_impact_082918!$A64, Calculations!$9:$9, 0))</f>
        <v>0</v>
      </c>
      <c r="D64" s="64">
        <f ca="1">INDEX(Calculations!$1:$80, MATCH("Fiscal_Impact_bars", Calculations!$B:$B, 0), MATCH(Fiscal_impact_082918!$A64, Calculations!$9:$9, 0))</f>
        <v>0.27325077281927168</v>
      </c>
      <c r="E64" s="64">
        <f>INDEX(HaverPull!$B:$XZ,MATCH($A64,HaverPull!$B:$B,0),MATCH("Contribution to %Ch in Real GDP from ""Federal G""",HaverPull!$B$1:$XZ$1,0))</f>
        <v>-0.04</v>
      </c>
      <c r="F64" s="86">
        <f>INDEX(HaverPull!$B:$XZ,MATCH($A64,HaverPull!$B:$B,0),MATCH("Contribution to %Ch in Real GDP from ""S+L G""",HaverPull!$B$1:$XZ$1,0))</f>
        <v>0.37</v>
      </c>
      <c r="G64" s="64">
        <f ca="1">INDEX(Calculations!$A:$GV,MATCH("Contribution of Consumption Growth to Real GDP",Calculations!B$1:B$71,0),MATCH($A64,Calculations!A$9:GV$9))</f>
        <v>-5.6749227180728307E-2</v>
      </c>
      <c r="H64" s="82">
        <v>0.81490431344547598</v>
      </c>
      <c r="I64" s="87">
        <f t="shared" si="0"/>
        <v>0.50476820018591939</v>
      </c>
      <c r="J64" s="82">
        <v>-3.5210182457569399E-2</v>
      </c>
      <c r="K64" s="86">
        <v>0.448220203781447</v>
      </c>
      <c r="L64" s="87">
        <v>0.67188348344334281</v>
      </c>
      <c r="M64" s="82">
        <v>0.58012530458130096</v>
      </c>
      <c r="N64" s="11">
        <v>0.1319051007998541</v>
      </c>
      <c r="O64" s="80">
        <f t="shared" si="3"/>
        <v>0.53997838264348874</v>
      </c>
      <c r="P64" s="11">
        <f t="shared" si="1"/>
        <v>0.18648000000000001</v>
      </c>
      <c r="Q64" s="11">
        <f t="shared" ca="1" si="2"/>
        <v>0.35626079414314926</v>
      </c>
      <c r="R64" s="80">
        <f t="shared" si="4"/>
        <v>0.49743999999999999</v>
      </c>
      <c r="S64" s="81"/>
      <c r="T64" s="81"/>
      <c r="U64" s="81"/>
      <c r="V64" s="81"/>
      <c r="W64" s="81"/>
      <c r="X64" s="11"/>
    </row>
    <row r="65" spans="1:24" x14ac:dyDescent="0.25">
      <c r="A65" s="63">
        <f>INDEX(Calculations!$9:$9, , ROW()+121)</f>
        <v>42369</v>
      </c>
      <c r="B65" s="64">
        <f ca="1">INDEX(Calculations!$1:$80, MATCH("Fiscal_Impact", Calculations!$B:$B, 0), MATCH(Fiscal_impact_082918!$A65, Calculations!$9:$9, 0))</f>
        <v>0.36610763610558672</v>
      </c>
      <c r="C65" s="65">
        <f>INDEX(Calculations!$1:$80, MATCH("RecessionDummy", Calculations!$B:$B, 0), MATCH(Fiscal_impact_082918!$A65, Calculations!$9:$9, 0))</f>
        <v>0</v>
      </c>
      <c r="D65" s="64">
        <f ca="1">INDEX(Calculations!$1:$80, MATCH("Fiscal_Impact_bars", Calculations!$B:$B, 0), MATCH(Fiscal_impact_082918!$A65, Calculations!$9:$9, 0))</f>
        <v>0.10388729964016324</v>
      </c>
      <c r="E65" s="64">
        <f>INDEX(HaverPull!$B:$XZ,MATCH($A65,HaverPull!$B:$B,0),MATCH("Contribution to %Ch in Real GDP from ""Federal G""",HaverPull!$B$1:$XZ$1,0))</f>
        <v>0.16</v>
      </c>
      <c r="F65" s="86">
        <f>INDEX(HaverPull!$B:$XZ,MATCH($A65,HaverPull!$B:$B,0),MATCH("Contribution to %Ch in Real GDP from ""S+L G""",HaverPull!$B$1:$XZ$1,0))</f>
        <v>-0.03</v>
      </c>
      <c r="G65" s="64">
        <f ca="1">INDEX(Calculations!$A:$GV,MATCH("Contribution of Consumption Growth to Real GDP",Calculations!B$1:B$71,0),MATCH($A65,Calculations!A$9:GV$9))</f>
        <v>-1.6112700359836758E-2</v>
      </c>
      <c r="H65" s="82">
        <v>0.74128255089767603</v>
      </c>
      <c r="I65" s="87">
        <f t="shared" si="0"/>
        <v>0.90575434580595182</v>
      </c>
      <c r="J65" s="82">
        <v>0.17228638591350201</v>
      </c>
      <c r="K65" s="86">
        <v>5.57748529611602E-2</v>
      </c>
      <c r="L65" s="87">
        <v>0.87995529196923672</v>
      </c>
      <c r="M65" s="82">
        <v>0.20226218503794799</v>
      </c>
      <c r="N65" s="11">
        <v>0.14648733207678691</v>
      </c>
      <c r="O65" s="80">
        <f t="shared" si="3"/>
        <v>0.73346795989244984</v>
      </c>
      <c r="P65" s="11">
        <f t="shared" si="1"/>
        <v>-1.512E-2</v>
      </c>
      <c r="Q65" s="11">
        <f t="shared" ca="1" si="2"/>
        <v>0.20194853851482544</v>
      </c>
      <c r="R65" s="80">
        <f t="shared" si="4"/>
        <v>0.11544000000000001</v>
      </c>
      <c r="S65" s="81"/>
      <c r="T65" s="81"/>
      <c r="U65" s="81"/>
      <c r="V65" s="81"/>
      <c r="W65" s="81"/>
      <c r="X65" s="11"/>
    </row>
    <row r="66" spans="1:24" x14ac:dyDescent="0.25">
      <c r="A66" s="63">
        <f>INDEX(Calculations!$9:$9, , ROW()+121)</f>
        <v>42460</v>
      </c>
      <c r="B66" s="64">
        <f ca="1">INDEX(Calculations!$1:$80, MATCH("Fiscal_Impact", Calculations!$B:$B, 0), MATCH(Fiscal_impact_082918!$A66, Calculations!$9:$9, 0))</f>
        <v>0.43318264808241563</v>
      </c>
      <c r="C66" s="65">
        <f>INDEX(Calculations!$1:$80, MATCH("RecessionDummy", Calculations!$B:$B, 0), MATCH(Fiscal_impact_082918!$A66, Calculations!$9:$9, 0))</f>
        <v>0</v>
      </c>
      <c r="D66" s="64">
        <f ca="1">INDEX(Calculations!$1:$80, MATCH("Fiscal_Impact_bars", Calculations!$B:$B, 0), MATCH(Fiscal_impact_082918!$A66, Calculations!$9:$9, 0))</f>
        <v>0.66934532573604066</v>
      </c>
      <c r="E66" s="64">
        <f>INDEX(HaverPull!$B:$XZ,MATCH($A66,HaverPull!$B:$B,0),MATCH("Contribution to %Ch in Real GDP from ""Federal G""",HaverPull!$B$1:$XZ$1,0))</f>
        <v>0.02</v>
      </c>
      <c r="F66" s="86">
        <f>INDEX(HaverPull!$B:$XZ,MATCH($A66,HaverPull!$B:$B,0),MATCH("Contribution to %Ch in Real GDP from ""S+L G""",HaverPull!$B$1:$XZ$1,0))</f>
        <v>0.57999999999999996</v>
      </c>
      <c r="G66" s="64">
        <f ca="1">INDEX(Calculations!$A:$GV,MATCH("Contribution of Consumption Growth to Real GDP",Calculations!B$1:B$71,0),MATCH($A66,Calculations!A$9:GV$9))</f>
        <v>6.93453257360407E-2</v>
      </c>
      <c r="H66" s="82">
        <v>1.3410467400277599</v>
      </c>
      <c r="I66" s="87">
        <f t="shared" si="0"/>
        <v>0.871052889112507</v>
      </c>
      <c r="J66" s="82">
        <v>4.2671216226471402E-2</v>
      </c>
      <c r="K66" s="86">
        <v>0.68247008900650696</v>
      </c>
      <c r="L66" s="87">
        <v>1.0300962712378035</v>
      </c>
      <c r="M66" s="82">
        <v>0.88418468735827505</v>
      </c>
      <c r="N66" s="11">
        <v>0.20171459835176792</v>
      </c>
      <c r="O66" s="80">
        <f t="shared" si="3"/>
        <v>0.82838167288603559</v>
      </c>
      <c r="P66" s="11">
        <f t="shared" si="1"/>
        <v>0.29231999999999997</v>
      </c>
      <c r="Q66" s="11">
        <f t="shared" ca="1" si="2"/>
        <v>0.79448663096901906</v>
      </c>
      <c r="R66" s="80">
        <f t="shared" si="4"/>
        <v>0.74847999999999992</v>
      </c>
      <c r="S66" s="81"/>
      <c r="T66" s="81"/>
      <c r="U66" s="81"/>
      <c r="V66" s="81"/>
      <c r="W66" s="81"/>
      <c r="X66" s="11"/>
    </row>
    <row r="67" spans="1:24" x14ac:dyDescent="0.25">
      <c r="A67" s="63">
        <f>INDEX(Calculations!$9:$9, , ROW()+121)</f>
        <v>42551</v>
      </c>
      <c r="B67" s="64">
        <f ca="1">INDEX(Calculations!$1:$80, MATCH("Fiscal_Impact", Calculations!$B:$B, 0), MATCH(Fiscal_impact_082918!$A67, Calculations!$9:$9, 0))</f>
        <v>0.23410783981170552</v>
      </c>
      <c r="C67" s="65">
        <f>INDEX(Calculations!$1:$80, MATCH("RecessionDummy", Calculations!$B:$B, 0), MATCH(Fiscal_impact_082918!$A67, Calculations!$9:$9, 0))</f>
        <v>0</v>
      </c>
      <c r="D67" s="64">
        <f ca="1">INDEX(Calculations!$1:$80, MATCH("Fiscal_Impact_bars", Calculations!$B:$B, 0), MATCH(Fiscal_impact_082918!$A67, Calculations!$9:$9, 0))</f>
        <v>-0.11005203894865345</v>
      </c>
      <c r="E67" s="64">
        <f>INDEX(HaverPull!$B:$XZ,MATCH($A67,HaverPull!$B:$B,0),MATCH("Contribution to %Ch in Real GDP from ""Federal G""",HaverPull!$B$1:$XZ$1,0))</f>
        <v>-0.1</v>
      </c>
      <c r="F67" s="86">
        <f>INDEX(HaverPull!$B:$XZ,MATCH($A67,HaverPull!$B:$B,0),MATCH("Contribution to %Ch in Real GDP from ""S+L G""",HaverPull!$B$1:$XZ$1,0))</f>
        <v>-0.04</v>
      </c>
      <c r="G67" s="64">
        <f ca="1">INDEX(Calculations!$A:$GV,MATCH("Contribution of Consumption Growth to Real GDP",Calculations!B$1:B$71,0),MATCH($A67,Calculations!A$9:GV$9))</f>
        <v>3.9947961051346542E-2</v>
      </c>
      <c r="H67" s="82">
        <v>0.28543513728020697</v>
      </c>
      <c r="I67" s="87">
        <f t="shared" ref="I67:I75" si="5">J67+O67</f>
        <v>0.4253461126294128</v>
      </c>
      <c r="J67" s="82">
        <v>-8.0167915123820696E-2</v>
      </c>
      <c r="K67" s="86">
        <v>1.6471483302530499E-2</v>
      </c>
      <c r="L67" s="87">
        <v>0.60188858297811376</v>
      </c>
      <c r="M67" s="82">
        <v>0.11284603852741</v>
      </c>
      <c r="N67" s="11">
        <v>9.6374555224880198E-2</v>
      </c>
      <c r="O67" s="80">
        <f t="shared" si="3"/>
        <v>0.50551402775323351</v>
      </c>
      <c r="P67" s="11">
        <f t="shared" ref="P67:P75" si="6">0.72*0.7*(F67)</f>
        <v>-2.0160000000000001E-2</v>
      </c>
      <c r="Q67" s="11">
        <f t="shared" ref="Q67:Q75" ca="1" si="7">D67-(F67+E67)+J67+K67</f>
        <v>-3.3748470769943639E-2</v>
      </c>
      <c r="R67" s="80">
        <f t="shared" si="4"/>
        <v>0.11264000000000002</v>
      </c>
      <c r="S67" s="81"/>
      <c r="T67" s="81"/>
      <c r="U67" s="81"/>
      <c r="V67" s="81"/>
      <c r="W67" s="81"/>
      <c r="X67" s="11"/>
    </row>
    <row r="68" spans="1:24" x14ac:dyDescent="0.25">
      <c r="A68" s="63">
        <f>INDEX(Calculations!$9:$9, , ROW()+121)</f>
        <v>42643</v>
      </c>
      <c r="B68" s="69">
        <f ca="1">INDEX(Calculations!$1:$80, MATCH("Fiscal_Impact", Calculations!$B:$B, 0), MATCH(Fiscal_impact_082918!$A68, Calculations!$9:$9, 0))</f>
        <v>0.18878234528759708</v>
      </c>
      <c r="C68" s="65">
        <f>INDEX(Calculations!$1:$80, MATCH("RecessionDummy", Calculations!$B:$B, 0), MATCH(Fiscal_impact_082918!$A68, Calculations!$9:$9, 0))</f>
        <v>0</v>
      </c>
      <c r="D68" s="69">
        <f ca="1">INDEX(Calculations!$1:$80, MATCH("Fiscal_Impact_bars", Calculations!$B:$B, 0), MATCH(Fiscal_impact_082918!$A68, Calculations!$9:$9, 0))</f>
        <v>9.1948794722837859E-2</v>
      </c>
      <c r="E68" s="64">
        <f>INDEX(HaverPull!$B:$XZ,MATCH($A68,HaverPull!$B:$B,0),MATCH("Contribution to %Ch in Real GDP from ""Federal G""",HaverPull!$B$1:$XZ$1,0))</f>
        <v>0.11</v>
      </c>
      <c r="F68" s="86">
        <f>INDEX(HaverPull!$B:$XZ,MATCH($A68,HaverPull!$B:$B,0),MATCH("Contribution to %Ch in Real GDP from ""S+L G""",HaverPull!$B$1:$XZ$1,0))</f>
        <v>7.0000000000000007E-2</v>
      </c>
      <c r="G68" s="64">
        <f ca="1">INDEX(Calculations!$A:$GV,MATCH("Contribution of Consumption Growth to Real GDP",Calculations!B$1:B$71,0),MATCH($A68,Calculations!A$9:GV$9))</f>
        <v>-7.8051205277162153E-2</v>
      </c>
      <c r="H68" s="82">
        <v>0.42395011030694901</v>
      </c>
      <c r="I68" s="87">
        <f t="shared" si="5"/>
        <v>0.39517285507751509</v>
      </c>
      <c r="J68" s="82">
        <v>0.124387938714292</v>
      </c>
      <c r="K68" s="86">
        <v>0.101385110105935</v>
      </c>
      <c r="L68" s="87">
        <v>0.33356951966833193</v>
      </c>
      <c r="M68" s="82">
        <v>0.164169713411044</v>
      </c>
      <c r="N68" s="11">
        <v>6.2784603305108794E-2</v>
      </c>
      <c r="O68" s="80">
        <f t="shared" si="3"/>
        <v>0.2707849163632231</v>
      </c>
      <c r="P68" s="11">
        <f t="shared" si="6"/>
        <v>3.5280000000000006E-2</v>
      </c>
      <c r="Q68" s="11">
        <f t="shared" ca="1" si="7"/>
        <v>0.13772184354306488</v>
      </c>
      <c r="R68" s="80">
        <f t="shared" si="4"/>
        <v>0.20247999999999999</v>
      </c>
      <c r="S68" s="81"/>
      <c r="T68" s="81"/>
      <c r="U68" s="81"/>
      <c r="V68" s="81"/>
      <c r="W68" s="81"/>
      <c r="X68" s="11"/>
    </row>
    <row r="69" spans="1:24" x14ac:dyDescent="0.25">
      <c r="A69" s="63">
        <f>INDEX(Calculations!$9:$9, , ROW()+121)</f>
        <v>42735</v>
      </c>
      <c r="B69" s="69">
        <f ca="1">INDEX(Calculations!$1:$80, MATCH("Fiscal_Impact", Calculations!$B:$B, 0), MATCH(Fiscal_impact_082918!$A69, Calculations!$9:$9, 0))</f>
        <v>0.16797473391383014</v>
      </c>
      <c r="C69" s="65">
        <f>INDEX(Calculations!$1:$80, MATCH("RecessionDummy", Calculations!$B:$B, 0), MATCH(Fiscal_impact_082918!$A69, Calculations!$9:$9, 0))</f>
        <v>0</v>
      </c>
      <c r="D69" s="69">
        <f ca="1">INDEX(Calculations!$1:$80, MATCH("Fiscal_Impact_bars", Calculations!$B:$B, 0), MATCH(Fiscal_impact_082918!$A69, Calculations!$9:$9, 0))</f>
        <v>2.0656854145095445E-2</v>
      </c>
      <c r="E69" s="64">
        <f>INDEX(HaverPull!$B:$XZ,MATCH($A69,HaverPull!$B:$B,0),MATCH("Contribution to %Ch in Real GDP from ""Federal G""",HaverPull!$B$1:$XZ$1,0))</f>
        <v>0.03</v>
      </c>
      <c r="F69" s="86">
        <f>INDEX(HaverPull!$B:$XZ,MATCH($A69,HaverPull!$B:$B,0),MATCH("Contribution to %Ch in Real GDP from ""S+L G""",HaverPull!$B$1:$XZ$1,0))</f>
        <v>0</v>
      </c>
      <c r="G69" s="64">
        <f ca="1">INDEX(Calculations!$A:$GV,MATCH("Contribution of Consumption Growth to Real GDP",Calculations!B$1:B$71,0),MATCH($A69,Calculations!A$9:GV$9))</f>
        <v>-9.3431458549045523E-3</v>
      </c>
      <c r="H69" s="82">
        <v>0.54150860804773704</v>
      </c>
      <c r="I69" s="87">
        <f t="shared" si="5"/>
        <v>0.47879156636996223</v>
      </c>
      <c r="J69" s="82">
        <v>5.62690123718593E-2</v>
      </c>
      <c r="K69" s="86">
        <v>5.6045743813694801E-2</v>
      </c>
      <c r="L69" s="87">
        <v>0.64045512886123346</v>
      </c>
      <c r="M69" s="82">
        <v>0.27397831867682498</v>
      </c>
      <c r="N69" s="11">
        <v>0.2179325748631305</v>
      </c>
      <c r="O69" s="80">
        <f t="shared" si="3"/>
        <v>0.42252255399810296</v>
      </c>
      <c r="P69" s="11">
        <f t="shared" si="6"/>
        <v>0</v>
      </c>
      <c r="Q69" s="11">
        <f t="shared" ca="1" si="7"/>
        <v>0.10297161033064955</v>
      </c>
      <c r="R69" s="80">
        <f t="shared" si="4"/>
        <v>0.11375999999999999</v>
      </c>
      <c r="S69" s="83"/>
      <c r="T69" s="83"/>
      <c r="U69" s="83"/>
      <c r="V69" s="83"/>
      <c r="W69" s="83"/>
      <c r="X69" s="11"/>
    </row>
    <row r="70" spans="1:24" x14ac:dyDescent="0.25">
      <c r="A70" s="63">
        <f>INDEX(Calculations!$9:$9, , ROW()+121)</f>
        <v>42825</v>
      </c>
      <c r="B70" s="69">
        <f ca="1">INDEX(Calculations!$1:$80, MATCH("Fiscal_Impact", Calculations!$B:$B, 0), MATCH(Fiscal_impact_082918!$A70, Calculations!$9:$9, 0))</f>
        <v>-1.1108798632524947E-2</v>
      </c>
      <c r="C70" s="65">
        <f>INDEX(Calculations!$1:$80, MATCH("RecessionDummy", Calculations!$B:$B, 0), MATCH(Fiscal_impact_082918!$A70, Calculations!$9:$9, 0))</f>
        <v>0</v>
      </c>
      <c r="D70" s="69">
        <f ca="1">INDEX(Calculations!$1:$80, MATCH("Fiscal_Impact_bars", Calculations!$B:$B, 0), MATCH(Fiscal_impact_082918!$A70, Calculations!$9:$9, 0))</f>
        <v>-4.698880444937964E-2</v>
      </c>
      <c r="E70" s="64">
        <f>INDEX(HaverPull!$B:$XZ,MATCH($A70,HaverPull!$B:$B,0),MATCH("Contribution to %Ch in Real GDP from ""Federal G""",HaverPull!$B$1:$XZ$1,0))</f>
        <v>0</v>
      </c>
      <c r="F70" s="86">
        <f>INDEX(HaverPull!$B:$XZ,MATCH($A70,HaverPull!$B:$B,0),MATCH("Contribution to %Ch in Real GDP from ""S+L G""",HaverPull!$B$1:$XZ$1,0))</f>
        <v>-0.13</v>
      </c>
      <c r="G70" s="64">
        <f ca="1">INDEX(Calculations!$A:$GV,MATCH("Contribution of Consumption Growth to Real GDP",Calculations!B$1:B$71,0),MATCH($A70,Calculations!A$9:GV$9))</f>
        <v>8.3011195550620365E-2</v>
      </c>
      <c r="H70" s="82">
        <v>0.17657236691472</v>
      </c>
      <c r="I70" s="87">
        <f t="shared" si="5"/>
        <v>0.38138407200407226</v>
      </c>
      <c r="J70" s="82">
        <v>2.0490886323505701E-2</v>
      </c>
      <c r="K70" s="86">
        <v>-7.7075016025113297E-2</v>
      </c>
      <c r="L70" s="87">
        <v>0.41360308945661117</v>
      </c>
      <c r="M70" s="82">
        <v>-2.43651122490686E-2</v>
      </c>
      <c r="N70" s="11">
        <v>5.2709903776044606E-2</v>
      </c>
      <c r="O70" s="80">
        <f t="shared" si="3"/>
        <v>0.36089318568056655</v>
      </c>
      <c r="P70" s="11">
        <f t="shared" si="6"/>
        <v>-6.5520000000000009E-2</v>
      </c>
      <c r="Q70" s="11">
        <f t="shared" ca="1" si="7"/>
        <v>2.6427065849012776E-2</v>
      </c>
      <c r="R70" s="80">
        <f t="shared" si="4"/>
        <v>-7.0960000000000009E-2</v>
      </c>
      <c r="S70" s="81"/>
      <c r="T70" s="81"/>
      <c r="U70" s="81"/>
      <c r="V70" s="81"/>
      <c r="W70" s="81"/>
      <c r="X70" s="11"/>
    </row>
    <row r="71" spans="1:24" x14ac:dyDescent="0.25">
      <c r="A71" s="63">
        <f>INDEX(Calculations!$9:$9, , ROW()+121)</f>
        <v>42916</v>
      </c>
      <c r="B71" s="69">
        <f ca="1">INDEX(Calculations!$1:$80, MATCH("Fiscal_Impact", Calculations!$B:$B, 0), MATCH(Fiscal_impact_082918!$A71, Calculations!$9:$9, 0))</f>
        <v>3.8751649061877128E-2</v>
      </c>
      <c r="C71" s="65">
        <f>INDEX(Calculations!$1:$80, MATCH("RecessionDummy", Calculations!$B:$B, 0), MATCH(Fiscal_impact_082918!$A71, Calculations!$9:$9, 0))</f>
        <v>0</v>
      </c>
      <c r="D71" s="69">
        <f ca="1">INDEX(Calculations!$1:$80, MATCH("Fiscal_Impact_bars", Calculations!$B:$B, 0), MATCH(Fiscal_impact_082918!$A71, Calculations!$9:$9, 0))</f>
        <v>8.9389751828954853E-2</v>
      </c>
      <c r="E71" s="64">
        <f>INDEX(HaverPull!$B:$XZ,MATCH($A71,HaverPull!$B:$B,0),MATCH("Contribution to %Ch in Real GDP from ""Federal G""",HaverPull!$B$1:$XZ$1,0))</f>
        <v>0.16</v>
      </c>
      <c r="F71" s="64">
        <f>INDEX(HaverPull!$B:$XZ,MATCH($A71,HaverPull!$B:$B,0),MATCH("Contribution to %Ch in Real GDP from ""S+L G""",HaverPull!$B$1:$XZ$1,0))</f>
        <v>-0.15</v>
      </c>
      <c r="G71" s="64">
        <f ca="1">INDEX(Calculations!$A:$GV,MATCH("Contribution of Consumption Growth to Real GDP",Calculations!B$1:B$71,0),MATCH($A71,Calculations!A$9:GV$9))</f>
        <v>7.9389751828954858E-2</v>
      </c>
      <c r="H71" s="82">
        <v>0.31544286009151101</v>
      </c>
      <c r="I71" s="87">
        <f t="shared" si="5"/>
        <v>0.54858637808414801</v>
      </c>
      <c r="J71" s="82">
        <v>0.17283345313114001</v>
      </c>
      <c r="K71" s="82">
        <v>-7.2969151607453001E-2</v>
      </c>
      <c r="L71" s="87">
        <v>0.40345502104432795</v>
      </c>
      <c r="M71" s="82">
        <v>-4.5267055516132998E-2</v>
      </c>
      <c r="N71" s="11">
        <v>2.7702096091319996E-2</v>
      </c>
      <c r="O71" s="80">
        <f t="shared" si="3"/>
        <v>0.37575292495300794</v>
      </c>
      <c r="P71" s="11">
        <f t="shared" si="6"/>
        <v>-7.5600000000000001E-2</v>
      </c>
      <c r="Q71" s="11">
        <f t="shared" ca="1" si="7"/>
        <v>0.17925405335264188</v>
      </c>
      <c r="R71" s="80">
        <f t="shared" si="4"/>
        <v>-0.12840000000000001</v>
      </c>
      <c r="S71" s="81"/>
      <c r="T71" s="81"/>
      <c r="U71" s="81"/>
      <c r="V71" s="81"/>
      <c r="W71" s="81"/>
      <c r="X71" s="11"/>
    </row>
    <row r="72" spans="1:24" x14ac:dyDescent="0.25">
      <c r="A72" s="63">
        <f>INDEX(Calculations!$9:$9, , ROW()+121)</f>
        <v>43008</v>
      </c>
      <c r="B72" s="69">
        <f ca="1">INDEX(Calculations!$1:$80, MATCH("Fiscal_Impact", Calculations!$B:$B, 0), MATCH(Fiscal_impact_082918!$A72, Calculations!$9:$9, 0))</f>
        <v>-1.6794464738439395E-2</v>
      </c>
      <c r="C72" s="65">
        <f>INDEX(Calculations!$1:$80, MATCH("RecessionDummy", Calculations!$B:$B, 0), MATCH(Fiscal_impact_082918!$A72, Calculations!$9:$9, 0))</f>
        <v>0</v>
      </c>
      <c r="D72" s="69">
        <f ca="1">INDEX(Calculations!$1:$80, MATCH("Fiscal_Impact_bars", Calculations!$B:$B, 0), MATCH(Fiscal_impact_082918!$A72, Calculations!$9:$9, 0))</f>
        <v>-0.13023566047842824</v>
      </c>
      <c r="E72" s="64">
        <f>INDEX(HaverPull!$B:$XZ,MATCH($A72,HaverPull!$B:$B,0),MATCH("Contribution to %Ch in Real GDP from ""Federal G""",HaverPull!$B$1:$XZ$1,0))</f>
        <v>-0.08</v>
      </c>
      <c r="F72" s="64">
        <f>INDEX(HaverPull!$B:$XZ,MATCH($A72,HaverPull!$B:$B,0),MATCH("Contribution to %Ch in Real GDP from ""S+L G""",HaverPull!$B$1:$XZ$1,0))</f>
        <v>-0.1</v>
      </c>
      <c r="G72" s="64">
        <f ca="1">INDEX(Calculations!$A:$GV,MATCH("Contribution of Consumption Growth to Real GDP",Calculations!B$1:B$71,0),MATCH($A72,Calculations!A$9:GV$9))</f>
        <v>4.9764339521571756E-2</v>
      </c>
      <c r="H72" s="82">
        <v>0.16253484209656599</v>
      </c>
      <c r="I72" s="87">
        <f t="shared" si="5"/>
        <v>0.12938927709235792</v>
      </c>
      <c r="J72" s="82">
        <v>-7.9257966363887697E-2</v>
      </c>
      <c r="K72" s="82">
        <v>-4.4761601463678101E-2</v>
      </c>
      <c r="L72" s="87">
        <v>0.39087803165225471</v>
      </c>
      <c r="M72" s="82">
        <v>0.13746918673233099</v>
      </c>
      <c r="N72" s="11">
        <v>0.1822307881960091</v>
      </c>
      <c r="O72" s="80">
        <f t="shared" si="3"/>
        <v>0.20864724345624561</v>
      </c>
      <c r="P72" s="11">
        <f t="shared" si="6"/>
        <v>-5.04E-2</v>
      </c>
      <c r="Q72" s="11">
        <f t="shared" ca="1" si="7"/>
        <v>-7.4255228305994042E-2</v>
      </c>
      <c r="R72" s="80">
        <f t="shared" si="4"/>
        <v>-8.3440000000000014E-2</v>
      </c>
      <c r="S72" s="81"/>
      <c r="T72" s="81"/>
      <c r="U72" s="81"/>
      <c r="V72" s="81"/>
      <c r="W72" s="81"/>
      <c r="X72" s="11"/>
    </row>
    <row r="73" spans="1:24" x14ac:dyDescent="0.25">
      <c r="A73" s="63">
        <f>INDEX(Calculations!$9:$9, , ROW()+121)</f>
        <v>43100</v>
      </c>
      <c r="B73" s="69">
        <f ca="1">INDEX(Calculations!$1:$80, MATCH("Fiscal_Impact", Calculations!$B:$B, 0), MATCH(Fiscal_impact_082918!$A73, Calculations!$9:$9, 0))</f>
        <v>9.0378539739423336E-2</v>
      </c>
      <c r="C73" s="65">
        <f>INDEX(Calculations!$1:$80, MATCH("RecessionDummy", Calculations!$B:$B, 0), MATCH(Fiscal_impact_082918!$A73, Calculations!$9:$9, 0))</f>
        <v>0</v>
      </c>
      <c r="D73" s="69">
        <f ca="1">INDEX(Calculations!$1:$80, MATCH("Fiscal_Impact_bars", Calculations!$B:$B, 0), MATCH(Fiscal_impact_082918!$A73, Calculations!$9:$9, 0))</f>
        <v>0.44934887205654639</v>
      </c>
      <c r="E73" s="64">
        <f>INDEX(HaverPull!$B:$XZ,MATCH($A73,HaverPull!$B:$B,0),MATCH("Contribution to %Ch in Real GDP from ""Federal G""",HaverPull!$B$1:$XZ$1,0))</f>
        <v>0.26</v>
      </c>
      <c r="F73" s="64">
        <f>INDEX(HaverPull!$B:$XZ,MATCH($A73,HaverPull!$B:$B,0),MATCH("Contribution to %Ch in Real GDP from ""S+L G""",HaverPull!$B$1:$XZ$1,0))</f>
        <v>0.15</v>
      </c>
      <c r="G73" s="64">
        <f ca="1">INDEX(Calculations!$A:$GV,MATCH("Contribution of Consumption Growth to Real GDP",Calculations!B$1:B$71,0),MATCH($A73,Calculations!A$9:GV$9))</f>
        <v>3.9348872056546427E-2</v>
      </c>
      <c r="H73" s="82">
        <v>0.56590167081951104</v>
      </c>
      <c r="I73" s="87">
        <f t="shared" si="5"/>
        <v>0.67448249273214345</v>
      </c>
      <c r="J73" s="82">
        <v>0.25117381034516001</v>
      </c>
      <c r="K73" s="82">
        <v>0.183264538476585</v>
      </c>
      <c r="L73" s="87">
        <v>0.34311766319125703</v>
      </c>
      <c r="M73" s="82">
        <v>0.10307351928085901</v>
      </c>
      <c r="N73" s="11">
        <v>-8.019101919572641E-2</v>
      </c>
      <c r="O73" s="80">
        <f t="shared" ref="O73:O75" si="8">L73-N73</f>
        <v>0.42330868238698344</v>
      </c>
      <c r="P73" s="11">
        <f t="shared" si="6"/>
        <v>7.5600000000000001E-2</v>
      </c>
      <c r="Q73" s="11">
        <f t="shared" ca="1" si="7"/>
        <v>0.47378722087829139</v>
      </c>
      <c r="R73" s="80">
        <f t="shared" ref="R73:R75" si="9">AVERAGE(P67:P73)+F73</f>
        <v>0.1356</v>
      </c>
      <c r="S73" s="83"/>
      <c r="T73" s="83"/>
      <c r="U73" s="83"/>
      <c r="V73" s="83"/>
      <c r="W73" s="83"/>
      <c r="X73" s="11"/>
    </row>
    <row r="74" spans="1:24" x14ac:dyDescent="0.25">
      <c r="A74" s="63">
        <f>INDEX(Calculations!$9:$9, , ROW()+121)</f>
        <v>43190</v>
      </c>
      <c r="B74" s="69">
        <f ca="1">INDEX(Calculations!$1:$80, MATCH("Fiscal_Impact", Calculations!$B:$B, 0), MATCH(Fiscal_impact_082918!$A74, Calculations!$9:$9, 0))</f>
        <v>0.20767399343398585</v>
      </c>
      <c r="C74" s="65">
        <f>INDEX(Calculations!$1:$80, MATCH("RecessionDummy", Calculations!$B:$B, 0), MATCH(Fiscal_impact_082918!$A74, Calculations!$9:$9, 0))</f>
        <v>0</v>
      </c>
      <c r="D74" s="69">
        <f ca="1">INDEX(Calculations!$1:$80, MATCH("Fiscal_Impact_bars", Calculations!$B:$B, 0), MATCH(Fiscal_impact_082918!$A74, Calculations!$9:$9, 0))</f>
        <v>0.42219301032887036</v>
      </c>
      <c r="E74" s="64">
        <f>INDEX(HaverPull!$B:$XZ,MATCH($A74,HaverPull!$B:$B,0),MATCH("Contribution to %Ch in Real GDP from ""Federal G""",HaverPull!$B$1:$XZ$1,0))</f>
        <v>0.17</v>
      </c>
      <c r="F74" s="64">
        <f>INDEX(HaverPull!$B:$XZ,MATCH($A74,HaverPull!$B:$B,0),MATCH("Contribution to %Ch in Real GDP from ""S+L G""",HaverPull!$B$1:$XZ$1,0))</f>
        <v>0.1</v>
      </c>
      <c r="G74" s="64">
        <f ca="1">INDEX(Calculations!$A:$GV,MATCH("Contribution of Consumption Growth to Real GDP",Calculations!B$1:B$71,0),MATCH($A74,Calculations!A$9:GV$9))</f>
        <v>0.15219301032887034</v>
      </c>
      <c r="H74" s="82">
        <v>0.70552860431109499</v>
      </c>
      <c r="I74" s="87">
        <f t="shared" si="5"/>
        <v>1.0340944251924507</v>
      </c>
      <c r="J74" s="82">
        <v>0.16574976094482399</v>
      </c>
      <c r="K74" s="82">
        <v>0.151760382743648</v>
      </c>
      <c r="L74" s="87">
        <v>0.82219079274643447</v>
      </c>
      <c r="M74" s="82">
        <v>0.105606511242456</v>
      </c>
      <c r="N74" s="11">
        <v>-4.6153871501192101E-2</v>
      </c>
      <c r="O74" s="80">
        <f t="shared" si="8"/>
        <v>0.86834466424762657</v>
      </c>
      <c r="P74" s="11">
        <f t="shared" si="6"/>
        <v>5.04E-2</v>
      </c>
      <c r="Q74" s="11">
        <f t="shared" ca="1" si="7"/>
        <v>0.46970315401734231</v>
      </c>
      <c r="R74" s="80">
        <f t="shared" si="9"/>
        <v>9.5680000000000001E-2</v>
      </c>
      <c r="S74" s="81"/>
      <c r="T74" s="81"/>
      <c r="U74" s="81"/>
      <c r="V74" s="81"/>
      <c r="W74" s="81"/>
      <c r="X74" s="11"/>
    </row>
    <row r="75" spans="1:24" ht="15.75" thickBot="1" x14ac:dyDescent="0.3">
      <c r="A75" s="63">
        <f>INDEX(Calculations!$9:$9, , ROW()+121)</f>
        <v>43281</v>
      </c>
      <c r="B75" s="69">
        <f ca="1">INDEX(Calculations!$1:$80, MATCH("Fiscal_Impact", Calculations!$B:$B, 0), MATCH(Fiscal_impact_082918!$A75, Calculations!$9:$9, 0))</f>
        <v>0.36371493805898503</v>
      </c>
      <c r="C75" s="65">
        <f>INDEX(Calculations!$1:$80, MATCH("RecessionDummy", Calculations!$B:$B, 0), MATCH(Fiscal_impact_082918!$A75, Calculations!$9:$9, 0))</f>
        <v>0</v>
      </c>
      <c r="D75" s="69">
        <f ca="1">INDEX(Calculations!$1:$80, MATCH("Fiscal_Impact_bars", Calculations!$B:$B, 0), MATCH(Fiscal_impact_082918!$A75, Calculations!$9:$9, 0))</f>
        <v>0.71355353032895152</v>
      </c>
      <c r="E75" s="64">
        <f>INDEX(HaverPull!$B:$XZ,MATCH($A75,HaverPull!$B:$B,0),MATCH("Contribution to %Ch in Real GDP from ""Federal G""",HaverPull!$B$1:$XZ$1,0))</f>
        <v>0.24</v>
      </c>
      <c r="F75" s="64">
        <f>INDEX(HaverPull!$B:$XZ,MATCH($A75,HaverPull!$B:$B,0),MATCH("Contribution to %Ch in Real GDP from ""S+L G""",HaverPull!$B$1:$XZ$1,0))</f>
        <v>0.2</v>
      </c>
      <c r="G75" s="64">
        <f ca="1">INDEX(Calculations!$A:$GV,MATCH("Contribution of Consumption Growth to Real GDP",Calculations!B$1:B$71,0),MATCH($A75,Calculations!A$9:GV$9))</f>
        <v>0.28355353032895148</v>
      </c>
      <c r="H75" s="88">
        <v>1.0783126465184201</v>
      </c>
      <c r="I75" s="87">
        <f t="shared" si="5"/>
        <v>1.071246951070524</v>
      </c>
      <c r="J75" s="88">
        <v>0.236121894436571</v>
      </c>
      <c r="K75" s="88">
        <v>0.22409594839918401</v>
      </c>
      <c r="L75" s="87">
        <v>1.0356573319996421</v>
      </c>
      <c r="M75" s="88">
        <v>0.42462822376487303</v>
      </c>
      <c r="N75" s="11">
        <v>0.20053227536568902</v>
      </c>
      <c r="O75" s="80">
        <f t="shared" si="8"/>
        <v>0.83512505663395298</v>
      </c>
      <c r="P75" s="11">
        <f t="shared" si="6"/>
        <v>0.1008</v>
      </c>
      <c r="Q75" s="11">
        <f t="shared" ca="1" si="7"/>
        <v>0.73377137316470653</v>
      </c>
      <c r="R75" s="80">
        <f t="shared" si="9"/>
        <v>0.20504</v>
      </c>
      <c r="S75" s="84"/>
      <c r="T75" s="84"/>
      <c r="U75" s="84"/>
      <c r="V75" s="84"/>
      <c r="W75" s="84"/>
      <c r="X75" s="11"/>
    </row>
    <row r="76" spans="1:24" x14ac:dyDescent="0.25">
      <c r="A76" s="63"/>
      <c r="B76" s="64"/>
      <c r="C76" s="65"/>
      <c r="D76" s="64"/>
      <c r="E76" s="64"/>
      <c r="F76" s="64"/>
      <c r="G76" s="64"/>
      <c r="M76" s="87"/>
    </row>
    <row r="77" spans="1:24" x14ac:dyDescent="0.25">
      <c r="A77" s="63"/>
      <c r="B77" s="64"/>
      <c r="C77" s="65"/>
      <c r="D77" s="64"/>
      <c r="E77" s="64"/>
      <c r="F77" s="64"/>
      <c r="G77" s="64"/>
      <c r="M77" s="87"/>
    </row>
    <row r="78" spans="1:24" x14ac:dyDescent="0.25">
      <c r="A78" s="63"/>
      <c r="B78" s="64"/>
      <c r="C78" s="65"/>
      <c r="D78" s="64"/>
      <c r="E78" s="64"/>
      <c r="F78" s="64"/>
      <c r="G78" s="64"/>
      <c r="M78" s="87"/>
    </row>
    <row r="79" spans="1:24" x14ac:dyDescent="0.25">
      <c r="A79" s="63"/>
      <c r="B79" s="64"/>
      <c r="C79" s="65"/>
      <c r="D79" s="64"/>
      <c r="E79" s="64"/>
      <c r="F79" s="64"/>
      <c r="G79" s="64"/>
      <c r="M79" s="87"/>
    </row>
    <row r="80" spans="1:24" x14ac:dyDescent="0.25">
      <c r="A80" s="63"/>
      <c r="B80" s="64"/>
      <c r="C80" s="65"/>
      <c r="D80" s="64"/>
      <c r="E80" s="64"/>
      <c r="F80" s="64"/>
      <c r="G80" s="64"/>
      <c r="M80" s="87"/>
    </row>
    <row r="81" spans="1:13" x14ac:dyDescent="0.25">
      <c r="A81" s="63"/>
      <c r="B81" s="64"/>
      <c r="C81" s="65"/>
      <c r="D81" s="64"/>
      <c r="E81" s="64"/>
      <c r="F81" s="64"/>
      <c r="G81" s="64"/>
      <c r="M81" s="87"/>
    </row>
    <row r="82" spans="1:13" x14ac:dyDescent="0.25">
      <c r="A82" s="63"/>
      <c r="B82" s="64"/>
      <c r="C82" s="65"/>
      <c r="D82" s="64"/>
      <c r="E82" s="64"/>
      <c r="F82" s="64"/>
      <c r="G82" s="64"/>
      <c r="M82" s="87"/>
    </row>
    <row r="83" spans="1:13" x14ac:dyDescent="0.25">
      <c r="A83" s="63"/>
      <c r="B83" s="64"/>
      <c r="C83" s="65"/>
      <c r="D83" s="64"/>
      <c r="E83" s="64"/>
      <c r="F83" s="64"/>
      <c r="G83" s="64"/>
      <c r="M83" s="87"/>
    </row>
    <row r="84" spans="1:13" x14ac:dyDescent="0.25">
      <c r="A84" s="63"/>
      <c r="B84" s="64"/>
      <c r="C84" s="65"/>
      <c r="D84" s="64"/>
      <c r="E84" s="64"/>
      <c r="F84" s="64"/>
      <c r="G84" s="64"/>
      <c r="M84" s="87"/>
    </row>
    <row r="85" spans="1:13" x14ac:dyDescent="0.25">
      <c r="A85" s="63"/>
      <c r="B85" s="64"/>
      <c r="C85" s="65"/>
      <c r="D85" s="64"/>
      <c r="E85" s="64"/>
      <c r="F85" s="64"/>
      <c r="G85" s="64"/>
      <c r="M85" s="87"/>
    </row>
    <row r="86" spans="1:13" x14ac:dyDescent="0.25">
      <c r="A86" s="63"/>
      <c r="B86" s="64"/>
      <c r="C86" s="65"/>
      <c r="D86" s="64"/>
      <c r="E86" s="64"/>
      <c r="F86" s="64"/>
      <c r="G86" s="64"/>
      <c r="M86" s="87"/>
    </row>
    <row r="87" spans="1:13" x14ac:dyDescent="0.25">
      <c r="A87" s="63"/>
      <c r="B87" s="64"/>
      <c r="C87" s="65"/>
      <c r="D87" s="64"/>
      <c r="E87" s="64"/>
      <c r="F87" s="64"/>
      <c r="G87" s="64"/>
      <c r="M87" s="87"/>
    </row>
    <row r="88" spans="1:13" x14ac:dyDescent="0.25">
      <c r="A88" s="63"/>
      <c r="B88" s="64"/>
      <c r="C88" s="65"/>
      <c r="D88" s="64"/>
      <c r="E88" s="64"/>
      <c r="F88" s="64"/>
      <c r="G88" s="64"/>
      <c r="M88" s="87"/>
    </row>
    <row r="89" spans="1:13" x14ac:dyDescent="0.25">
      <c r="A89" s="63"/>
      <c r="B89" s="64"/>
      <c r="C89" s="65"/>
      <c r="D89" s="64"/>
      <c r="E89" s="64"/>
      <c r="F89" s="64"/>
      <c r="G89" s="64"/>
      <c r="M89" s="87"/>
    </row>
    <row r="90" spans="1:13" x14ac:dyDescent="0.25">
      <c r="A90" s="63"/>
      <c r="B90" s="64"/>
      <c r="C90" s="65"/>
      <c r="D90" s="64"/>
      <c r="E90" s="64"/>
      <c r="F90" s="64"/>
      <c r="G90" s="64"/>
      <c r="M90" s="87"/>
    </row>
    <row r="91" spans="1:13" x14ac:dyDescent="0.25">
      <c r="A91" s="63"/>
      <c r="B91" s="64"/>
      <c r="C91" s="65"/>
      <c r="D91" s="64"/>
      <c r="E91" s="64"/>
      <c r="F91" s="64"/>
      <c r="G91" s="64"/>
      <c r="M91" s="87"/>
    </row>
    <row r="92" spans="1:13" x14ac:dyDescent="0.25">
      <c r="A92" s="63"/>
      <c r="B92" s="64"/>
      <c r="C92" s="65"/>
      <c r="D92" s="64"/>
      <c r="E92" s="64"/>
      <c r="F92" s="64"/>
      <c r="G92" s="64"/>
      <c r="M92" s="87"/>
    </row>
    <row r="93" spans="1:13" x14ac:dyDescent="0.25">
      <c r="A93" s="63"/>
      <c r="B93" s="64"/>
      <c r="C93" s="65"/>
      <c r="D93" s="64"/>
      <c r="E93" s="64"/>
      <c r="F93" s="64"/>
      <c r="G93" s="64"/>
      <c r="M93" s="87"/>
    </row>
    <row r="94" spans="1:13" x14ac:dyDescent="0.25">
      <c r="A94" s="63"/>
      <c r="B94" s="64"/>
      <c r="C94" s="65"/>
      <c r="D94" s="64"/>
      <c r="E94" s="64"/>
      <c r="F94" s="64"/>
      <c r="G94" s="64"/>
    </row>
    <row r="95" spans="1:13" x14ac:dyDescent="0.25">
      <c r="A95" s="63"/>
      <c r="B95" s="64"/>
      <c r="C95" s="65"/>
      <c r="D95" s="64"/>
      <c r="E95" s="64"/>
      <c r="F95" s="64"/>
      <c r="G95" s="64"/>
    </row>
    <row r="96" spans="1:13" x14ac:dyDescent="0.25">
      <c r="A96" s="63"/>
      <c r="B96" s="64"/>
      <c r="C96" s="65"/>
      <c r="D96" s="64"/>
      <c r="E96" s="64"/>
      <c r="F96" s="64"/>
      <c r="G96" s="64"/>
    </row>
    <row r="97" spans="1:7" x14ac:dyDescent="0.25">
      <c r="A97" s="63"/>
      <c r="B97" s="64"/>
      <c r="C97" s="65"/>
      <c r="D97" s="64"/>
      <c r="E97" s="64"/>
      <c r="F97" s="64"/>
      <c r="G97" s="64"/>
    </row>
    <row r="98" spans="1:7" x14ac:dyDescent="0.25">
      <c r="A98" s="63"/>
      <c r="B98" s="64"/>
      <c r="C98" s="65"/>
      <c r="D98" s="64"/>
      <c r="E98" s="64"/>
      <c r="F98" s="64"/>
      <c r="G98" s="64"/>
    </row>
    <row r="99" spans="1:7" x14ac:dyDescent="0.25">
      <c r="A99" s="63"/>
      <c r="B99" s="64"/>
      <c r="C99" s="65"/>
      <c r="D99" s="64"/>
      <c r="E99" s="64"/>
      <c r="F99" s="64"/>
      <c r="G99" s="64"/>
    </row>
    <row r="100" spans="1:7" x14ac:dyDescent="0.25">
      <c r="A100" s="63"/>
      <c r="B100" s="64"/>
      <c r="C100" s="65"/>
      <c r="D100" s="64"/>
      <c r="E100" s="64"/>
      <c r="F100" s="64"/>
      <c r="G100" s="64"/>
    </row>
    <row r="101" spans="1:7" x14ac:dyDescent="0.25">
      <c r="A101" s="63"/>
      <c r="B101" s="64"/>
      <c r="C101" s="65"/>
      <c r="D101" s="64"/>
      <c r="E101" s="64"/>
      <c r="F101" s="64"/>
      <c r="G101" s="64"/>
    </row>
    <row r="102" spans="1:7" x14ac:dyDescent="0.25">
      <c r="A102" s="63"/>
      <c r="B102" s="64"/>
      <c r="C102" s="65"/>
      <c r="D102" s="64"/>
      <c r="E102" s="64"/>
      <c r="F102" s="64"/>
      <c r="G102" s="64"/>
    </row>
    <row r="103" spans="1:7" x14ac:dyDescent="0.25">
      <c r="A103" s="63"/>
      <c r="B103" s="64"/>
      <c r="C103" s="65"/>
      <c r="D103" s="64"/>
      <c r="E103" s="64"/>
      <c r="F103" s="64"/>
      <c r="G103" s="64"/>
    </row>
    <row r="104" spans="1:7" x14ac:dyDescent="0.25">
      <c r="A104" s="63"/>
      <c r="B104" s="64"/>
      <c r="C104" s="65"/>
      <c r="D104" s="64"/>
      <c r="E104" s="64"/>
      <c r="F104" s="64"/>
      <c r="G104" s="64"/>
    </row>
    <row r="105" spans="1:7" x14ac:dyDescent="0.25">
      <c r="A105" s="63"/>
      <c r="B105" s="64"/>
      <c r="C105" s="65"/>
      <c r="D105" s="64"/>
      <c r="E105" s="64"/>
      <c r="F105" s="64"/>
      <c r="G105" s="64"/>
    </row>
    <row r="106" spans="1:7" x14ac:dyDescent="0.25">
      <c r="A106" s="63"/>
      <c r="B106" s="64"/>
      <c r="C106" s="65"/>
      <c r="D106" s="64"/>
      <c r="E106" s="64"/>
      <c r="F106" s="64"/>
      <c r="G106" s="64"/>
    </row>
    <row r="107" spans="1:7" x14ac:dyDescent="0.25">
      <c r="A107" s="63"/>
      <c r="B107" s="64"/>
      <c r="C107" s="65"/>
      <c r="D107" s="64"/>
      <c r="E107" s="64"/>
      <c r="F107" s="64"/>
      <c r="G107" s="64"/>
    </row>
    <row r="108" spans="1:7" x14ac:dyDescent="0.25">
      <c r="A108" s="63"/>
      <c r="B108" s="64"/>
      <c r="C108" s="65"/>
      <c r="D108" s="64"/>
      <c r="E108" s="64"/>
      <c r="F108" s="64"/>
      <c r="G108" s="64"/>
    </row>
    <row r="109" spans="1:7" x14ac:dyDescent="0.25">
      <c r="A109" s="63"/>
      <c r="B109" s="64"/>
      <c r="C109" s="65"/>
      <c r="D109" s="64"/>
      <c r="E109" s="64"/>
      <c r="F109" s="64"/>
      <c r="G109" s="64"/>
    </row>
    <row r="110" spans="1:7" x14ac:dyDescent="0.25">
      <c r="A110" s="63"/>
      <c r="B110" s="64"/>
      <c r="C110" s="65"/>
      <c r="D110" s="64"/>
      <c r="E110" s="64"/>
      <c r="F110" s="64"/>
      <c r="G110" s="64"/>
    </row>
    <row r="111" spans="1:7" x14ac:dyDescent="0.25">
      <c r="A111" s="63"/>
      <c r="B111" s="64"/>
      <c r="C111" s="65"/>
      <c r="D111" s="64"/>
      <c r="E111" s="64"/>
      <c r="F111" s="64"/>
      <c r="G111" s="64"/>
    </row>
    <row r="112" spans="1:7" x14ac:dyDescent="0.25">
      <c r="A112" s="63"/>
      <c r="B112" s="64"/>
      <c r="C112" s="65"/>
      <c r="D112" s="64"/>
      <c r="E112" s="64"/>
      <c r="F112" s="64"/>
      <c r="G112" s="64"/>
    </row>
    <row r="113" spans="1:7" x14ac:dyDescent="0.25">
      <c r="A113" s="63"/>
      <c r="B113" s="64"/>
      <c r="C113" s="65"/>
      <c r="D113" s="64"/>
      <c r="E113" s="64"/>
      <c r="F113" s="64"/>
      <c r="G113" s="64"/>
    </row>
    <row r="114" spans="1:7" x14ac:dyDescent="0.25">
      <c r="A114" s="63"/>
      <c r="B114" s="64"/>
      <c r="C114" s="65"/>
      <c r="D114" s="64"/>
      <c r="E114" s="64"/>
      <c r="F114" s="64"/>
      <c r="G114" s="64"/>
    </row>
    <row r="115" spans="1:7" x14ac:dyDescent="0.25">
      <c r="A115" s="63"/>
      <c r="B115" s="64"/>
      <c r="C115" s="65"/>
      <c r="D115" s="64"/>
      <c r="E115" s="64"/>
      <c r="F115" s="64"/>
      <c r="G115" s="64"/>
    </row>
    <row r="116" spans="1:7" x14ac:dyDescent="0.25">
      <c r="A116" s="63"/>
      <c r="B116" s="64"/>
      <c r="C116" s="65"/>
      <c r="D116" s="64"/>
      <c r="E116" s="64"/>
      <c r="F116" s="64"/>
      <c r="G116" s="64"/>
    </row>
    <row r="117" spans="1:7" x14ac:dyDescent="0.25">
      <c r="A117" s="63"/>
      <c r="B117" s="64"/>
      <c r="C117" s="65"/>
      <c r="D117" s="64"/>
      <c r="E117" s="64"/>
      <c r="F117" s="64"/>
      <c r="G117" s="64"/>
    </row>
    <row r="118" spans="1:7" x14ac:dyDescent="0.25">
      <c r="A118" s="63"/>
      <c r="B118" s="64"/>
      <c r="C118" s="65"/>
      <c r="D118" s="64"/>
      <c r="E118" s="64"/>
      <c r="F118" s="64"/>
      <c r="G118" s="64"/>
    </row>
    <row r="119" spans="1:7" x14ac:dyDescent="0.25">
      <c r="A119" s="63"/>
      <c r="B119" s="64"/>
      <c r="C119" s="65"/>
      <c r="D119" s="64"/>
      <c r="E119" s="64"/>
      <c r="F119" s="64"/>
      <c r="G119" s="64"/>
    </row>
    <row r="120" spans="1:7" x14ac:dyDescent="0.25">
      <c r="A120" s="63"/>
      <c r="B120" s="64"/>
      <c r="C120" s="65"/>
      <c r="D120" s="64"/>
      <c r="E120" s="64"/>
      <c r="F120" s="64"/>
      <c r="G120" s="64"/>
    </row>
    <row r="121" spans="1:7" x14ac:dyDescent="0.25">
      <c r="A121" s="63"/>
      <c r="B121" s="64"/>
      <c r="C121" s="65"/>
      <c r="D121" s="64"/>
      <c r="E121" s="64"/>
      <c r="F121" s="64"/>
      <c r="G121" s="64"/>
    </row>
    <row r="122" spans="1:7" x14ac:dyDescent="0.25">
      <c r="A122" s="63"/>
      <c r="B122" s="64"/>
      <c r="C122" s="65"/>
      <c r="D122" s="64"/>
      <c r="E122" s="64"/>
      <c r="F122" s="64"/>
      <c r="G122" s="64"/>
    </row>
    <row r="123" spans="1:7" x14ac:dyDescent="0.25">
      <c r="A123" s="63"/>
      <c r="B123" s="64"/>
      <c r="C123" s="65"/>
      <c r="D123" s="64"/>
      <c r="E123" s="64"/>
      <c r="F123" s="64"/>
      <c r="G123" s="64"/>
    </row>
    <row r="124" spans="1:7" x14ac:dyDescent="0.25">
      <c r="A124" s="63"/>
      <c r="B124" s="64"/>
      <c r="C124" s="65"/>
      <c r="D124" s="64"/>
      <c r="E124" s="64"/>
      <c r="F124" s="64"/>
      <c r="G124" s="64"/>
    </row>
    <row r="125" spans="1:7" x14ac:dyDescent="0.25">
      <c r="A125" s="63"/>
      <c r="B125" s="64"/>
      <c r="C125" s="65"/>
      <c r="D125" s="64"/>
      <c r="E125" s="64"/>
      <c r="F125" s="64"/>
      <c r="G125" s="64"/>
    </row>
    <row r="126" spans="1:7" x14ac:dyDescent="0.25">
      <c r="A126" s="63"/>
      <c r="B126" s="64"/>
      <c r="C126" s="65"/>
      <c r="D126" s="64"/>
      <c r="E126" s="64"/>
      <c r="F126" s="64"/>
      <c r="G126" s="64"/>
    </row>
    <row r="127" spans="1:7" x14ac:dyDescent="0.25">
      <c r="A127" s="63"/>
      <c r="B127" s="64"/>
      <c r="C127" s="65"/>
      <c r="D127" s="64"/>
      <c r="E127" s="64"/>
      <c r="F127" s="64"/>
      <c r="G127" s="64"/>
    </row>
    <row r="128" spans="1:7" x14ac:dyDescent="0.25">
      <c r="A128" s="63"/>
      <c r="B128" s="64"/>
      <c r="C128" s="65"/>
      <c r="D128" s="64"/>
      <c r="E128" s="64"/>
      <c r="F128" s="64"/>
      <c r="G128" s="64"/>
    </row>
    <row r="129" spans="1:7" x14ac:dyDescent="0.25">
      <c r="A129" s="63"/>
      <c r="B129" s="64"/>
      <c r="C129" s="65"/>
      <c r="D129" s="64"/>
      <c r="E129" s="64"/>
      <c r="F129" s="64"/>
      <c r="G129" s="64"/>
    </row>
    <row r="130" spans="1:7" x14ac:dyDescent="0.25">
      <c r="A130" s="63"/>
      <c r="B130" s="64"/>
      <c r="C130" s="65"/>
      <c r="D130" s="64"/>
      <c r="E130" s="64"/>
      <c r="F130" s="64"/>
      <c r="G130" s="64"/>
    </row>
    <row r="131" spans="1:7" x14ac:dyDescent="0.25">
      <c r="A131" s="63"/>
      <c r="B131" s="64"/>
      <c r="C131" s="65"/>
      <c r="D131" s="64"/>
      <c r="E131" s="64"/>
      <c r="F131" s="64"/>
      <c r="G131" s="64"/>
    </row>
    <row r="132" spans="1:7" x14ac:dyDescent="0.25">
      <c r="A132" s="63"/>
      <c r="B132" s="64"/>
      <c r="C132" s="65"/>
      <c r="D132" s="64"/>
      <c r="E132" s="64"/>
      <c r="F132" s="64"/>
      <c r="G132" s="64"/>
    </row>
    <row r="133" spans="1:7" x14ac:dyDescent="0.25">
      <c r="A133" s="63"/>
      <c r="B133" s="64"/>
      <c r="C133" s="65"/>
      <c r="D133" s="64"/>
      <c r="E133" s="64"/>
      <c r="F133" s="64"/>
      <c r="G133" s="64"/>
    </row>
    <row r="134" spans="1:7" x14ac:dyDescent="0.25">
      <c r="A134" s="63"/>
      <c r="B134" s="64"/>
      <c r="C134" s="65"/>
      <c r="D134" s="64"/>
      <c r="E134" s="64"/>
      <c r="F134" s="64"/>
      <c r="G134" s="64"/>
    </row>
    <row r="135" spans="1:7" x14ac:dyDescent="0.25">
      <c r="A135" s="63"/>
      <c r="B135" s="64"/>
      <c r="C135" s="65"/>
      <c r="D135" s="64"/>
      <c r="E135" s="64"/>
      <c r="F135" s="64"/>
      <c r="G135" s="64"/>
    </row>
    <row r="136" spans="1:7" x14ac:dyDescent="0.25">
      <c r="A136" s="63"/>
      <c r="B136" s="64"/>
      <c r="C136" s="65"/>
      <c r="D136" s="64"/>
      <c r="E136" s="64"/>
      <c r="F136" s="64"/>
      <c r="G136" s="64"/>
    </row>
    <row r="137" spans="1:7" x14ac:dyDescent="0.25">
      <c r="A137" s="63"/>
      <c r="B137" s="64"/>
      <c r="C137" s="65"/>
      <c r="D137" s="64"/>
      <c r="E137" s="64"/>
      <c r="F137" s="64"/>
      <c r="G137" s="64"/>
    </row>
    <row r="138" spans="1:7" x14ac:dyDescent="0.25">
      <c r="A138" s="63"/>
      <c r="B138" s="64"/>
      <c r="C138" s="65"/>
      <c r="D138" s="64"/>
      <c r="E138" s="64"/>
      <c r="F138" s="64"/>
      <c r="G138" s="64"/>
    </row>
    <row r="139" spans="1:7" x14ac:dyDescent="0.25">
      <c r="A139" s="63"/>
      <c r="B139" s="64"/>
      <c r="C139" s="65"/>
      <c r="D139" s="64"/>
      <c r="E139" s="64"/>
      <c r="F139" s="64"/>
      <c r="G139" s="64"/>
    </row>
    <row r="140" spans="1:7" x14ac:dyDescent="0.25">
      <c r="A140" s="63"/>
      <c r="B140" s="64"/>
      <c r="C140" s="65"/>
      <c r="D140" s="64"/>
      <c r="E140" s="64"/>
      <c r="F140" s="64"/>
      <c r="G140" s="64"/>
    </row>
    <row r="141" spans="1:7" x14ac:dyDescent="0.25">
      <c r="A141" s="63"/>
      <c r="B141" s="64"/>
      <c r="C141" s="65"/>
      <c r="D141" s="64"/>
      <c r="E141" s="64"/>
      <c r="F141" s="64"/>
      <c r="G141" s="64"/>
    </row>
    <row r="142" spans="1:7" x14ac:dyDescent="0.25">
      <c r="A142" s="63"/>
      <c r="B142" s="64"/>
      <c r="C142" s="65"/>
      <c r="D142" s="64"/>
      <c r="E142" s="64"/>
      <c r="F142" s="64"/>
      <c r="G142" s="64"/>
    </row>
    <row r="143" spans="1:7" x14ac:dyDescent="0.25">
      <c r="A143" s="63"/>
      <c r="B143" s="64"/>
      <c r="C143" s="65"/>
      <c r="D143" s="64"/>
      <c r="E143" s="64"/>
      <c r="F143" s="64"/>
      <c r="G143" s="64"/>
    </row>
    <row r="144" spans="1:7" x14ac:dyDescent="0.25">
      <c r="A144" s="63"/>
      <c r="B144" s="64"/>
      <c r="C144" s="65"/>
      <c r="D144" s="64"/>
      <c r="E144" s="64"/>
      <c r="F144" s="64"/>
      <c r="G144" s="64"/>
    </row>
    <row r="145" spans="1:7" x14ac:dyDescent="0.25">
      <c r="A145" s="63"/>
      <c r="B145" s="64"/>
      <c r="C145" s="65"/>
      <c r="D145" s="64"/>
      <c r="E145" s="64"/>
      <c r="F145" s="64"/>
      <c r="G145" s="64"/>
    </row>
    <row r="146" spans="1:7" x14ac:dyDescent="0.25">
      <c r="A146" s="63"/>
      <c r="B146" s="64"/>
      <c r="C146" s="65"/>
      <c r="D146" s="64"/>
      <c r="E146" s="64"/>
      <c r="F146" s="64"/>
      <c r="G146" s="64"/>
    </row>
    <row r="147" spans="1:7" x14ac:dyDescent="0.25">
      <c r="A147" s="63"/>
      <c r="B147" s="64"/>
      <c r="C147" s="65"/>
      <c r="D147" s="64"/>
      <c r="E147" s="64"/>
      <c r="F147" s="64"/>
      <c r="G147" s="64"/>
    </row>
    <row r="148" spans="1:7" x14ac:dyDescent="0.25">
      <c r="A148" s="63"/>
      <c r="B148" s="64"/>
      <c r="C148" s="65"/>
      <c r="D148" s="64"/>
      <c r="E148" s="64"/>
      <c r="F148" s="64"/>
      <c r="G148" s="64"/>
    </row>
    <row r="149" spans="1:7" x14ac:dyDescent="0.25">
      <c r="A149" s="63"/>
      <c r="B149" s="64"/>
      <c r="C149" s="65"/>
      <c r="D149" s="64"/>
      <c r="E149" s="64"/>
      <c r="F149" s="64"/>
      <c r="G149" s="64"/>
    </row>
    <row r="150" spans="1:7" x14ac:dyDescent="0.25">
      <c r="A150" s="63"/>
      <c r="B150" s="64"/>
      <c r="C150" s="65"/>
      <c r="D150" s="64"/>
      <c r="E150" s="64"/>
      <c r="F150" s="64"/>
      <c r="G150" s="64"/>
    </row>
    <row r="151" spans="1:7" x14ac:dyDescent="0.25">
      <c r="A151" s="63"/>
      <c r="B151" s="64"/>
      <c r="C151" s="65"/>
      <c r="D151" s="64"/>
      <c r="E151" s="64"/>
      <c r="F151" s="64"/>
      <c r="G151" s="64"/>
    </row>
    <row r="152" spans="1:7" x14ac:dyDescent="0.25">
      <c r="A152" s="63"/>
      <c r="B152" s="64"/>
      <c r="C152" s="65"/>
      <c r="D152" s="64"/>
      <c r="E152" s="64"/>
      <c r="F152" s="64"/>
      <c r="G152" s="64"/>
    </row>
    <row r="153" spans="1:7" x14ac:dyDescent="0.25">
      <c r="A153" s="51"/>
    </row>
    <row r="154" spans="1:7" x14ac:dyDescent="0.25">
      <c r="A154" s="51"/>
    </row>
    <row r="155" spans="1:7" x14ac:dyDescent="0.25">
      <c r="A155" s="51"/>
    </row>
    <row r="156" spans="1:7" x14ac:dyDescent="0.25">
      <c r="A156" s="51"/>
    </row>
    <row r="157" spans="1:7" x14ac:dyDescent="0.25">
      <c r="A157" s="51"/>
    </row>
    <row r="158" spans="1:7" x14ac:dyDescent="0.25">
      <c r="A158" s="51"/>
    </row>
    <row r="159" spans="1:7" x14ac:dyDescent="0.25">
      <c r="A159" s="51"/>
    </row>
    <row r="160" spans="1:7" x14ac:dyDescent="0.25">
      <c r="A160" s="51"/>
    </row>
    <row r="161" spans="1:1" x14ac:dyDescent="0.25">
      <c r="A161" s="51"/>
    </row>
    <row r="162" spans="1:1" x14ac:dyDescent="0.25">
      <c r="A162" s="51"/>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32"/>
  <sheetViews>
    <sheetView topLeftCell="S1" zoomScale="115" zoomScaleNormal="115" workbookViewId="0">
      <selection activeCell="Y49" sqref="Y49"/>
    </sheetView>
  </sheetViews>
  <sheetFormatPr defaultRowHeight="15" x14ac:dyDescent="0.25"/>
  <cols>
    <col min="11" max="11" width="9.85546875" customWidth="1"/>
    <col min="25" max="25" width="11" customWidth="1"/>
    <col min="26" max="26" width="19.28515625" customWidth="1"/>
  </cols>
  <sheetData>
    <row r="1" spans="1:29" x14ac:dyDescent="0.25">
      <c r="A1" s="15" t="s">
        <v>407</v>
      </c>
      <c r="B1" s="15" t="s">
        <v>61</v>
      </c>
      <c r="C1" t="s">
        <v>401</v>
      </c>
      <c r="D1" s="15" t="s">
        <v>407</v>
      </c>
      <c r="E1" s="15" t="s">
        <v>61</v>
      </c>
      <c r="F1" t="s">
        <v>402</v>
      </c>
      <c r="G1" s="15" t="s">
        <v>407</v>
      </c>
      <c r="H1" s="15" t="s">
        <v>61</v>
      </c>
      <c r="I1" t="s">
        <v>403</v>
      </c>
      <c r="J1" s="15" t="s">
        <v>407</v>
      </c>
      <c r="K1" s="15" t="s">
        <v>61</v>
      </c>
      <c r="L1" t="s">
        <v>404</v>
      </c>
      <c r="M1" s="15" t="s">
        <v>407</v>
      </c>
      <c r="N1" s="15" t="s">
        <v>61</v>
      </c>
      <c r="O1" t="s">
        <v>405</v>
      </c>
      <c r="Q1" s="100" t="s">
        <v>607</v>
      </c>
      <c r="R1" s="100" t="s">
        <v>608</v>
      </c>
      <c r="S1" s="100" t="s">
        <v>537</v>
      </c>
      <c r="T1" s="100" t="s">
        <v>538</v>
      </c>
      <c r="U1" s="101" t="s">
        <v>539</v>
      </c>
      <c r="V1" s="101" t="s">
        <v>540</v>
      </c>
      <c r="X1" s="15" t="s">
        <v>544</v>
      </c>
      <c r="Y1" s="15" t="s">
        <v>61</v>
      </c>
      <c r="Z1" t="s">
        <v>541</v>
      </c>
      <c r="AA1" t="s">
        <v>406</v>
      </c>
    </row>
    <row r="2" spans="1:29" x14ac:dyDescent="0.25">
      <c r="A2" t="s">
        <v>57</v>
      </c>
      <c r="C2" t="s">
        <v>415</v>
      </c>
      <c r="D2" t="s">
        <v>57</v>
      </c>
      <c r="F2" t="s">
        <v>529</v>
      </c>
      <c r="G2" t="s">
        <v>57</v>
      </c>
      <c r="I2" t="s">
        <v>531</v>
      </c>
      <c r="J2" t="s">
        <v>57</v>
      </c>
      <c r="L2" t="s">
        <v>533</v>
      </c>
      <c r="M2" t="s">
        <v>57</v>
      </c>
      <c r="O2" t="s">
        <v>536</v>
      </c>
      <c r="Q2" s="100"/>
      <c r="R2" s="100"/>
      <c r="S2" s="100"/>
      <c r="T2" s="100"/>
      <c r="U2" s="101"/>
      <c r="V2" s="101"/>
      <c r="X2" t="s">
        <v>57</v>
      </c>
      <c r="Z2" t="s">
        <v>543</v>
      </c>
      <c r="AA2" t="s">
        <v>406</v>
      </c>
    </row>
    <row r="3" spans="1:29" x14ac:dyDescent="0.25">
      <c r="A3" t="s">
        <v>59</v>
      </c>
      <c r="C3" t="s">
        <v>414</v>
      </c>
      <c r="D3" t="s">
        <v>59</v>
      </c>
      <c r="F3" t="s">
        <v>414</v>
      </c>
      <c r="G3" t="s">
        <v>59</v>
      </c>
      <c r="I3" t="s">
        <v>530</v>
      </c>
      <c r="J3" t="s">
        <v>59</v>
      </c>
      <c r="L3" t="s">
        <v>532</v>
      </c>
      <c r="M3" t="s">
        <v>59</v>
      </c>
      <c r="O3" t="s">
        <v>535</v>
      </c>
      <c r="Q3" s="100"/>
      <c r="R3" s="100"/>
      <c r="S3" s="100"/>
      <c r="T3" s="100"/>
      <c r="U3" s="101"/>
      <c r="V3" s="101"/>
      <c r="X3" t="s">
        <v>59</v>
      </c>
      <c r="Z3" t="s">
        <v>369</v>
      </c>
    </row>
    <row r="4" spans="1:29" x14ac:dyDescent="0.25">
      <c r="A4" t="s">
        <v>411</v>
      </c>
      <c r="C4" t="s">
        <v>598</v>
      </c>
      <c r="D4" t="s">
        <v>411</v>
      </c>
      <c r="F4" t="s">
        <v>598</v>
      </c>
      <c r="G4" t="s">
        <v>411</v>
      </c>
      <c r="I4" t="s">
        <v>598</v>
      </c>
      <c r="J4" t="s">
        <v>411</v>
      </c>
      <c r="L4" t="s">
        <v>598</v>
      </c>
      <c r="M4" t="s">
        <v>411</v>
      </c>
      <c r="O4" t="s">
        <v>598</v>
      </c>
      <c r="Q4" s="100"/>
      <c r="R4" s="100"/>
      <c r="S4" s="100"/>
      <c r="T4" s="100"/>
      <c r="U4" s="101"/>
      <c r="V4" s="101"/>
      <c r="X4" t="s">
        <v>411</v>
      </c>
      <c r="Z4" t="s">
        <v>602</v>
      </c>
    </row>
    <row r="5" spans="1:29" x14ac:dyDescent="0.25">
      <c r="A5" t="s">
        <v>410</v>
      </c>
      <c r="C5" t="s">
        <v>413</v>
      </c>
      <c r="D5" t="s">
        <v>410</v>
      </c>
      <c r="F5" t="s">
        <v>413</v>
      </c>
      <c r="G5" t="s">
        <v>410</v>
      </c>
      <c r="I5" t="s">
        <v>413</v>
      </c>
      <c r="J5" t="s">
        <v>410</v>
      </c>
      <c r="L5" t="s">
        <v>413</v>
      </c>
      <c r="M5" t="s">
        <v>410</v>
      </c>
      <c r="O5" t="s">
        <v>534</v>
      </c>
      <c r="Q5" s="100"/>
      <c r="R5" s="100"/>
      <c r="S5" s="100"/>
      <c r="T5" s="100"/>
      <c r="U5" s="101"/>
      <c r="V5" s="101"/>
      <c r="X5" t="s">
        <v>410</v>
      </c>
      <c r="Z5" t="s">
        <v>413</v>
      </c>
    </row>
    <row r="6" spans="1:29" x14ac:dyDescent="0.25">
      <c r="A6" t="s">
        <v>60</v>
      </c>
      <c r="C6" t="s">
        <v>597</v>
      </c>
      <c r="D6" t="s">
        <v>60</v>
      </c>
      <c r="F6" t="s">
        <v>597</v>
      </c>
      <c r="G6" t="s">
        <v>60</v>
      </c>
      <c r="I6" t="s">
        <v>597</v>
      </c>
      <c r="J6" t="s">
        <v>60</v>
      </c>
      <c r="L6" t="s">
        <v>600</v>
      </c>
      <c r="M6" t="s">
        <v>60</v>
      </c>
      <c r="O6" t="s">
        <v>601</v>
      </c>
      <c r="Q6" s="100"/>
      <c r="R6" s="100"/>
      <c r="S6" s="100"/>
      <c r="T6" s="100"/>
      <c r="U6" s="101"/>
      <c r="V6" s="101"/>
      <c r="X6" t="s">
        <v>60</v>
      </c>
      <c r="Z6" t="s">
        <v>603</v>
      </c>
      <c r="AA6" t="s">
        <v>406</v>
      </c>
    </row>
    <row r="7" spans="1:29" x14ac:dyDescent="0.25">
      <c r="A7" t="s">
        <v>409</v>
      </c>
      <c r="C7" t="s">
        <v>412</v>
      </c>
      <c r="D7" t="s">
        <v>409</v>
      </c>
      <c r="F7" t="s">
        <v>412</v>
      </c>
      <c r="G7" t="s">
        <v>409</v>
      </c>
      <c r="I7" t="s">
        <v>412</v>
      </c>
      <c r="J7" t="s">
        <v>409</v>
      </c>
      <c r="L7" t="s">
        <v>412</v>
      </c>
      <c r="M7" t="s">
        <v>409</v>
      </c>
      <c r="O7" t="s">
        <v>412</v>
      </c>
      <c r="Q7" s="100"/>
      <c r="R7" s="100"/>
      <c r="S7" s="100"/>
      <c r="T7" s="100"/>
      <c r="U7" s="101"/>
      <c r="V7" s="101"/>
      <c r="X7" t="s">
        <v>409</v>
      </c>
      <c r="Z7" t="s">
        <v>542</v>
      </c>
      <c r="AA7" t="s">
        <v>605</v>
      </c>
      <c r="AB7" t="s">
        <v>606</v>
      </c>
      <c r="AC7" t="s">
        <v>609</v>
      </c>
    </row>
    <row r="8" spans="1:29" x14ac:dyDescent="0.25">
      <c r="A8" t="s">
        <v>408</v>
      </c>
      <c r="B8" s="70">
        <v>39478</v>
      </c>
      <c r="C8" s="48">
        <v>5148</v>
      </c>
      <c r="D8" t="s">
        <v>408</v>
      </c>
      <c r="E8" s="70">
        <v>39478</v>
      </c>
      <c r="F8" s="48">
        <v>14502</v>
      </c>
      <c r="G8" t="s">
        <v>408</v>
      </c>
      <c r="H8" s="70">
        <v>39478</v>
      </c>
      <c r="I8" s="5">
        <v>1981</v>
      </c>
      <c r="J8" t="s">
        <v>408</v>
      </c>
      <c r="K8" s="70">
        <v>39478</v>
      </c>
      <c r="L8" s="48">
        <v>0</v>
      </c>
      <c r="M8" t="s">
        <v>408</v>
      </c>
      <c r="N8" s="70">
        <v>39478</v>
      </c>
      <c r="O8" s="48">
        <v>1</v>
      </c>
      <c r="Q8" s="100"/>
      <c r="R8" s="100"/>
      <c r="S8" s="100"/>
      <c r="T8" s="6"/>
      <c r="U8" s="71"/>
      <c r="V8" s="71"/>
      <c r="W8">
        <f>(F130+C130)/(F8+C8) -1</f>
        <v>-5.7506361323155231E-3</v>
      </c>
      <c r="X8" t="s">
        <v>545</v>
      </c>
      <c r="Y8" s="70">
        <v>39538</v>
      </c>
      <c r="Z8" s="5">
        <v>290.10000000000002</v>
      </c>
      <c r="AA8" t="e">
        <f>((Z8/Z7) - 1)*4</f>
        <v>#VALUE!</v>
      </c>
      <c r="AC8" s="6">
        <f>100*(Z8/$Z$8)</f>
        <v>100</v>
      </c>
    </row>
    <row r="9" spans="1:29" x14ac:dyDescent="0.25">
      <c r="A9" t="s">
        <v>416</v>
      </c>
      <c r="B9" s="70">
        <v>39507</v>
      </c>
      <c r="C9" s="48">
        <v>5145</v>
      </c>
      <c r="D9" t="s">
        <v>416</v>
      </c>
      <c r="E9" s="70">
        <v>39507</v>
      </c>
      <c r="F9" s="48">
        <v>14525</v>
      </c>
      <c r="G9" t="s">
        <v>416</v>
      </c>
      <c r="H9" s="70">
        <v>39507</v>
      </c>
      <c r="I9" s="5">
        <v>1986.9</v>
      </c>
      <c r="J9" t="s">
        <v>416</v>
      </c>
      <c r="K9" s="70">
        <v>39507</v>
      </c>
      <c r="L9" s="48">
        <v>0</v>
      </c>
      <c r="M9" t="s">
        <v>416</v>
      </c>
      <c r="N9" s="70">
        <v>39507</v>
      </c>
      <c r="O9" s="48">
        <v>1</v>
      </c>
      <c r="Q9" s="6">
        <f>C9+F9</f>
        <v>19670</v>
      </c>
      <c r="R9" s="6">
        <f>100*($Q$9/Q9)-100</f>
        <v>0</v>
      </c>
      <c r="S9" s="6">
        <f t="shared" ref="S9:S40" si="0">IF(B9&lt;&gt;"",((C9+F9)-(C8+F8))*1000,"")</f>
        <v>20000</v>
      </c>
      <c r="T9" s="77"/>
      <c r="U9" s="71">
        <f t="shared" ref="U9:U40" si="1">IF(B9&lt;&gt;"",((I9-L9)-(I8-L8))*1000,"")</f>
        <v>5900.0000000000909</v>
      </c>
      <c r="V9" s="71"/>
      <c r="X9" t="s">
        <v>546</v>
      </c>
      <c r="Y9" s="70">
        <v>39629</v>
      </c>
      <c r="Z9" s="5">
        <v>294</v>
      </c>
      <c r="AA9">
        <f t="shared" ref="AA9:AA48" si="2">((Z9/Z8) - 1)*4</f>
        <v>5.377456049638063E-2</v>
      </c>
      <c r="AC9" s="6">
        <f t="shared" ref="AC9:AC48" si="3">100*(Z9/$Z$8)</f>
        <v>101.34436401240951</v>
      </c>
    </row>
    <row r="10" spans="1:29" x14ac:dyDescent="0.25">
      <c r="A10" t="s">
        <v>417</v>
      </c>
      <c r="B10" s="70">
        <v>39538</v>
      </c>
      <c r="C10" s="48">
        <v>5153</v>
      </c>
      <c r="D10" t="s">
        <v>417</v>
      </c>
      <c r="E10" s="70">
        <v>39538</v>
      </c>
      <c r="F10" s="48">
        <v>14538</v>
      </c>
      <c r="G10" t="s">
        <v>417</v>
      </c>
      <c r="H10" s="70">
        <v>39538</v>
      </c>
      <c r="I10" s="5">
        <v>1991.4</v>
      </c>
      <c r="J10" t="s">
        <v>417</v>
      </c>
      <c r="K10" s="70">
        <v>39538</v>
      </c>
      <c r="L10" s="48">
        <v>0</v>
      </c>
      <c r="M10" t="s">
        <v>417</v>
      </c>
      <c r="N10" s="70">
        <v>39538</v>
      </c>
      <c r="O10" s="48">
        <v>1</v>
      </c>
      <c r="Q10" s="6">
        <f t="shared" ref="Q10:Q73" si="4">C10+F10</f>
        <v>19691</v>
      </c>
      <c r="R10" s="6">
        <f t="shared" ref="R10:R73" si="5">100*($Q$9/Q10)-100</f>
        <v>-0.10664770707430193</v>
      </c>
      <c r="S10" s="6">
        <f t="shared" si="0"/>
        <v>21000</v>
      </c>
      <c r="T10" s="6"/>
      <c r="U10" s="71">
        <f t="shared" si="1"/>
        <v>4500</v>
      </c>
      <c r="V10" s="71"/>
      <c r="X10" t="s">
        <v>547</v>
      </c>
      <c r="Y10" s="70">
        <v>39721</v>
      </c>
      <c r="Z10" s="5">
        <v>294.2</v>
      </c>
      <c r="AA10">
        <f t="shared" si="2"/>
        <v>2.7210884353738862E-3</v>
      </c>
      <c r="AC10" s="6">
        <f t="shared" si="3"/>
        <v>101.41330575663562</v>
      </c>
    </row>
    <row r="11" spans="1:29" x14ac:dyDescent="0.25">
      <c r="A11" t="s">
        <v>418</v>
      </c>
      <c r="B11" s="70">
        <v>39568</v>
      </c>
      <c r="C11" s="48">
        <v>5157</v>
      </c>
      <c r="D11" t="s">
        <v>418</v>
      </c>
      <c r="E11" s="70">
        <v>39568</v>
      </c>
      <c r="F11" s="48">
        <v>14538</v>
      </c>
      <c r="G11" t="s">
        <v>418</v>
      </c>
      <c r="H11" s="70">
        <v>39568</v>
      </c>
      <c r="I11" s="5">
        <v>1997.1</v>
      </c>
      <c r="J11" t="s">
        <v>418</v>
      </c>
      <c r="K11" s="70">
        <v>39568</v>
      </c>
      <c r="L11" s="48">
        <v>0</v>
      </c>
      <c r="M11" t="s">
        <v>418</v>
      </c>
      <c r="N11" s="70">
        <v>39568</v>
      </c>
      <c r="O11" s="48">
        <v>1</v>
      </c>
      <c r="Q11" s="6">
        <f t="shared" si="4"/>
        <v>19695</v>
      </c>
      <c r="R11" s="6">
        <f t="shared" si="5"/>
        <v>-0.1269357705001255</v>
      </c>
      <c r="S11" s="6">
        <f t="shared" si="0"/>
        <v>4000</v>
      </c>
      <c r="T11" s="78">
        <f t="shared" ref="T11:T42" si="6">IF(B11&lt;&gt;"",AVERAGE(S9:S11),"")</f>
        <v>15000</v>
      </c>
      <c r="U11" s="71">
        <f t="shared" si="1"/>
        <v>5699.9999999998181</v>
      </c>
      <c r="V11" s="79">
        <f t="shared" ref="V11:V42" si="7">IF(B11&lt;&gt;"",AVERAGE(U9:U11),"")</f>
        <v>5366.666666666636</v>
      </c>
      <c r="X11" t="s">
        <v>548</v>
      </c>
      <c r="Y11" s="70">
        <v>39813</v>
      </c>
      <c r="Z11" s="5">
        <v>289.2</v>
      </c>
      <c r="AA11">
        <f t="shared" si="2"/>
        <v>-6.7980965329707654E-2</v>
      </c>
      <c r="AB11" t="e">
        <f>AVERAGE(AA8:AA11)</f>
        <v>#VALUE!</v>
      </c>
      <c r="AC11" s="6">
        <f t="shared" si="3"/>
        <v>99.689762150982403</v>
      </c>
    </row>
    <row r="12" spans="1:29" x14ac:dyDescent="0.25">
      <c r="A12" t="s">
        <v>419</v>
      </c>
      <c r="B12" s="70">
        <v>39599</v>
      </c>
      <c r="C12" s="48">
        <v>5162</v>
      </c>
      <c r="D12" t="s">
        <v>419</v>
      </c>
      <c r="E12" s="70">
        <v>39599</v>
      </c>
      <c r="F12" s="48">
        <v>14564</v>
      </c>
      <c r="G12" t="s">
        <v>419</v>
      </c>
      <c r="H12" s="70">
        <v>39599</v>
      </c>
      <c r="I12" s="5">
        <v>2002.8</v>
      </c>
      <c r="J12" t="s">
        <v>419</v>
      </c>
      <c r="K12" s="70">
        <v>39599</v>
      </c>
      <c r="L12" s="48">
        <v>0</v>
      </c>
      <c r="M12" t="s">
        <v>419</v>
      </c>
      <c r="N12" s="70">
        <v>39599</v>
      </c>
      <c r="O12" s="48">
        <v>1</v>
      </c>
      <c r="Q12" s="6">
        <f t="shared" si="4"/>
        <v>19726</v>
      </c>
      <c r="R12" s="6">
        <f t="shared" si="5"/>
        <v>-0.28388928317956186</v>
      </c>
      <c r="S12" s="6">
        <f t="shared" si="0"/>
        <v>31000</v>
      </c>
      <c r="T12" s="78">
        <f t="shared" si="6"/>
        <v>18666.666666666668</v>
      </c>
      <c r="U12" s="71">
        <f t="shared" si="1"/>
        <v>5700.0000000000455</v>
      </c>
      <c r="V12" s="79">
        <f t="shared" si="7"/>
        <v>5299.9999999999545</v>
      </c>
      <c r="X12" t="s">
        <v>549</v>
      </c>
      <c r="Y12" s="70">
        <v>39903</v>
      </c>
      <c r="Z12" s="5">
        <v>288.7</v>
      </c>
      <c r="AA12">
        <f t="shared" si="2"/>
        <v>-6.9156293222683018E-3</v>
      </c>
      <c r="AB12">
        <f t="shared" ref="AB12:AB48" si="8">AVERAGE(AA9:AA12)</f>
        <v>-4.60023643005536E-3</v>
      </c>
      <c r="AC12" s="6">
        <f t="shared" si="3"/>
        <v>99.517407790417096</v>
      </c>
    </row>
    <row r="13" spans="1:29" x14ac:dyDescent="0.25">
      <c r="A13" t="s">
        <v>420</v>
      </c>
      <c r="B13" s="70">
        <v>39629</v>
      </c>
      <c r="C13" s="48">
        <v>5179</v>
      </c>
      <c r="D13" t="s">
        <v>420</v>
      </c>
      <c r="E13" s="70">
        <v>39629</v>
      </c>
      <c r="F13" s="48">
        <v>14579</v>
      </c>
      <c r="G13" t="s">
        <v>420</v>
      </c>
      <c r="H13" s="70">
        <v>39629</v>
      </c>
      <c r="I13" s="5">
        <v>2007.7</v>
      </c>
      <c r="J13" t="s">
        <v>420</v>
      </c>
      <c r="K13" s="70">
        <v>39629</v>
      </c>
      <c r="L13" s="48">
        <v>0</v>
      </c>
      <c r="M13" t="s">
        <v>420</v>
      </c>
      <c r="N13" s="70">
        <v>39629</v>
      </c>
      <c r="O13" s="48">
        <v>1</v>
      </c>
      <c r="Q13" s="6">
        <f t="shared" si="4"/>
        <v>19758</v>
      </c>
      <c r="R13" s="6">
        <f t="shared" si="5"/>
        <v>-0.44538920943415405</v>
      </c>
      <c r="S13" s="6">
        <f t="shared" si="0"/>
        <v>32000</v>
      </c>
      <c r="T13" s="78">
        <f t="shared" si="6"/>
        <v>22333.333333333332</v>
      </c>
      <c r="U13" s="71">
        <f t="shared" si="1"/>
        <v>4900.0000000000909</v>
      </c>
      <c r="V13" s="79">
        <f t="shared" si="7"/>
        <v>5433.3333333333185</v>
      </c>
      <c r="X13" t="s">
        <v>550</v>
      </c>
      <c r="Y13" s="70">
        <v>39994</v>
      </c>
      <c r="Z13" s="5">
        <v>294.7</v>
      </c>
      <c r="AA13">
        <f t="shared" si="2"/>
        <v>8.3131278143401488E-2</v>
      </c>
      <c r="AB13">
        <f t="shared" si="8"/>
        <v>2.7389429816998545E-3</v>
      </c>
      <c r="AC13" s="6">
        <f t="shared" si="3"/>
        <v>101.58566011720096</v>
      </c>
    </row>
    <row r="14" spans="1:29" x14ac:dyDescent="0.25">
      <c r="A14" t="s">
        <v>421</v>
      </c>
      <c r="B14" s="70">
        <v>39660</v>
      </c>
      <c r="C14" s="48">
        <v>5191</v>
      </c>
      <c r="D14" t="s">
        <v>421</v>
      </c>
      <c r="E14" s="70">
        <v>39660</v>
      </c>
      <c r="F14" s="48">
        <v>14610</v>
      </c>
      <c r="G14" t="s">
        <v>421</v>
      </c>
      <c r="H14" s="70">
        <v>39660</v>
      </c>
      <c r="I14" s="5">
        <v>2016.7</v>
      </c>
      <c r="J14" t="s">
        <v>421</v>
      </c>
      <c r="K14" s="70">
        <v>39660</v>
      </c>
      <c r="L14" s="48">
        <v>0</v>
      </c>
      <c r="M14" t="s">
        <v>421</v>
      </c>
      <c r="N14" s="70">
        <v>39660</v>
      </c>
      <c r="O14" s="48">
        <v>1</v>
      </c>
      <c r="Q14" s="6">
        <f t="shared" si="4"/>
        <v>19801</v>
      </c>
      <c r="R14" s="6">
        <f t="shared" si="5"/>
        <v>-0.66158274834604924</v>
      </c>
      <c r="S14" s="6">
        <f t="shared" si="0"/>
        <v>43000</v>
      </c>
      <c r="T14" s="78">
        <f t="shared" si="6"/>
        <v>35333.333333333336</v>
      </c>
      <c r="U14" s="71">
        <f t="shared" si="1"/>
        <v>9000</v>
      </c>
      <c r="V14" s="79">
        <f t="shared" si="7"/>
        <v>6533.3333333333794</v>
      </c>
      <c r="X14" t="s">
        <v>551</v>
      </c>
      <c r="Y14" s="70">
        <v>40086</v>
      </c>
      <c r="Z14" s="5">
        <v>293.3</v>
      </c>
      <c r="AA14">
        <f t="shared" si="2"/>
        <v>-1.9002375296911733E-2</v>
      </c>
      <c r="AB14">
        <f t="shared" si="8"/>
        <v>-2.6919229513715504E-3</v>
      </c>
      <c r="AC14" s="6">
        <f t="shared" si="3"/>
        <v>101.10306790761805</v>
      </c>
    </row>
    <row r="15" spans="1:29" x14ac:dyDescent="0.25">
      <c r="A15" t="s">
        <v>422</v>
      </c>
      <c r="B15" s="70">
        <v>39691</v>
      </c>
      <c r="C15" s="48">
        <v>5214</v>
      </c>
      <c r="D15" t="s">
        <v>422</v>
      </c>
      <c r="E15" s="70">
        <v>39691</v>
      </c>
      <c r="F15" s="48">
        <v>14587</v>
      </c>
      <c r="G15" t="s">
        <v>422</v>
      </c>
      <c r="H15" s="70">
        <v>39691</v>
      </c>
      <c r="I15" s="5">
        <v>2023.3</v>
      </c>
      <c r="J15" t="s">
        <v>422</v>
      </c>
      <c r="K15" s="70">
        <v>39691</v>
      </c>
      <c r="L15" s="48">
        <v>0</v>
      </c>
      <c r="M15" t="s">
        <v>422</v>
      </c>
      <c r="N15" s="70">
        <v>39691</v>
      </c>
      <c r="O15" s="48">
        <v>1</v>
      </c>
      <c r="Q15" s="6">
        <f t="shared" si="4"/>
        <v>19801</v>
      </c>
      <c r="R15" s="6">
        <f t="shared" si="5"/>
        <v>-0.66158274834604924</v>
      </c>
      <c r="S15" s="6">
        <f t="shared" si="0"/>
        <v>0</v>
      </c>
      <c r="T15" s="78">
        <f t="shared" si="6"/>
        <v>25000</v>
      </c>
      <c r="U15" s="71">
        <f t="shared" si="1"/>
        <v>6599.9999999999091</v>
      </c>
      <c r="V15" s="79">
        <f t="shared" si="7"/>
        <v>6833.333333333333</v>
      </c>
      <c r="X15" t="s">
        <v>552</v>
      </c>
      <c r="Y15" s="70">
        <v>40178</v>
      </c>
      <c r="Z15" s="5">
        <v>282.39999999999998</v>
      </c>
      <c r="AA15">
        <f t="shared" si="2"/>
        <v>-0.14865325605182456</v>
      </c>
      <c r="AB15">
        <f t="shared" si="8"/>
        <v>-2.2859995631900776E-2</v>
      </c>
      <c r="AC15" s="6">
        <f t="shared" si="3"/>
        <v>97.345742847294019</v>
      </c>
    </row>
    <row r="16" spans="1:29" x14ac:dyDescent="0.25">
      <c r="A16" t="s">
        <v>423</v>
      </c>
      <c r="B16" s="70">
        <v>39721</v>
      </c>
      <c r="C16" s="48">
        <v>5184</v>
      </c>
      <c r="D16" t="s">
        <v>423</v>
      </c>
      <c r="E16" s="70">
        <v>39721</v>
      </c>
      <c r="F16" s="48">
        <v>14585</v>
      </c>
      <c r="G16" t="s">
        <v>423</v>
      </c>
      <c r="H16" s="70">
        <v>39721</v>
      </c>
      <c r="I16" s="5">
        <v>2028.4</v>
      </c>
      <c r="J16" t="s">
        <v>423</v>
      </c>
      <c r="K16" s="70">
        <v>39721</v>
      </c>
      <c r="L16" s="48">
        <v>0</v>
      </c>
      <c r="M16" t="s">
        <v>423</v>
      </c>
      <c r="N16" s="70">
        <v>39721</v>
      </c>
      <c r="O16" s="48">
        <v>1</v>
      </c>
      <c r="Q16" s="6">
        <f t="shared" si="4"/>
        <v>19769</v>
      </c>
      <c r="R16" s="6">
        <f t="shared" si="5"/>
        <v>-0.50078405584500274</v>
      </c>
      <c r="S16" s="6">
        <f t="shared" si="0"/>
        <v>-32000</v>
      </c>
      <c r="T16" s="78">
        <f t="shared" si="6"/>
        <v>3666.6666666666665</v>
      </c>
      <c r="U16" s="71">
        <f t="shared" si="1"/>
        <v>5100.0000000001364</v>
      </c>
      <c r="V16" s="79">
        <f t="shared" si="7"/>
        <v>6900.0000000000146</v>
      </c>
      <c r="X16" t="s">
        <v>553</v>
      </c>
      <c r="Y16" s="70">
        <v>40268</v>
      </c>
      <c r="Z16" s="5">
        <v>273.60000000000002</v>
      </c>
      <c r="AA16">
        <f t="shared" si="2"/>
        <v>-0.12464589235127432</v>
      </c>
      <c r="AB16">
        <f t="shared" si="8"/>
        <v>-5.2292561389152281E-2</v>
      </c>
      <c r="AC16" s="6">
        <f t="shared" si="3"/>
        <v>94.312306101344362</v>
      </c>
    </row>
    <row r="17" spans="1:29" x14ac:dyDescent="0.25">
      <c r="A17" t="s">
        <v>424</v>
      </c>
      <c r="B17" s="70">
        <v>39752</v>
      </c>
      <c r="C17" s="48">
        <v>5182</v>
      </c>
      <c r="D17" t="s">
        <v>424</v>
      </c>
      <c r="E17" s="70">
        <v>39752</v>
      </c>
      <c r="F17" s="48">
        <v>14595</v>
      </c>
      <c r="G17" t="s">
        <v>424</v>
      </c>
      <c r="H17" s="70">
        <v>39752</v>
      </c>
      <c r="I17" s="5">
        <v>2035</v>
      </c>
      <c r="J17" t="s">
        <v>424</v>
      </c>
      <c r="K17" s="70">
        <v>39752</v>
      </c>
      <c r="L17" s="48">
        <v>0</v>
      </c>
      <c r="M17" t="s">
        <v>424</v>
      </c>
      <c r="N17" s="70">
        <v>39752</v>
      </c>
      <c r="O17" s="48">
        <v>1</v>
      </c>
      <c r="Q17" s="6">
        <f t="shared" si="4"/>
        <v>19777</v>
      </c>
      <c r="R17" s="6">
        <f t="shared" si="5"/>
        <v>-0.54103251251453344</v>
      </c>
      <c r="S17" s="6">
        <f t="shared" si="0"/>
        <v>8000</v>
      </c>
      <c r="T17" s="78">
        <f t="shared" si="6"/>
        <v>-8000</v>
      </c>
      <c r="U17" s="71">
        <f t="shared" si="1"/>
        <v>6599.9999999999091</v>
      </c>
      <c r="V17" s="79">
        <f t="shared" si="7"/>
        <v>6099.9999999999854</v>
      </c>
      <c r="X17" t="s">
        <v>554</v>
      </c>
      <c r="Y17" s="70">
        <v>40359</v>
      </c>
      <c r="Z17" s="5">
        <v>284.2</v>
      </c>
      <c r="AA17">
        <f t="shared" si="2"/>
        <v>0.1549707602339172</v>
      </c>
      <c r="AB17">
        <f t="shared" si="8"/>
        <v>-3.4332690866523352E-2</v>
      </c>
      <c r="AC17" s="6">
        <f t="shared" si="3"/>
        <v>97.966218545329184</v>
      </c>
    </row>
    <row r="18" spans="1:29" x14ac:dyDescent="0.25">
      <c r="A18" t="s">
        <v>425</v>
      </c>
      <c r="B18" s="70">
        <v>39782</v>
      </c>
      <c r="C18" s="48">
        <v>5194</v>
      </c>
      <c r="D18" t="s">
        <v>425</v>
      </c>
      <c r="E18" s="70">
        <v>39782</v>
      </c>
      <c r="F18" s="48">
        <v>14588</v>
      </c>
      <c r="G18" t="s">
        <v>425</v>
      </c>
      <c r="H18" s="70">
        <v>39782</v>
      </c>
      <c r="I18" s="5">
        <v>2044.7</v>
      </c>
      <c r="J18" t="s">
        <v>425</v>
      </c>
      <c r="K18" s="70">
        <v>39782</v>
      </c>
      <c r="L18" s="48">
        <v>1</v>
      </c>
      <c r="M18" t="s">
        <v>425</v>
      </c>
      <c r="N18" s="70">
        <v>39782</v>
      </c>
      <c r="O18" s="48">
        <v>1</v>
      </c>
      <c r="Q18" s="6">
        <f t="shared" si="4"/>
        <v>19782</v>
      </c>
      <c r="R18" s="6">
        <f t="shared" si="5"/>
        <v>-0.56617126680821173</v>
      </c>
      <c r="S18" s="6">
        <f t="shared" si="0"/>
        <v>5000</v>
      </c>
      <c r="T18" s="78">
        <f t="shared" si="6"/>
        <v>-6333.333333333333</v>
      </c>
      <c r="U18" s="71">
        <f t="shared" si="1"/>
        <v>8700.0000000000455</v>
      </c>
      <c r="V18" s="79">
        <f t="shared" si="7"/>
        <v>6800.00000000003</v>
      </c>
      <c r="X18" t="s">
        <v>555</v>
      </c>
      <c r="Y18" s="70">
        <v>40451</v>
      </c>
      <c r="Z18" s="5">
        <v>285.60000000000002</v>
      </c>
      <c r="AA18">
        <f t="shared" si="2"/>
        <v>1.9704433497537366E-2</v>
      </c>
      <c r="AB18">
        <f t="shared" si="8"/>
        <v>-2.4655988667911077E-2</v>
      </c>
      <c r="AC18" s="6">
        <f t="shared" si="3"/>
        <v>98.448810754912103</v>
      </c>
    </row>
    <row r="19" spans="1:29" x14ac:dyDescent="0.25">
      <c r="A19" t="s">
        <v>426</v>
      </c>
      <c r="B19" s="70">
        <v>39813</v>
      </c>
      <c r="C19" s="48">
        <v>5191</v>
      </c>
      <c r="D19" t="s">
        <v>426</v>
      </c>
      <c r="E19" s="70">
        <v>39813</v>
      </c>
      <c r="F19" s="48">
        <v>14590</v>
      </c>
      <c r="G19" t="s">
        <v>426</v>
      </c>
      <c r="H19" s="70">
        <v>39813</v>
      </c>
      <c r="I19" s="5">
        <v>2049.6</v>
      </c>
      <c r="J19" t="s">
        <v>426</v>
      </c>
      <c r="K19" s="70">
        <v>39813</v>
      </c>
      <c r="L19" s="48">
        <v>3</v>
      </c>
      <c r="M19" t="s">
        <v>426</v>
      </c>
      <c r="N19" s="70">
        <v>39813</v>
      </c>
      <c r="O19" s="48">
        <v>1</v>
      </c>
      <c r="Q19" s="6">
        <f t="shared" si="4"/>
        <v>19781</v>
      </c>
      <c r="R19" s="6">
        <f t="shared" si="5"/>
        <v>-0.56114453263232633</v>
      </c>
      <c r="S19" s="6">
        <f t="shared" si="0"/>
        <v>-1000</v>
      </c>
      <c r="T19" s="78">
        <f t="shared" si="6"/>
        <v>4000</v>
      </c>
      <c r="U19" s="71">
        <f t="shared" si="1"/>
        <v>2899.9999999998636</v>
      </c>
      <c r="V19" s="79">
        <f t="shared" si="7"/>
        <v>6066.666666666606</v>
      </c>
      <c r="X19" t="s">
        <v>556</v>
      </c>
      <c r="Y19" s="70">
        <v>40543</v>
      </c>
      <c r="Z19" s="5">
        <v>274.5</v>
      </c>
      <c r="AA19">
        <f t="shared" si="2"/>
        <v>-0.15546218487394992</v>
      </c>
      <c r="AB19">
        <f t="shared" si="8"/>
        <v>-2.6358220873442417E-2</v>
      </c>
      <c r="AC19" s="6">
        <f t="shared" si="3"/>
        <v>94.622543950361944</v>
      </c>
    </row>
    <row r="20" spans="1:29" x14ac:dyDescent="0.25">
      <c r="A20" s="72" t="s">
        <v>427</v>
      </c>
      <c r="B20" s="73">
        <v>39844</v>
      </c>
      <c r="C20" s="74">
        <v>5206</v>
      </c>
      <c r="D20" s="72" t="s">
        <v>427</v>
      </c>
      <c r="E20" s="73">
        <v>39844</v>
      </c>
      <c r="F20" s="74">
        <v>14587</v>
      </c>
      <c r="G20" s="72" t="s">
        <v>427</v>
      </c>
      <c r="H20" s="73">
        <v>39844</v>
      </c>
      <c r="I20" s="75">
        <v>2059.5</v>
      </c>
      <c r="J20" s="72" t="s">
        <v>427</v>
      </c>
      <c r="K20" s="73">
        <v>39844</v>
      </c>
      <c r="L20" s="74">
        <v>5</v>
      </c>
      <c r="M20" s="72" t="s">
        <v>427</v>
      </c>
      <c r="N20" s="73">
        <v>39844</v>
      </c>
      <c r="O20" s="74">
        <v>1</v>
      </c>
      <c r="P20" s="72"/>
      <c r="Q20" s="6">
        <f t="shared" si="4"/>
        <v>19793</v>
      </c>
      <c r="R20" s="6">
        <f t="shared" si="5"/>
        <v>-0.62143181933006986</v>
      </c>
      <c r="S20" s="76">
        <f t="shared" si="0"/>
        <v>12000</v>
      </c>
      <c r="T20" s="78">
        <f t="shared" si="6"/>
        <v>5333.333333333333</v>
      </c>
      <c r="U20" s="71">
        <f t="shared" si="1"/>
        <v>7900.0000000000909</v>
      </c>
      <c r="V20" s="79">
        <f t="shared" si="7"/>
        <v>6500</v>
      </c>
      <c r="W20" s="72"/>
      <c r="X20" s="72" t="s">
        <v>557</v>
      </c>
      <c r="Y20" s="73">
        <v>40633</v>
      </c>
      <c r="Z20" s="75">
        <v>265.7</v>
      </c>
      <c r="AA20">
        <f t="shared" si="2"/>
        <v>-0.12823315118397094</v>
      </c>
      <c r="AB20">
        <f t="shared" si="8"/>
        <v>-2.7255035581616571E-2</v>
      </c>
      <c r="AC20" s="6">
        <f t="shared" si="3"/>
        <v>91.589107204412258</v>
      </c>
    </row>
    <row r="21" spans="1:29" x14ac:dyDescent="0.25">
      <c r="A21" t="s">
        <v>428</v>
      </c>
      <c r="B21" s="70">
        <v>39872</v>
      </c>
      <c r="C21" s="48">
        <v>5190</v>
      </c>
      <c r="D21" t="s">
        <v>428</v>
      </c>
      <c r="E21" s="70">
        <v>39872</v>
      </c>
      <c r="F21" s="48">
        <v>14591</v>
      </c>
      <c r="G21" t="s">
        <v>428</v>
      </c>
      <c r="H21" s="70">
        <v>39872</v>
      </c>
      <c r="I21" s="5">
        <v>2068.1999999999998</v>
      </c>
      <c r="J21" t="s">
        <v>428</v>
      </c>
      <c r="K21" s="70">
        <v>39872</v>
      </c>
      <c r="L21" s="48">
        <v>6</v>
      </c>
      <c r="M21" t="s">
        <v>428</v>
      </c>
      <c r="N21" s="70">
        <v>39872</v>
      </c>
      <c r="O21" s="48">
        <v>1</v>
      </c>
      <c r="Q21" s="6">
        <f t="shared" si="4"/>
        <v>19781</v>
      </c>
      <c r="R21" s="6">
        <f t="shared" si="5"/>
        <v>-0.56114453263232633</v>
      </c>
      <c r="S21" s="6">
        <f t="shared" si="0"/>
        <v>-12000</v>
      </c>
      <c r="T21" s="78">
        <f t="shared" si="6"/>
        <v>-333.33333333333331</v>
      </c>
      <c r="U21" s="71">
        <f t="shared" si="1"/>
        <v>7699.9999999998181</v>
      </c>
      <c r="V21" s="79">
        <f t="shared" si="7"/>
        <v>6166.6666666665915</v>
      </c>
      <c r="X21" t="s">
        <v>558</v>
      </c>
      <c r="Y21" s="70">
        <v>40724</v>
      </c>
      <c r="Z21" s="5">
        <v>261.39999999999998</v>
      </c>
      <c r="AA21">
        <f t="shared" si="2"/>
        <v>-6.473466315393317E-2</v>
      </c>
      <c r="AB21">
        <f t="shared" si="8"/>
        <v>-8.2181391428579165E-2</v>
      </c>
      <c r="AC21" s="6">
        <f t="shared" si="3"/>
        <v>90.106859703550484</v>
      </c>
    </row>
    <row r="22" spans="1:29" x14ac:dyDescent="0.25">
      <c r="A22" t="s">
        <v>429</v>
      </c>
      <c r="B22" s="70">
        <v>39903</v>
      </c>
      <c r="C22" s="48">
        <v>5180</v>
      </c>
      <c r="D22" t="s">
        <v>429</v>
      </c>
      <c r="E22" s="70">
        <v>39903</v>
      </c>
      <c r="F22" s="48">
        <v>14583</v>
      </c>
      <c r="G22" t="s">
        <v>429</v>
      </c>
      <c r="H22" s="70">
        <v>39903</v>
      </c>
      <c r="I22" s="5">
        <v>2075</v>
      </c>
      <c r="J22" t="s">
        <v>429</v>
      </c>
      <c r="K22" s="70">
        <v>39903</v>
      </c>
      <c r="L22" s="48">
        <v>12</v>
      </c>
      <c r="M22" t="s">
        <v>429</v>
      </c>
      <c r="N22" s="70">
        <v>39903</v>
      </c>
      <c r="O22" s="48">
        <v>1</v>
      </c>
      <c r="Q22" s="6">
        <f t="shared" si="4"/>
        <v>19763</v>
      </c>
      <c r="R22" s="6">
        <f t="shared" si="5"/>
        <v>-0.47057632950463812</v>
      </c>
      <c r="S22" s="6">
        <f t="shared" si="0"/>
        <v>-18000</v>
      </c>
      <c r="T22" s="78">
        <f t="shared" si="6"/>
        <v>-6000</v>
      </c>
      <c r="U22" s="71">
        <f t="shared" si="1"/>
        <v>800.0000000001819</v>
      </c>
      <c r="V22" s="79">
        <f t="shared" si="7"/>
        <v>5466.666666666697</v>
      </c>
      <c r="X22" t="s">
        <v>559</v>
      </c>
      <c r="Y22" s="70">
        <v>40816</v>
      </c>
      <c r="Z22" s="5">
        <v>258.60000000000002</v>
      </c>
      <c r="AA22">
        <f t="shared" si="2"/>
        <v>-4.284621270084088E-2</v>
      </c>
      <c r="AB22">
        <f t="shared" si="8"/>
        <v>-9.7819052978173726E-2</v>
      </c>
      <c r="AC22" s="6">
        <f t="shared" si="3"/>
        <v>89.141675284384689</v>
      </c>
    </row>
    <row r="23" spans="1:29" x14ac:dyDescent="0.25">
      <c r="A23" t="s">
        <v>430</v>
      </c>
      <c r="B23" s="70">
        <v>39933</v>
      </c>
      <c r="C23" s="48">
        <v>5182</v>
      </c>
      <c r="D23" t="s">
        <v>430</v>
      </c>
      <c r="E23" s="70">
        <v>39933</v>
      </c>
      <c r="F23" s="48">
        <v>14573</v>
      </c>
      <c r="G23" t="s">
        <v>430</v>
      </c>
      <c r="H23" s="70">
        <v>39933</v>
      </c>
      <c r="I23" s="5">
        <v>2200.8000000000002</v>
      </c>
      <c r="J23" t="s">
        <v>430</v>
      </c>
      <c r="K23" s="70">
        <v>39933</v>
      </c>
      <c r="L23" s="48">
        <v>126</v>
      </c>
      <c r="M23" t="s">
        <v>430</v>
      </c>
      <c r="N23" s="70">
        <v>39933</v>
      </c>
      <c r="O23" s="48">
        <v>1</v>
      </c>
      <c r="Q23" s="6">
        <f t="shared" si="4"/>
        <v>19755</v>
      </c>
      <c r="R23" s="6">
        <f t="shared" si="5"/>
        <v>-0.43027081751455398</v>
      </c>
      <c r="S23" s="6">
        <f t="shared" si="0"/>
        <v>-8000</v>
      </c>
      <c r="T23" s="78">
        <f t="shared" si="6"/>
        <v>-12666.666666666666</v>
      </c>
      <c r="U23" s="71">
        <f t="shared" si="1"/>
        <v>11800.000000000182</v>
      </c>
      <c r="V23" s="79">
        <f t="shared" si="7"/>
        <v>6766.666666666727</v>
      </c>
      <c r="X23" t="s">
        <v>560</v>
      </c>
      <c r="Y23" s="70">
        <v>40908</v>
      </c>
      <c r="Z23" s="5">
        <v>257.89999999999998</v>
      </c>
      <c r="AA23">
        <f t="shared" si="2"/>
        <v>-1.0827532869297052E-2</v>
      </c>
      <c r="AB23">
        <f t="shared" si="8"/>
        <v>-6.166038997701051E-2</v>
      </c>
      <c r="AC23" s="6">
        <f t="shared" si="3"/>
        <v>88.90037917959323</v>
      </c>
    </row>
    <row r="24" spans="1:29" x14ac:dyDescent="0.25">
      <c r="A24" t="s">
        <v>431</v>
      </c>
      <c r="B24" s="70">
        <v>39964</v>
      </c>
      <c r="C24" s="48">
        <v>5187</v>
      </c>
      <c r="D24" t="s">
        <v>431</v>
      </c>
      <c r="E24" s="70">
        <v>39964</v>
      </c>
      <c r="F24" s="48">
        <v>14570</v>
      </c>
      <c r="G24" t="s">
        <v>431</v>
      </c>
      <c r="H24" s="70">
        <v>39964</v>
      </c>
      <c r="I24" s="5">
        <v>2151.6</v>
      </c>
      <c r="J24" t="s">
        <v>431</v>
      </c>
      <c r="K24" s="70">
        <v>39964</v>
      </c>
      <c r="L24" s="48">
        <v>69</v>
      </c>
      <c r="M24" t="s">
        <v>431</v>
      </c>
      <c r="N24" s="70">
        <v>39964</v>
      </c>
      <c r="O24" s="48">
        <v>1</v>
      </c>
      <c r="Q24" s="6">
        <f t="shared" si="4"/>
        <v>19757</v>
      </c>
      <c r="R24" s="6">
        <f t="shared" si="5"/>
        <v>-0.44035025560560825</v>
      </c>
      <c r="S24" s="6">
        <f t="shared" si="0"/>
        <v>2000</v>
      </c>
      <c r="T24" s="78">
        <f t="shared" si="6"/>
        <v>-8000</v>
      </c>
      <c r="U24" s="71">
        <f t="shared" si="1"/>
        <v>7799.9999999997272</v>
      </c>
      <c r="V24" s="79">
        <f t="shared" si="7"/>
        <v>6800.00000000003</v>
      </c>
      <c r="X24" t="s">
        <v>561</v>
      </c>
      <c r="Y24" s="70">
        <v>40999</v>
      </c>
      <c r="Z24" s="5">
        <v>248.9</v>
      </c>
      <c r="AA24">
        <f t="shared" si="2"/>
        <v>-0.13958898797983688</v>
      </c>
      <c r="AB24">
        <f t="shared" si="8"/>
        <v>-6.4499349175976994E-2</v>
      </c>
      <c r="AC24" s="6">
        <f t="shared" si="3"/>
        <v>85.798000689417435</v>
      </c>
    </row>
    <row r="25" spans="1:29" x14ac:dyDescent="0.25">
      <c r="A25" t="s">
        <v>432</v>
      </c>
      <c r="B25" s="70">
        <v>39994</v>
      </c>
      <c r="C25" s="48">
        <v>5176</v>
      </c>
      <c r="D25" t="s">
        <v>432</v>
      </c>
      <c r="E25" s="70">
        <v>39994</v>
      </c>
      <c r="F25" s="48">
        <v>14586</v>
      </c>
      <c r="G25" t="s">
        <v>432</v>
      </c>
      <c r="H25" s="70">
        <v>39994</v>
      </c>
      <c r="I25" s="5">
        <v>2109</v>
      </c>
      <c r="J25" t="s">
        <v>432</v>
      </c>
      <c r="K25" s="70">
        <v>39994</v>
      </c>
      <c r="L25" s="48">
        <v>9</v>
      </c>
      <c r="M25" t="s">
        <v>432</v>
      </c>
      <c r="N25" s="70">
        <v>39994</v>
      </c>
      <c r="O25" s="48">
        <v>1</v>
      </c>
      <c r="Q25" s="6">
        <f t="shared" si="4"/>
        <v>19762</v>
      </c>
      <c r="R25" s="6">
        <f t="shared" si="5"/>
        <v>-0.46553992510879993</v>
      </c>
      <c r="S25" s="6">
        <f t="shared" si="0"/>
        <v>5000</v>
      </c>
      <c r="T25" s="78">
        <f t="shared" si="6"/>
        <v>-333.33333333333331</v>
      </c>
      <c r="U25" s="71">
        <f t="shared" si="1"/>
        <v>17400.000000000091</v>
      </c>
      <c r="V25" s="79">
        <f t="shared" si="7"/>
        <v>12333.333333333334</v>
      </c>
      <c r="X25" t="s">
        <v>562</v>
      </c>
      <c r="Y25" s="70">
        <v>41090</v>
      </c>
      <c r="Z25" s="5">
        <v>246.1</v>
      </c>
      <c r="AA25">
        <f t="shared" si="2"/>
        <v>-4.4997991161109141E-2</v>
      </c>
      <c r="AB25">
        <f t="shared" si="8"/>
        <v>-5.9565181177770987E-2</v>
      </c>
      <c r="AC25" s="6">
        <f t="shared" si="3"/>
        <v>84.832816270251627</v>
      </c>
    </row>
    <row r="26" spans="1:29" x14ac:dyDescent="0.25">
      <c r="A26" t="s">
        <v>433</v>
      </c>
      <c r="B26" s="70">
        <v>40025</v>
      </c>
      <c r="C26" s="48">
        <v>5122</v>
      </c>
      <c r="D26" t="s">
        <v>433</v>
      </c>
      <c r="E26" s="70">
        <v>40025</v>
      </c>
      <c r="F26" s="48">
        <v>14573</v>
      </c>
      <c r="G26" t="s">
        <v>433</v>
      </c>
      <c r="H26" s="70">
        <v>40025</v>
      </c>
      <c r="I26" s="5">
        <v>2119.8000000000002</v>
      </c>
      <c r="J26" t="s">
        <v>433</v>
      </c>
      <c r="K26" s="70">
        <v>40025</v>
      </c>
      <c r="L26" s="48">
        <v>4</v>
      </c>
      <c r="M26" t="s">
        <v>433</v>
      </c>
      <c r="N26" s="70">
        <v>40025</v>
      </c>
      <c r="O26" s="48">
        <v>0</v>
      </c>
      <c r="Q26" s="6">
        <f t="shared" si="4"/>
        <v>19695</v>
      </c>
      <c r="R26" s="6">
        <f t="shared" si="5"/>
        <v>-0.1269357705001255</v>
      </c>
      <c r="S26" s="6">
        <f t="shared" si="0"/>
        <v>-67000</v>
      </c>
      <c r="T26" s="78">
        <f t="shared" si="6"/>
        <v>-20000</v>
      </c>
      <c r="U26" s="71">
        <f t="shared" si="1"/>
        <v>15800.000000000182</v>
      </c>
      <c r="V26" s="79">
        <f t="shared" si="7"/>
        <v>13666.666666666666</v>
      </c>
      <c r="X26" t="s">
        <v>563</v>
      </c>
      <c r="Y26" s="70">
        <v>41182</v>
      </c>
      <c r="Z26" s="5">
        <v>238.5</v>
      </c>
      <c r="AA26">
        <f t="shared" si="2"/>
        <v>-0.12352702153596073</v>
      </c>
      <c r="AB26">
        <f t="shared" si="8"/>
        <v>-7.9735383386550951E-2</v>
      </c>
      <c r="AC26" s="6">
        <f t="shared" si="3"/>
        <v>82.213029989658736</v>
      </c>
    </row>
    <row r="27" spans="1:29" x14ac:dyDescent="0.25">
      <c r="A27" t="s">
        <v>434</v>
      </c>
      <c r="B27" s="70">
        <v>40056</v>
      </c>
      <c r="C27" s="48">
        <v>5170</v>
      </c>
      <c r="D27" t="s">
        <v>434</v>
      </c>
      <c r="E27" s="70">
        <v>40056</v>
      </c>
      <c r="F27" s="48">
        <v>14542</v>
      </c>
      <c r="G27" t="s">
        <v>434</v>
      </c>
      <c r="H27" s="70">
        <v>40056</v>
      </c>
      <c r="I27" s="5">
        <v>2129.6999999999998</v>
      </c>
      <c r="J27" t="s">
        <v>434</v>
      </c>
      <c r="K27" s="70">
        <v>40056</v>
      </c>
      <c r="L27" s="48">
        <v>5</v>
      </c>
      <c r="M27" t="s">
        <v>434</v>
      </c>
      <c r="N27" s="70">
        <v>40056</v>
      </c>
      <c r="O27" s="48">
        <v>0</v>
      </c>
      <c r="Q27" s="6">
        <f t="shared" si="4"/>
        <v>19712</v>
      </c>
      <c r="R27" s="6">
        <f t="shared" si="5"/>
        <v>-0.21306818181817277</v>
      </c>
      <c r="S27" s="6">
        <f t="shared" si="0"/>
        <v>17000</v>
      </c>
      <c r="T27" s="78">
        <f t="shared" si="6"/>
        <v>-15000</v>
      </c>
      <c r="U27" s="71">
        <f t="shared" si="1"/>
        <v>8899.9999999996362</v>
      </c>
      <c r="V27" s="79">
        <f t="shared" si="7"/>
        <v>14033.333333333305</v>
      </c>
      <c r="X27" t="s">
        <v>564</v>
      </c>
      <c r="Y27" s="70">
        <v>41274</v>
      </c>
      <c r="Z27" s="5">
        <v>230.3</v>
      </c>
      <c r="AA27">
        <f t="shared" si="2"/>
        <v>-0.13752620545073357</v>
      </c>
      <c r="AB27">
        <f t="shared" si="8"/>
        <v>-0.11141005153191008</v>
      </c>
      <c r="AC27" s="6">
        <f t="shared" si="3"/>
        <v>79.386418476387462</v>
      </c>
    </row>
    <row r="28" spans="1:29" x14ac:dyDescent="0.25">
      <c r="A28" t="s">
        <v>435</v>
      </c>
      <c r="B28" s="70">
        <v>40086</v>
      </c>
      <c r="C28" s="48">
        <v>5144</v>
      </c>
      <c r="D28" t="s">
        <v>435</v>
      </c>
      <c r="E28" s="70">
        <v>40086</v>
      </c>
      <c r="F28" s="48">
        <v>14481</v>
      </c>
      <c r="G28" t="s">
        <v>435</v>
      </c>
      <c r="H28" s="70">
        <v>40086</v>
      </c>
      <c r="I28" s="5">
        <v>2136.6</v>
      </c>
      <c r="J28" t="s">
        <v>435</v>
      </c>
      <c r="K28" s="70">
        <v>40086</v>
      </c>
      <c r="L28" s="48">
        <v>8</v>
      </c>
      <c r="M28" t="s">
        <v>435</v>
      </c>
      <c r="N28" s="70">
        <v>40086</v>
      </c>
      <c r="O28" s="48">
        <v>0</v>
      </c>
      <c r="Q28" s="6">
        <f t="shared" si="4"/>
        <v>19625</v>
      </c>
      <c r="R28" s="6">
        <f t="shared" si="5"/>
        <v>0.22929936305733634</v>
      </c>
      <c r="S28" s="6">
        <f t="shared" si="0"/>
        <v>-87000</v>
      </c>
      <c r="T28" s="78">
        <f t="shared" si="6"/>
        <v>-45666.666666666664</v>
      </c>
      <c r="U28" s="71">
        <f t="shared" si="1"/>
        <v>3900.0000000000909</v>
      </c>
      <c r="V28" s="79">
        <f t="shared" si="7"/>
        <v>9533.333333333303</v>
      </c>
      <c r="X28" t="s">
        <v>565</v>
      </c>
      <c r="Y28" s="70">
        <v>41364</v>
      </c>
      <c r="Z28" s="5">
        <v>228.3</v>
      </c>
      <c r="AA28">
        <f t="shared" si="2"/>
        <v>-3.4737299174989023E-2</v>
      </c>
      <c r="AB28">
        <f t="shared" si="8"/>
        <v>-8.5197129330698118E-2</v>
      </c>
      <c r="AC28" s="6">
        <f t="shared" si="3"/>
        <v>78.69700103412616</v>
      </c>
    </row>
    <row r="29" spans="1:29" x14ac:dyDescent="0.25">
      <c r="A29" t="s">
        <v>436</v>
      </c>
      <c r="B29" s="70">
        <v>40117</v>
      </c>
      <c r="C29" s="48">
        <v>5158</v>
      </c>
      <c r="D29" t="s">
        <v>436</v>
      </c>
      <c r="E29" s="70">
        <v>40117</v>
      </c>
      <c r="F29" s="48">
        <v>14523</v>
      </c>
      <c r="G29" t="s">
        <v>436</v>
      </c>
      <c r="H29" s="70">
        <v>40117</v>
      </c>
      <c r="I29" s="5">
        <v>2156.6</v>
      </c>
      <c r="J29" t="s">
        <v>436</v>
      </c>
      <c r="K29" s="70">
        <v>40117</v>
      </c>
      <c r="L29" s="48">
        <v>17</v>
      </c>
      <c r="M29" t="s">
        <v>436</v>
      </c>
      <c r="N29" s="70">
        <v>40117</v>
      </c>
      <c r="O29" s="48">
        <v>0</v>
      </c>
      <c r="Q29" s="6">
        <f t="shared" si="4"/>
        <v>19681</v>
      </c>
      <c r="R29" s="6">
        <f t="shared" si="5"/>
        <v>-5.5891468929431198E-2</v>
      </c>
      <c r="S29" s="6">
        <f t="shared" si="0"/>
        <v>56000</v>
      </c>
      <c r="T29" s="78">
        <f t="shared" si="6"/>
        <v>-4666.666666666667</v>
      </c>
      <c r="U29" s="71">
        <f t="shared" si="1"/>
        <v>11000</v>
      </c>
      <c r="V29" s="79">
        <f t="shared" si="7"/>
        <v>7933.3333333332421</v>
      </c>
      <c r="X29" t="s">
        <v>566</v>
      </c>
      <c r="Y29" s="70">
        <v>41455</v>
      </c>
      <c r="Z29" s="5">
        <v>228.8</v>
      </c>
      <c r="AA29">
        <f t="shared" si="2"/>
        <v>8.7604029785373072E-3</v>
      </c>
      <c r="AB29">
        <f t="shared" si="8"/>
        <v>-7.1757530795786506E-2</v>
      </c>
      <c r="AC29" s="6">
        <f t="shared" si="3"/>
        <v>78.869355394691482</v>
      </c>
    </row>
    <row r="30" spans="1:29" x14ac:dyDescent="0.25">
      <c r="A30" t="s">
        <v>437</v>
      </c>
      <c r="B30" s="70">
        <v>40147</v>
      </c>
      <c r="C30" s="48">
        <v>5152</v>
      </c>
      <c r="D30" t="s">
        <v>437</v>
      </c>
      <c r="E30" s="70">
        <v>40147</v>
      </c>
      <c r="F30" s="48">
        <v>14539</v>
      </c>
      <c r="G30" t="s">
        <v>437</v>
      </c>
      <c r="H30" s="70">
        <v>40147</v>
      </c>
      <c r="I30" s="5">
        <v>2159</v>
      </c>
      <c r="J30" t="s">
        <v>437</v>
      </c>
      <c r="K30" s="70">
        <v>40147</v>
      </c>
      <c r="L30" s="48">
        <v>13</v>
      </c>
      <c r="M30" t="s">
        <v>437</v>
      </c>
      <c r="N30" s="70">
        <v>40147</v>
      </c>
      <c r="O30" s="48">
        <v>0</v>
      </c>
      <c r="Q30" s="6">
        <f t="shared" si="4"/>
        <v>19691</v>
      </c>
      <c r="R30" s="6">
        <f t="shared" si="5"/>
        <v>-0.10664770707430193</v>
      </c>
      <c r="S30" s="6">
        <f t="shared" si="0"/>
        <v>10000</v>
      </c>
      <c r="T30" s="78">
        <f t="shared" si="6"/>
        <v>-7000</v>
      </c>
      <c r="U30" s="71">
        <f t="shared" si="1"/>
        <v>6400.0000000000909</v>
      </c>
      <c r="V30" s="79">
        <f t="shared" si="7"/>
        <v>7100.0000000000609</v>
      </c>
      <c r="X30" t="s">
        <v>567</v>
      </c>
      <c r="Y30" s="70">
        <v>41547</v>
      </c>
      <c r="Z30" s="5">
        <v>228.8</v>
      </c>
      <c r="AA30">
        <f t="shared" si="2"/>
        <v>0</v>
      </c>
      <c r="AB30">
        <f t="shared" si="8"/>
        <v>-4.0875775411796322E-2</v>
      </c>
      <c r="AC30" s="6">
        <f t="shared" si="3"/>
        <v>78.869355394691482</v>
      </c>
    </row>
    <row r="31" spans="1:29" x14ac:dyDescent="0.25">
      <c r="A31" t="s">
        <v>438</v>
      </c>
      <c r="B31" s="70">
        <v>40178</v>
      </c>
      <c r="C31" s="48">
        <v>5150</v>
      </c>
      <c r="D31" t="s">
        <v>438</v>
      </c>
      <c r="E31" s="70">
        <v>40178</v>
      </c>
      <c r="F31" s="48">
        <v>14501</v>
      </c>
      <c r="G31" t="s">
        <v>438</v>
      </c>
      <c r="H31" s="70">
        <v>40178</v>
      </c>
      <c r="I31" s="5">
        <v>2170.1999999999998</v>
      </c>
      <c r="J31" t="s">
        <v>438</v>
      </c>
      <c r="K31" s="70">
        <v>40178</v>
      </c>
      <c r="L31" s="48">
        <v>15</v>
      </c>
      <c r="M31" t="s">
        <v>438</v>
      </c>
      <c r="N31" s="70">
        <v>40178</v>
      </c>
      <c r="O31" s="48">
        <v>0</v>
      </c>
      <c r="Q31" s="6">
        <f t="shared" si="4"/>
        <v>19651</v>
      </c>
      <c r="R31" s="6">
        <f t="shared" si="5"/>
        <v>9.6687191491511726E-2</v>
      </c>
      <c r="S31" s="6">
        <f t="shared" si="0"/>
        <v>-40000</v>
      </c>
      <c r="T31" s="78">
        <f t="shared" si="6"/>
        <v>8666.6666666666661</v>
      </c>
      <c r="U31" s="71">
        <f t="shared" si="1"/>
        <v>9199.9999999998181</v>
      </c>
      <c r="V31" s="79">
        <f t="shared" si="7"/>
        <v>8866.666666666637</v>
      </c>
      <c r="X31" t="s">
        <v>568</v>
      </c>
      <c r="Y31" s="70">
        <v>41639</v>
      </c>
      <c r="Z31" s="5">
        <v>225.7</v>
      </c>
      <c r="AA31">
        <f t="shared" si="2"/>
        <v>-5.4195804195804609E-2</v>
      </c>
      <c r="AB31">
        <f t="shared" si="8"/>
        <v>-2.0043175098064081E-2</v>
      </c>
      <c r="AC31" s="6">
        <f t="shared" si="3"/>
        <v>77.800758359186474</v>
      </c>
    </row>
    <row r="32" spans="1:29" x14ac:dyDescent="0.25">
      <c r="A32" t="s">
        <v>439</v>
      </c>
      <c r="B32" s="70">
        <v>40209</v>
      </c>
      <c r="C32" s="48">
        <v>5145</v>
      </c>
      <c r="D32" t="s">
        <v>439</v>
      </c>
      <c r="E32" s="70">
        <v>40209</v>
      </c>
      <c r="F32" s="48">
        <v>14486</v>
      </c>
      <c r="G32" t="s">
        <v>439</v>
      </c>
      <c r="H32" s="70">
        <v>40209</v>
      </c>
      <c r="I32" s="5">
        <v>2183.6999999999998</v>
      </c>
      <c r="J32" t="s">
        <v>439</v>
      </c>
      <c r="K32" s="70">
        <v>40209</v>
      </c>
      <c r="L32" s="48">
        <v>24</v>
      </c>
      <c r="M32" t="s">
        <v>439</v>
      </c>
      <c r="N32" s="70">
        <v>40209</v>
      </c>
      <c r="O32" s="48">
        <v>0</v>
      </c>
      <c r="Q32" s="6">
        <f t="shared" si="4"/>
        <v>19631</v>
      </c>
      <c r="R32" s="6">
        <f t="shared" si="5"/>
        <v>0.19866537619070357</v>
      </c>
      <c r="S32" s="6">
        <f t="shared" si="0"/>
        <v>-20000</v>
      </c>
      <c r="T32" s="78">
        <f t="shared" si="6"/>
        <v>-16666.666666666668</v>
      </c>
      <c r="U32" s="71">
        <f t="shared" si="1"/>
        <v>4500</v>
      </c>
      <c r="V32" s="79">
        <f t="shared" si="7"/>
        <v>6699.99999999997</v>
      </c>
      <c r="X32" t="s">
        <v>569</v>
      </c>
      <c r="Y32" s="70">
        <v>41729</v>
      </c>
      <c r="Z32" s="5">
        <v>222.8</v>
      </c>
      <c r="AA32">
        <f t="shared" si="2"/>
        <v>-5.1395657953034579E-2</v>
      </c>
      <c r="AB32">
        <f t="shared" si="8"/>
        <v>-2.420776479257547E-2</v>
      </c>
      <c r="AC32" s="6">
        <f t="shared" si="3"/>
        <v>76.801103067907619</v>
      </c>
    </row>
    <row r="33" spans="1:30" x14ac:dyDescent="0.25">
      <c r="A33" t="s">
        <v>440</v>
      </c>
      <c r="B33" s="70">
        <v>40237</v>
      </c>
      <c r="C33" s="48">
        <v>5147</v>
      </c>
      <c r="D33" t="s">
        <v>440</v>
      </c>
      <c r="E33" s="70">
        <v>40237</v>
      </c>
      <c r="F33" s="48">
        <v>14457</v>
      </c>
      <c r="G33" t="s">
        <v>440</v>
      </c>
      <c r="H33" s="70">
        <v>40237</v>
      </c>
      <c r="I33" s="5">
        <v>2203.8000000000002</v>
      </c>
      <c r="J33" t="s">
        <v>440</v>
      </c>
      <c r="K33" s="70">
        <v>40237</v>
      </c>
      <c r="L33" s="48">
        <v>39</v>
      </c>
      <c r="M33" t="s">
        <v>440</v>
      </c>
      <c r="N33" s="70">
        <v>40237</v>
      </c>
      <c r="O33" s="48">
        <v>0</v>
      </c>
      <c r="Q33" s="6">
        <f t="shared" si="4"/>
        <v>19604</v>
      </c>
      <c r="R33" s="6">
        <f t="shared" si="5"/>
        <v>0.33666598653337587</v>
      </c>
      <c r="S33" s="6">
        <f t="shared" si="0"/>
        <v>-27000</v>
      </c>
      <c r="T33" s="78">
        <f t="shared" si="6"/>
        <v>-29000</v>
      </c>
      <c r="U33" s="71">
        <f t="shared" si="1"/>
        <v>5100.0000000003638</v>
      </c>
      <c r="V33" s="79">
        <f t="shared" si="7"/>
        <v>6266.666666666727</v>
      </c>
      <c r="X33" t="s">
        <v>570</v>
      </c>
      <c r="Y33" s="70">
        <v>41820</v>
      </c>
      <c r="Z33" s="5">
        <v>227.6</v>
      </c>
      <c r="AA33">
        <f t="shared" si="2"/>
        <v>8.6175942549370887E-2</v>
      </c>
      <c r="AB33">
        <f t="shared" si="8"/>
        <v>-4.8538798998670751E-3</v>
      </c>
      <c r="AC33" s="6">
        <f t="shared" si="3"/>
        <v>78.455704929334701</v>
      </c>
    </row>
    <row r="34" spans="1:30" x14ac:dyDescent="0.25">
      <c r="A34" t="s">
        <v>441</v>
      </c>
      <c r="B34" s="70">
        <v>40268</v>
      </c>
      <c r="C34" s="48">
        <v>5140</v>
      </c>
      <c r="D34" t="s">
        <v>441</v>
      </c>
      <c r="E34" s="70">
        <v>40268</v>
      </c>
      <c r="F34" s="48">
        <v>14455</v>
      </c>
      <c r="G34" t="s">
        <v>441</v>
      </c>
      <c r="H34" s="70">
        <v>40268</v>
      </c>
      <c r="I34" s="5">
        <v>2258.5</v>
      </c>
      <c r="J34" t="s">
        <v>441</v>
      </c>
      <c r="K34" s="70">
        <v>40268</v>
      </c>
      <c r="L34" s="48">
        <v>87</v>
      </c>
      <c r="M34" t="s">
        <v>441</v>
      </c>
      <c r="N34" s="70">
        <v>40268</v>
      </c>
      <c r="O34" s="48">
        <v>0</v>
      </c>
      <c r="Q34" s="6">
        <f t="shared" si="4"/>
        <v>19595</v>
      </c>
      <c r="R34" s="6">
        <f t="shared" si="5"/>
        <v>0.38275070170961101</v>
      </c>
      <c r="S34" s="6">
        <f t="shared" si="0"/>
        <v>-9000</v>
      </c>
      <c r="T34" s="78">
        <f t="shared" si="6"/>
        <v>-18666.666666666668</v>
      </c>
      <c r="U34" s="71">
        <f t="shared" si="1"/>
        <v>6699.9999999998181</v>
      </c>
      <c r="V34" s="79">
        <f t="shared" si="7"/>
        <v>5433.333333333394</v>
      </c>
      <c r="X34" t="s">
        <v>571</v>
      </c>
      <c r="Y34" s="70">
        <v>41912</v>
      </c>
      <c r="Z34" s="5">
        <v>228.3</v>
      </c>
      <c r="AA34">
        <f t="shared" si="2"/>
        <v>1.2302284710018263E-2</v>
      </c>
      <c r="AB34">
        <f t="shared" si="8"/>
        <v>-1.7783087223625094E-3</v>
      </c>
      <c r="AC34" s="6">
        <f t="shared" si="3"/>
        <v>78.69700103412616</v>
      </c>
    </row>
    <row r="35" spans="1:30" x14ac:dyDescent="0.25">
      <c r="A35" t="s">
        <v>442</v>
      </c>
      <c r="B35" s="70">
        <v>40298</v>
      </c>
      <c r="C35" s="48">
        <v>5136</v>
      </c>
      <c r="D35" t="s">
        <v>442</v>
      </c>
      <c r="E35" s="70">
        <v>40298</v>
      </c>
      <c r="F35" s="48">
        <v>14449</v>
      </c>
      <c r="G35" t="s">
        <v>442</v>
      </c>
      <c r="H35" s="70">
        <v>40298</v>
      </c>
      <c r="I35" s="5">
        <v>2323.3000000000002</v>
      </c>
      <c r="J35" t="s">
        <v>442</v>
      </c>
      <c r="K35" s="70">
        <v>40298</v>
      </c>
      <c r="L35" s="48">
        <v>154</v>
      </c>
      <c r="M35" t="s">
        <v>442</v>
      </c>
      <c r="N35" s="70">
        <v>40298</v>
      </c>
      <c r="O35" s="48">
        <v>0</v>
      </c>
      <c r="Q35" s="6">
        <f t="shared" si="4"/>
        <v>19585</v>
      </c>
      <c r="R35" s="6">
        <f t="shared" si="5"/>
        <v>0.43400561654327419</v>
      </c>
      <c r="S35" s="6">
        <f t="shared" si="0"/>
        <v>-10000</v>
      </c>
      <c r="T35" s="78">
        <f t="shared" si="6"/>
        <v>-15333.333333333334</v>
      </c>
      <c r="U35" s="71">
        <f t="shared" si="1"/>
        <v>-2199.9999999998181</v>
      </c>
      <c r="V35" s="79">
        <f t="shared" si="7"/>
        <v>3200.0000000001214</v>
      </c>
      <c r="X35" t="s">
        <v>572</v>
      </c>
      <c r="Y35" s="70">
        <v>42004</v>
      </c>
      <c r="Z35" s="5">
        <v>229.9</v>
      </c>
      <c r="AA35">
        <f t="shared" si="2"/>
        <v>2.8033289531318673E-2</v>
      </c>
      <c r="AB35">
        <f t="shared" si="8"/>
        <v>1.8778964709418311E-2</v>
      </c>
      <c r="AC35" s="6">
        <f t="shared" si="3"/>
        <v>79.248534987935187</v>
      </c>
    </row>
    <row r="36" spans="1:30" x14ac:dyDescent="0.25">
      <c r="A36" t="s">
        <v>443</v>
      </c>
      <c r="B36" s="70">
        <v>40329</v>
      </c>
      <c r="C36" s="48">
        <v>5135</v>
      </c>
      <c r="D36" t="s">
        <v>443</v>
      </c>
      <c r="E36" s="70">
        <v>40329</v>
      </c>
      <c r="F36" s="48">
        <v>14445</v>
      </c>
      <c r="G36" t="s">
        <v>443</v>
      </c>
      <c r="H36" s="70">
        <v>40329</v>
      </c>
      <c r="I36" s="5">
        <v>2757.1</v>
      </c>
      <c r="J36" t="s">
        <v>443</v>
      </c>
      <c r="K36" s="70">
        <v>40329</v>
      </c>
      <c r="L36" s="48">
        <v>564</v>
      </c>
      <c r="M36" t="s">
        <v>443</v>
      </c>
      <c r="N36" s="70">
        <v>40329</v>
      </c>
      <c r="O36" s="48">
        <v>0</v>
      </c>
      <c r="Q36" s="6">
        <f t="shared" si="4"/>
        <v>19580</v>
      </c>
      <c r="R36" s="6">
        <f t="shared" si="5"/>
        <v>0.45965270684371262</v>
      </c>
      <c r="S36" s="6">
        <f t="shared" si="0"/>
        <v>-5000</v>
      </c>
      <c r="T36" s="78">
        <f t="shared" si="6"/>
        <v>-8000</v>
      </c>
      <c r="U36" s="71">
        <f t="shared" si="1"/>
        <v>23799.999999999727</v>
      </c>
      <c r="V36" s="79">
        <f t="shared" si="7"/>
        <v>9433.333333333243</v>
      </c>
      <c r="X36" t="s">
        <v>573</v>
      </c>
      <c r="Y36" s="70">
        <v>42094</v>
      </c>
      <c r="Z36" s="5">
        <v>228.4</v>
      </c>
      <c r="AA36">
        <f t="shared" si="2"/>
        <v>-2.609830361026555E-2</v>
      </c>
      <c r="AB36">
        <f t="shared" si="8"/>
        <v>2.5103303295110568E-2</v>
      </c>
      <c r="AC36" s="6">
        <f t="shared" si="3"/>
        <v>78.731471906239221</v>
      </c>
    </row>
    <row r="37" spans="1:30" x14ac:dyDescent="0.25">
      <c r="A37" t="s">
        <v>444</v>
      </c>
      <c r="B37" s="70">
        <v>40359</v>
      </c>
      <c r="C37" s="48">
        <v>5139</v>
      </c>
      <c r="D37" t="s">
        <v>444</v>
      </c>
      <c r="E37" s="70">
        <v>40359</v>
      </c>
      <c r="F37" s="48">
        <v>14408</v>
      </c>
      <c r="G37" t="s">
        <v>444</v>
      </c>
      <c r="H37" s="70">
        <v>40359</v>
      </c>
      <c r="I37" s="5">
        <v>2533.8000000000002</v>
      </c>
      <c r="J37" t="s">
        <v>444</v>
      </c>
      <c r="K37" s="70">
        <v>40359</v>
      </c>
      <c r="L37" s="48">
        <v>339</v>
      </c>
      <c r="M37" t="s">
        <v>444</v>
      </c>
      <c r="N37" s="70">
        <v>40359</v>
      </c>
      <c r="O37" s="48">
        <v>0</v>
      </c>
      <c r="Q37" s="6">
        <f t="shared" si="4"/>
        <v>19547</v>
      </c>
      <c r="R37" s="6">
        <f t="shared" si="5"/>
        <v>0.62925257072696184</v>
      </c>
      <c r="S37" s="6">
        <f t="shared" si="0"/>
        <v>-33000</v>
      </c>
      <c r="T37" s="78">
        <f t="shared" si="6"/>
        <v>-16000</v>
      </c>
      <c r="U37" s="71">
        <f t="shared" si="1"/>
        <v>1700.0000000002728</v>
      </c>
      <c r="V37" s="79">
        <f t="shared" si="7"/>
        <v>7766.666666666727</v>
      </c>
      <c r="X37" t="s">
        <v>574</v>
      </c>
      <c r="Y37" s="70">
        <v>42185</v>
      </c>
      <c r="Z37" s="5">
        <v>239.2</v>
      </c>
      <c r="AA37">
        <f t="shared" si="2"/>
        <v>0.18914185639229419</v>
      </c>
      <c r="AB37">
        <f t="shared" si="8"/>
        <v>5.0844781755841395E-2</v>
      </c>
      <c r="AC37" s="6">
        <f t="shared" si="3"/>
        <v>82.454326094450181</v>
      </c>
    </row>
    <row r="38" spans="1:30" x14ac:dyDescent="0.25">
      <c r="A38" t="s">
        <v>445</v>
      </c>
      <c r="B38" s="70">
        <v>40390</v>
      </c>
      <c r="C38" s="48">
        <v>5136</v>
      </c>
      <c r="D38" t="s">
        <v>445</v>
      </c>
      <c r="E38" s="70">
        <v>40390</v>
      </c>
      <c r="F38" s="48">
        <v>14382</v>
      </c>
      <c r="G38" t="s">
        <v>445</v>
      </c>
      <c r="H38" s="70">
        <v>40390</v>
      </c>
      <c r="I38" s="5">
        <v>2396.4</v>
      </c>
      <c r="J38" t="s">
        <v>445</v>
      </c>
      <c r="K38" s="70">
        <v>40390</v>
      </c>
      <c r="L38" s="48">
        <v>196</v>
      </c>
      <c r="M38" t="s">
        <v>445</v>
      </c>
      <c r="N38" s="70">
        <v>40390</v>
      </c>
      <c r="O38" s="48">
        <v>0</v>
      </c>
      <c r="Q38" s="6">
        <f t="shared" si="4"/>
        <v>19518</v>
      </c>
      <c r="R38" s="6">
        <f t="shared" si="5"/>
        <v>0.77876831642586808</v>
      </c>
      <c r="S38" s="6">
        <f t="shared" si="0"/>
        <v>-29000</v>
      </c>
      <c r="T38" s="78">
        <f t="shared" si="6"/>
        <v>-22333.333333333332</v>
      </c>
      <c r="U38" s="71">
        <f t="shared" si="1"/>
        <v>5599.9999999999091</v>
      </c>
      <c r="V38" s="79">
        <f t="shared" si="7"/>
        <v>10366.666666666637</v>
      </c>
      <c r="X38" t="s">
        <v>575</v>
      </c>
      <c r="Y38" s="70">
        <v>42277</v>
      </c>
      <c r="Z38" s="5">
        <v>239.8</v>
      </c>
      <c r="AA38">
        <f t="shared" si="2"/>
        <v>1.0033444816054171E-2</v>
      </c>
      <c r="AB38">
        <f t="shared" si="8"/>
        <v>5.0277571782350372E-2</v>
      </c>
      <c r="AC38" s="6">
        <f t="shared" si="3"/>
        <v>82.661151327128579</v>
      </c>
    </row>
    <row r="39" spans="1:30" x14ac:dyDescent="0.25">
      <c r="A39" t="s">
        <v>446</v>
      </c>
      <c r="B39" s="70">
        <v>40421</v>
      </c>
      <c r="C39" s="48">
        <v>5130</v>
      </c>
      <c r="D39" t="s">
        <v>446</v>
      </c>
      <c r="E39" s="70">
        <v>40421</v>
      </c>
      <c r="F39" s="48">
        <v>14345</v>
      </c>
      <c r="G39" t="s">
        <v>446</v>
      </c>
      <c r="H39" s="70">
        <v>40421</v>
      </c>
      <c r="I39" s="5">
        <v>2288.5</v>
      </c>
      <c r="J39" t="s">
        <v>446</v>
      </c>
      <c r="K39" s="70">
        <v>40421</v>
      </c>
      <c r="L39" s="48">
        <v>82</v>
      </c>
      <c r="M39" t="s">
        <v>446</v>
      </c>
      <c r="N39" s="70">
        <v>40421</v>
      </c>
      <c r="O39" s="48">
        <v>0</v>
      </c>
      <c r="Q39" s="6">
        <f t="shared" si="4"/>
        <v>19475</v>
      </c>
      <c r="R39" s="6">
        <f t="shared" si="5"/>
        <v>1.0012836970475121</v>
      </c>
      <c r="S39" s="6">
        <f t="shared" si="0"/>
        <v>-43000</v>
      </c>
      <c r="T39" s="78">
        <f t="shared" si="6"/>
        <v>-35000</v>
      </c>
      <c r="U39" s="71">
        <f t="shared" si="1"/>
        <v>6099.9999999999091</v>
      </c>
      <c r="V39" s="79">
        <f t="shared" si="7"/>
        <v>4466.666666666697</v>
      </c>
      <c r="X39" t="s">
        <v>576</v>
      </c>
      <c r="Y39" s="70">
        <v>42369</v>
      </c>
      <c r="Z39" s="5">
        <v>229.9</v>
      </c>
      <c r="AA39">
        <f t="shared" si="2"/>
        <v>-0.16513761467889898</v>
      </c>
      <c r="AB39">
        <f t="shared" si="8"/>
        <v>1.9848457297959587E-3</v>
      </c>
      <c r="AC39" s="6">
        <f t="shared" si="3"/>
        <v>79.248534987935187</v>
      </c>
      <c r="AD39" t="s">
        <v>610</v>
      </c>
    </row>
    <row r="40" spans="1:30" x14ac:dyDescent="0.25">
      <c r="A40" t="s">
        <v>447</v>
      </c>
      <c r="B40" s="70">
        <v>40451</v>
      </c>
      <c r="C40" s="48">
        <v>5122</v>
      </c>
      <c r="D40" t="s">
        <v>447</v>
      </c>
      <c r="E40" s="70">
        <v>40451</v>
      </c>
      <c r="F40" s="48">
        <v>14256</v>
      </c>
      <c r="G40" t="s">
        <v>447</v>
      </c>
      <c r="H40" s="70">
        <v>40451</v>
      </c>
      <c r="I40" s="5">
        <v>2214.4</v>
      </c>
      <c r="J40" t="s">
        <v>447</v>
      </c>
      <c r="K40" s="70">
        <v>40451</v>
      </c>
      <c r="L40" s="48">
        <v>6</v>
      </c>
      <c r="M40" t="s">
        <v>447</v>
      </c>
      <c r="N40" s="70">
        <v>40451</v>
      </c>
      <c r="O40" s="48">
        <v>0</v>
      </c>
      <c r="Q40" s="6">
        <f t="shared" si="4"/>
        <v>19378</v>
      </c>
      <c r="R40" s="6">
        <f t="shared" si="5"/>
        <v>1.5068634534007685</v>
      </c>
      <c r="S40" s="6">
        <f t="shared" si="0"/>
        <v>-97000</v>
      </c>
      <c r="T40" s="78">
        <f t="shared" si="6"/>
        <v>-56333.333333333336</v>
      </c>
      <c r="U40" s="71">
        <f t="shared" si="1"/>
        <v>1900.0000000000909</v>
      </c>
      <c r="V40" s="79">
        <f t="shared" si="7"/>
        <v>4533.333333333303</v>
      </c>
      <c r="X40" t="s">
        <v>577</v>
      </c>
      <c r="Y40" s="70">
        <v>42460</v>
      </c>
      <c r="Z40" s="5">
        <v>239.5</v>
      </c>
      <c r="AA40">
        <f t="shared" si="2"/>
        <v>0.16702914310569827</v>
      </c>
      <c r="AB40">
        <f t="shared" si="8"/>
        <v>5.0266707408786915E-2</v>
      </c>
      <c r="AC40" s="6">
        <f t="shared" si="3"/>
        <v>82.55773871078938</v>
      </c>
      <c r="AD40">
        <f>(Z40/Z36)-1</f>
        <v>4.8598949211908993E-2</v>
      </c>
    </row>
    <row r="41" spans="1:30" x14ac:dyDescent="0.25">
      <c r="A41" t="s">
        <v>448</v>
      </c>
      <c r="B41" s="70">
        <v>40482</v>
      </c>
      <c r="C41" s="48">
        <v>5139</v>
      </c>
      <c r="D41" t="s">
        <v>448</v>
      </c>
      <c r="E41" s="70">
        <v>40482</v>
      </c>
      <c r="F41" s="48">
        <v>14292</v>
      </c>
      <c r="G41" t="s">
        <v>448</v>
      </c>
      <c r="H41" s="70">
        <v>40482</v>
      </c>
      <c r="I41" s="5">
        <v>2214</v>
      </c>
      <c r="J41" t="s">
        <v>448</v>
      </c>
      <c r="K41" s="70">
        <v>40482</v>
      </c>
      <c r="L41" s="48">
        <v>1</v>
      </c>
      <c r="M41" t="s">
        <v>448</v>
      </c>
      <c r="N41" s="70">
        <v>40482</v>
      </c>
      <c r="O41" s="48">
        <v>0</v>
      </c>
      <c r="Q41" s="6">
        <f t="shared" si="4"/>
        <v>19431</v>
      </c>
      <c r="R41" s="6">
        <f t="shared" si="5"/>
        <v>1.2299933096598323</v>
      </c>
      <c r="S41" s="6">
        <f t="shared" ref="S41:S72" si="9">IF(B41&lt;&gt;"",((C41+F41)-(C40+F40))*1000,"")</f>
        <v>53000</v>
      </c>
      <c r="T41" s="78">
        <f t="shared" si="6"/>
        <v>-29000</v>
      </c>
      <c r="U41" s="71">
        <f t="shared" ref="U41:U72" si="10">IF(B41&lt;&gt;"",((I41-L41)-(I40-L40))*1000,"")</f>
        <v>4599.9999999999091</v>
      </c>
      <c r="V41" s="79">
        <f t="shared" si="7"/>
        <v>4199.99999999997</v>
      </c>
      <c r="X41" t="s">
        <v>578</v>
      </c>
      <c r="Y41" s="70">
        <v>42551</v>
      </c>
      <c r="Z41" s="5">
        <v>229.4</v>
      </c>
      <c r="AA41">
        <f t="shared" si="2"/>
        <v>-0.16868475991649268</v>
      </c>
      <c r="AB41">
        <f t="shared" si="8"/>
        <v>-3.9189946668409803E-2</v>
      </c>
      <c r="AC41" s="6">
        <f t="shared" si="3"/>
        <v>79.076180627369865</v>
      </c>
      <c r="AD41">
        <f t="shared" ref="AD41:AD48" si="11">(Z41/Z37)-1</f>
        <v>-4.0969899665551757E-2</v>
      </c>
    </row>
    <row r="42" spans="1:30" x14ac:dyDescent="0.25">
      <c r="A42" t="s">
        <v>449</v>
      </c>
      <c r="B42" s="70">
        <v>40512</v>
      </c>
      <c r="C42" s="48">
        <v>5139</v>
      </c>
      <c r="D42" t="s">
        <v>449</v>
      </c>
      <c r="E42" s="70">
        <v>40512</v>
      </c>
      <c r="F42" s="48">
        <v>14282</v>
      </c>
      <c r="G42" t="s">
        <v>449</v>
      </c>
      <c r="H42" s="70">
        <v>40512</v>
      </c>
      <c r="I42" s="5">
        <v>2215.5</v>
      </c>
      <c r="J42" t="s">
        <v>449</v>
      </c>
      <c r="K42" s="70">
        <v>40512</v>
      </c>
      <c r="L42" s="48">
        <v>0</v>
      </c>
      <c r="M42" t="s">
        <v>449</v>
      </c>
      <c r="N42" s="70">
        <v>40512</v>
      </c>
      <c r="O42" s="48">
        <v>0</v>
      </c>
      <c r="Q42" s="6">
        <f t="shared" si="4"/>
        <v>19421</v>
      </c>
      <c r="R42" s="6">
        <f t="shared" si="5"/>
        <v>1.2821172957108331</v>
      </c>
      <c r="S42" s="6">
        <f t="shared" si="9"/>
        <v>-10000</v>
      </c>
      <c r="T42" s="78">
        <f t="shared" si="6"/>
        <v>-18000</v>
      </c>
      <c r="U42" s="71">
        <f t="shared" si="10"/>
        <v>2500</v>
      </c>
      <c r="V42" s="79">
        <f t="shared" si="7"/>
        <v>3000</v>
      </c>
      <c r="X42" t="s">
        <v>579</v>
      </c>
      <c r="Y42" s="70">
        <v>42643</v>
      </c>
      <c r="Z42" s="5">
        <v>222.2</v>
      </c>
      <c r="AA42">
        <f t="shared" si="2"/>
        <v>-0.12554489973844829</v>
      </c>
      <c r="AB42">
        <f t="shared" si="8"/>
        <v>-7.3084532807035418E-2</v>
      </c>
      <c r="AC42" s="6">
        <f t="shared" si="3"/>
        <v>76.594277835229221</v>
      </c>
      <c r="AD42">
        <f t="shared" si="11"/>
        <v>-7.3394495412844152E-2</v>
      </c>
    </row>
    <row r="43" spans="1:30" x14ac:dyDescent="0.25">
      <c r="A43" t="s">
        <v>450</v>
      </c>
      <c r="B43" s="70">
        <v>40543</v>
      </c>
      <c r="C43" s="48">
        <v>5133</v>
      </c>
      <c r="D43" t="s">
        <v>450</v>
      </c>
      <c r="E43" s="70">
        <v>40543</v>
      </c>
      <c r="F43" s="48">
        <v>14263</v>
      </c>
      <c r="G43" t="s">
        <v>450</v>
      </c>
      <c r="H43" s="70">
        <v>40543</v>
      </c>
      <c r="I43" s="5">
        <v>2221</v>
      </c>
      <c r="J43" t="s">
        <v>450</v>
      </c>
      <c r="K43" s="70">
        <v>40543</v>
      </c>
      <c r="L43" s="48">
        <v>0</v>
      </c>
      <c r="M43" t="s">
        <v>450</v>
      </c>
      <c r="N43" s="70">
        <v>40543</v>
      </c>
      <c r="O43" s="48">
        <v>0</v>
      </c>
      <c r="Q43" s="6">
        <f t="shared" si="4"/>
        <v>19396</v>
      </c>
      <c r="R43" s="6">
        <f t="shared" si="5"/>
        <v>1.4126624046194962</v>
      </c>
      <c r="S43" s="6">
        <f t="shared" si="9"/>
        <v>-25000</v>
      </c>
      <c r="T43" s="78">
        <f t="shared" ref="T43:T74" si="12">IF(B43&lt;&gt;"",AVERAGE(S41:S43),"")</f>
        <v>6000</v>
      </c>
      <c r="U43" s="71">
        <f t="shared" si="10"/>
        <v>5500</v>
      </c>
      <c r="V43" s="79">
        <f t="shared" ref="V43:V74" si="13">IF(B43&lt;&gt;"",AVERAGE(U41:U43),"")</f>
        <v>4199.99999999997</v>
      </c>
      <c r="X43" t="s">
        <v>580</v>
      </c>
      <c r="Y43" s="70">
        <v>42735</v>
      </c>
      <c r="Z43" s="5">
        <v>224.7</v>
      </c>
      <c r="AA43">
        <f t="shared" si="2"/>
        <v>4.5004500450045448E-2</v>
      </c>
      <c r="AB43">
        <f t="shared" si="8"/>
        <v>-2.0549004024799311E-2</v>
      </c>
      <c r="AC43" s="6">
        <f t="shared" si="3"/>
        <v>77.456049638055831</v>
      </c>
      <c r="AD43">
        <f t="shared" si="11"/>
        <v>-2.2618529795563336E-2</v>
      </c>
    </row>
    <row r="44" spans="1:30" x14ac:dyDescent="0.25">
      <c r="A44" t="s">
        <v>451</v>
      </c>
      <c r="B44" s="70">
        <v>40574</v>
      </c>
      <c r="C44" s="48">
        <v>5138</v>
      </c>
      <c r="D44" t="s">
        <v>451</v>
      </c>
      <c r="E44" s="70">
        <v>40574</v>
      </c>
      <c r="F44" s="48">
        <v>14246</v>
      </c>
      <c r="G44" t="s">
        <v>451</v>
      </c>
      <c r="H44" s="70">
        <v>40574</v>
      </c>
      <c r="I44" s="5">
        <v>2229.1</v>
      </c>
      <c r="J44" t="s">
        <v>451</v>
      </c>
      <c r="K44" s="70">
        <v>40574</v>
      </c>
      <c r="L44" s="48">
        <v>1</v>
      </c>
      <c r="M44" t="s">
        <v>451</v>
      </c>
      <c r="N44" s="70">
        <v>40574</v>
      </c>
      <c r="O44" s="48">
        <v>0</v>
      </c>
      <c r="Q44" s="6">
        <f t="shared" si="4"/>
        <v>19384</v>
      </c>
      <c r="R44" s="6">
        <f t="shared" si="5"/>
        <v>1.4754436648782416</v>
      </c>
      <c r="S44" s="6">
        <f t="shared" si="9"/>
        <v>-12000</v>
      </c>
      <c r="T44" s="78">
        <f t="shared" si="12"/>
        <v>-15666.666666666666</v>
      </c>
      <c r="U44" s="71">
        <f t="shared" si="10"/>
        <v>7099.9999999999091</v>
      </c>
      <c r="V44" s="79">
        <f t="shared" si="13"/>
        <v>5033.333333333303</v>
      </c>
      <c r="X44" t="s">
        <v>581</v>
      </c>
      <c r="Y44" s="70">
        <v>42825</v>
      </c>
      <c r="Z44" s="5">
        <v>223.4</v>
      </c>
      <c r="AA44">
        <f t="shared" si="2"/>
        <v>-2.3141967067200397E-2</v>
      </c>
      <c r="AB44">
        <f t="shared" si="8"/>
        <v>-6.8091781568023979E-2</v>
      </c>
      <c r="AC44" s="6">
        <f t="shared" si="3"/>
        <v>77.007928300586002</v>
      </c>
      <c r="AD44">
        <f t="shared" si="11"/>
        <v>-6.7223382045929037E-2</v>
      </c>
    </row>
    <row r="45" spans="1:30" x14ac:dyDescent="0.25">
      <c r="A45" t="s">
        <v>452</v>
      </c>
      <c r="B45" s="70">
        <v>40602</v>
      </c>
      <c r="C45" s="48">
        <v>5106</v>
      </c>
      <c r="D45" t="s">
        <v>452</v>
      </c>
      <c r="E45" s="70">
        <v>40602</v>
      </c>
      <c r="F45" s="48">
        <v>14233</v>
      </c>
      <c r="G45" t="s">
        <v>452</v>
      </c>
      <c r="H45" s="70">
        <v>40602</v>
      </c>
      <c r="I45" s="5">
        <v>2232.6999999999998</v>
      </c>
      <c r="J45" t="s">
        <v>452</v>
      </c>
      <c r="K45" s="70">
        <v>40602</v>
      </c>
      <c r="L45" s="48">
        <v>3</v>
      </c>
      <c r="M45" t="s">
        <v>452</v>
      </c>
      <c r="N45" s="70">
        <v>40602</v>
      </c>
      <c r="O45" s="48">
        <v>0</v>
      </c>
      <c r="Q45" s="6">
        <f t="shared" si="4"/>
        <v>19339</v>
      </c>
      <c r="R45" s="6">
        <f t="shared" si="5"/>
        <v>1.7115672992398743</v>
      </c>
      <c r="S45" s="6">
        <f t="shared" si="9"/>
        <v>-45000</v>
      </c>
      <c r="T45" s="78">
        <f t="shared" si="12"/>
        <v>-27333.333333333332</v>
      </c>
      <c r="U45" s="71">
        <f t="shared" si="10"/>
        <v>1599.9999999999091</v>
      </c>
      <c r="V45" s="79">
        <f t="shared" si="13"/>
        <v>4733.333333333273</v>
      </c>
      <c r="X45" t="s">
        <v>583</v>
      </c>
      <c r="Y45" s="70">
        <v>42916</v>
      </c>
      <c r="Z45" s="5">
        <v>212.8</v>
      </c>
      <c r="AA45">
        <f t="shared" si="2"/>
        <v>-0.18979409131602498</v>
      </c>
      <c r="AB45">
        <f t="shared" si="8"/>
        <v>-7.3369114417907055E-2</v>
      </c>
      <c r="AC45" s="6">
        <f t="shared" si="3"/>
        <v>73.35401585660118</v>
      </c>
      <c r="AD45">
        <f t="shared" si="11"/>
        <v>-7.2362685265911053E-2</v>
      </c>
    </row>
    <row r="46" spans="1:30" x14ac:dyDescent="0.25">
      <c r="A46" t="s">
        <v>453</v>
      </c>
      <c r="B46" s="70">
        <v>40633</v>
      </c>
      <c r="C46" s="48">
        <v>5096</v>
      </c>
      <c r="D46" t="s">
        <v>453</v>
      </c>
      <c r="E46" s="70">
        <v>40633</v>
      </c>
      <c r="F46" s="48">
        <v>14219</v>
      </c>
      <c r="G46" t="s">
        <v>453</v>
      </c>
      <c r="H46" s="70">
        <v>40633</v>
      </c>
      <c r="I46" s="5">
        <v>2236.8000000000002</v>
      </c>
      <c r="J46" t="s">
        <v>453</v>
      </c>
      <c r="K46" s="70">
        <v>40633</v>
      </c>
      <c r="L46" s="48">
        <v>3</v>
      </c>
      <c r="M46" t="s">
        <v>453</v>
      </c>
      <c r="N46" s="70">
        <v>40633</v>
      </c>
      <c r="O46" s="48">
        <v>0</v>
      </c>
      <c r="Q46" s="6">
        <f t="shared" si="4"/>
        <v>19315</v>
      </c>
      <c r="R46" s="6">
        <f t="shared" si="5"/>
        <v>1.8379497799637647</v>
      </c>
      <c r="S46" s="6">
        <f t="shared" si="9"/>
        <v>-24000</v>
      </c>
      <c r="T46" s="78">
        <f t="shared" si="12"/>
        <v>-27000</v>
      </c>
      <c r="U46" s="71">
        <f t="shared" si="10"/>
        <v>4100.0000000003638</v>
      </c>
      <c r="V46" s="79">
        <f t="shared" si="13"/>
        <v>4266.666666666727</v>
      </c>
      <c r="X46" t="s">
        <v>588</v>
      </c>
      <c r="Y46" s="70">
        <v>43008</v>
      </c>
      <c r="Z46" s="5">
        <v>210.5</v>
      </c>
      <c r="AA46">
        <f t="shared" si="2"/>
        <v>-4.3233082706767068E-2</v>
      </c>
      <c r="AB46">
        <f t="shared" si="8"/>
        <v>-5.279116015998675E-2</v>
      </c>
      <c r="AC46" s="6">
        <f t="shared" si="3"/>
        <v>72.561185798000679</v>
      </c>
      <c r="AD46">
        <f t="shared" si="11"/>
        <v>-5.2655265526552641E-2</v>
      </c>
    </row>
    <row r="47" spans="1:30" x14ac:dyDescent="0.25">
      <c r="A47" t="s">
        <v>454</v>
      </c>
      <c r="B47" s="70">
        <v>40663</v>
      </c>
      <c r="C47" s="48">
        <v>5091</v>
      </c>
      <c r="D47" t="s">
        <v>454</v>
      </c>
      <c r="E47" s="70">
        <v>40663</v>
      </c>
      <c r="F47" s="48">
        <v>14223</v>
      </c>
      <c r="G47" t="s">
        <v>454</v>
      </c>
      <c r="H47" s="70">
        <v>40663</v>
      </c>
      <c r="I47" s="5">
        <v>2233.9</v>
      </c>
      <c r="J47" t="s">
        <v>454</v>
      </c>
      <c r="K47" s="70">
        <v>40663</v>
      </c>
      <c r="L47" s="48">
        <v>0</v>
      </c>
      <c r="M47" t="s">
        <v>454</v>
      </c>
      <c r="N47" s="70">
        <v>40663</v>
      </c>
      <c r="O47" s="48">
        <v>0</v>
      </c>
      <c r="Q47" s="6">
        <f t="shared" si="4"/>
        <v>19314</v>
      </c>
      <c r="R47" s="6">
        <f t="shared" si="5"/>
        <v>1.8432225328777037</v>
      </c>
      <c r="S47" s="6">
        <f t="shared" si="9"/>
        <v>-1000</v>
      </c>
      <c r="T47" s="78">
        <f t="shared" si="12"/>
        <v>-23333.333333333332</v>
      </c>
      <c r="U47" s="71">
        <f t="shared" si="10"/>
        <v>99.999999999909051</v>
      </c>
      <c r="V47" s="79">
        <f t="shared" si="13"/>
        <v>1933.333333333394</v>
      </c>
      <c r="X47" t="s">
        <v>594</v>
      </c>
      <c r="Y47" s="70">
        <v>43100</v>
      </c>
      <c r="Z47" s="5">
        <v>220.5</v>
      </c>
      <c r="AA47">
        <f t="shared" si="2"/>
        <v>0.19002375296912088</v>
      </c>
      <c r="AB47">
        <f t="shared" si="8"/>
        <v>-1.6536347030217891E-2</v>
      </c>
      <c r="AC47" s="6">
        <f t="shared" si="3"/>
        <v>76.008273009307132</v>
      </c>
      <c r="AD47">
        <f t="shared" si="11"/>
        <v>-1.8691588785046731E-2</v>
      </c>
    </row>
    <row r="48" spans="1:30" x14ac:dyDescent="0.25">
      <c r="A48" t="s">
        <v>455</v>
      </c>
      <c r="B48" s="70">
        <v>40694</v>
      </c>
      <c r="C48" s="48">
        <v>5083</v>
      </c>
      <c r="D48" t="s">
        <v>455</v>
      </c>
      <c r="E48" s="70">
        <v>40694</v>
      </c>
      <c r="F48" s="48">
        <v>14175</v>
      </c>
      <c r="G48" t="s">
        <v>455</v>
      </c>
      <c r="H48" s="70">
        <v>40694</v>
      </c>
      <c r="I48" s="5">
        <v>2235.1</v>
      </c>
      <c r="J48" t="s">
        <v>455</v>
      </c>
      <c r="K48" s="70">
        <v>40694</v>
      </c>
      <c r="L48" s="48">
        <v>0</v>
      </c>
      <c r="M48" t="s">
        <v>455</v>
      </c>
      <c r="N48" s="70">
        <v>40694</v>
      </c>
      <c r="O48" s="48">
        <v>0</v>
      </c>
      <c r="Q48" s="6">
        <f t="shared" si="4"/>
        <v>19258</v>
      </c>
      <c r="R48" s="6">
        <f t="shared" si="5"/>
        <v>2.1393706511579751</v>
      </c>
      <c r="S48" s="6">
        <f t="shared" si="9"/>
        <v>-56000</v>
      </c>
      <c r="T48" s="78">
        <f t="shared" si="12"/>
        <v>-27000</v>
      </c>
      <c r="U48" s="71">
        <f t="shared" si="10"/>
        <v>1199.9999999998181</v>
      </c>
      <c r="V48" s="79">
        <f t="shared" si="13"/>
        <v>1800.0000000000302</v>
      </c>
      <c r="X48" t="s">
        <v>604</v>
      </c>
      <c r="Y48" s="70">
        <v>43190</v>
      </c>
      <c r="Z48" s="5">
        <v>218.9</v>
      </c>
      <c r="AA48">
        <f t="shared" si="2"/>
        <v>-2.9024943310657303E-2</v>
      </c>
      <c r="AB48">
        <f t="shared" si="8"/>
        <v>-1.8007091091082117E-2</v>
      </c>
      <c r="AC48" s="6">
        <f t="shared" si="3"/>
        <v>75.456739055498105</v>
      </c>
      <c r="AD48">
        <f t="shared" si="11"/>
        <v>-2.0143240823634723E-2</v>
      </c>
    </row>
    <row r="49" spans="1:30" x14ac:dyDescent="0.25">
      <c r="A49" t="s">
        <v>456</v>
      </c>
      <c r="B49" s="70">
        <v>40724</v>
      </c>
      <c r="C49" s="48">
        <v>5079</v>
      </c>
      <c r="D49" t="s">
        <v>456</v>
      </c>
      <c r="E49" s="70">
        <v>40724</v>
      </c>
      <c r="F49" s="48">
        <v>14225</v>
      </c>
      <c r="G49" t="s">
        <v>456</v>
      </c>
      <c r="H49" s="70">
        <v>40724</v>
      </c>
      <c r="I49" s="5">
        <v>2229</v>
      </c>
      <c r="J49" t="s">
        <v>456</v>
      </c>
      <c r="K49" s="70">
        <v>40724</v>
      </c>
      <c r="L49" s="48">
        <v>0</v>
      </c>
      <c r="M49" t="s">
        <v>456</v>
      </c>
      <c r="N49" s="70">
        <v>40724</v>
      </c>
      <c r="O49" s="48">
        <v>0</v>
      </c>
      <c r="Q49" s="6">
        <f t="shared" si="4"/>
        <v>19304</v>
      </c>
      <c r="R49" s="6">
        <f t="shared" si="5"/>
        <v>1.8959801077496934</v>
      </c>
      <c r="S49" s="6">
        <f t="shared" si="9"/>
        <v>46000</v>
      </c>
      <c r="T49" s="78">
        <f t="shared" si="12"/>
        <v>-3666.6666666666665</v>
      </c>
      <c r="U49" s="71">
        <f t="shared" si="10"/>
        <v>-6099.9999999999091</v>
      </c>
      <c r="V49" s="79">
        <f t="shared" si="13"/>
        <v>-1600.0000000000607</v>
      </c>
      <c r="AD49">
        <f>AVERAGE(AD40:AD48)</f>
        <v>-3.5495570901013823E-2</v>
      </c>
    </row>
    <row r="50" spans="1:30" x14ac:dyDescent="0.25">
      <c r="A50" t="s">
        <v>457</v>
      </c>
      <c r="B50" s="70">
        <v>40755</v>
      </c>
      <c r="C50" s="48">
        <v>5058</v>
      </c>
      <c r="D50" t="s">
        <v>457</v>
      </c>
      <c r="E50" s="70">
        <v>40755</v>
      </c>
      <c r="F50" s="48">
        <v>14129</v>
      </c>
      <c r="G50" t="s">
        <v>457</v>
      </c>
      <c r="H50" s="70">
        <v>40755</v>
      </c>
      <c r="I50" s="5">
        <v>2226.3000000000002</v>
      </c>
      <c r="J50" t="s">
        <v>457</v>
      </c>
      <c r="K50" s="70">
        <v>40755</v>
      </c>
      <c r="L50" s="48">
        <v>0</v>
      </c>
      <c r="M50" t="s">
        <v>457</v>
      </c>
      <c r="N50" s="70">
        <v>40755</v>
      </c>
      <c r="O50" s="48">
        <v>0</v>
      </c>
      <c r="Q50" s="6">
        <f t="shared" si="4"/>
        <v>19187</v>
      </c>
      <c r="R50" s="6">
        <f t="shared" si="5"/>
        <v>2.5173294418095509</v>
      </c>
      <c r="S50" s="6">
        <f t="shared" si="9"/>
        <v>-117000</v>
      </c>
      <c r="T50" s="78">
        <f t="shared" si="12"/>
        <v>-42333.333333333336</v>
      </c>
      <c r="U50" s="71">
        <f t="shared" si="10"/>
        <v>-2699.9999999998181</v>
      </c>
      <c r="V50" s="79">
        <f t="shared" si="13"/>
        <v>-2533.333333333303</v>
      </c>
    </row>
    <row r="51" spans="1:30" x14ac:dyDescent="0.25">
      <c r="A51" t="s">
        <v>458</v>
      </c>
      <c r="B51" s="70">
        <v>40786</v>
      </c>
      <c r="C51" s="48">
        <v>5079</v>
      </c>
      <c r="D51" t="s">
        <v>458</v>
      </c>
      <c r="E51" s="70">
        <v>40786</v>
      </c>
      <c r="F51" s="48">
        <v>14088</v>
      </c>
      <c r="G51" t="s">
        <v>458</v>
      </c>
      <c r="H51" s="70">
        <v>40786</v>
      </c>
      <c r="I51" s="5">
        <v>2222.8000000000002</v>
      </c>
      <c r="J51" t="s">
        <v>458</v>
      </c>
      <c r="K51" s="70">
        <v>40786</v>
      </c>
      <c r="L51" s="48">
        <v>0</v>
      </c>
      <c r="M51" t="s">
        <v>458</v>
      </c>
      <c r="N51" s="70">
        <v>40786</v>
      </c>
      <c r="O51" s="48">
        <v>0</v>
      </c>
      <c r="Q51" s="6">
        <f t="shared" si="4"/>
        <v>19167</v>
      </c>
      <c r="R51" s="6">
        <f t="shared" si="5"/>
        <v>2.6243021860489364</v>
      </c>
      <c r="S51" s="6">
        <f t="shared" si="9"/>
        <v>-20000</v>
      </c>
      <c r="T51" s="78">
        <f t="shared" si="12"/>
        <v>-30333.333333333332</v>
      </c>
      <c r="U51" s="71">
        <f t="shared" si="10"/>
        <v>-3500</v>
      </c>
      <c r="V51" s="79">
        <f t="shared" si="13"/>
        <v>-4099.9999999999091</v>
      </c>
    </row>
    <row r="52" spans="1:30" x14ac:dyDescent="0.25">
      <c r="A52" t="s">
        <v>459</v>
      </c>
      <c r="B52" s="70">
        <v>40816</v>
      </c>
      <c r="C52" s="48">
        <v>5072</v>
      </c>
      <c r="D52" t="s">
        <v>459</v>
      </c>
      <c r="E52" s="70">
        <v>40816</v>
      </c>
      <c r="F52" s="48">
        <v>14065</v>
      </c>
      <c r="G52" t="s">
        <v>459</v>
      </c>
      <c r="H52" s="70">
        <v>40816</v>
      </c>
      <c r="I52" s="5">
        <v>2223.9</v>
      </c>
      <c r="J52" t="s">
        <v>459</v>
      </c>
      <c r="K52" s="70">
        <v>40816</v>
      </c>
      <c r="L52" s="48">
        <v>0</v>
      </c>
      <c r="M52" t="s">
        <v>459</v>
      </c>
      <c r="N52" s="70">
        <v>40816</v>
      </c>
      <c r="O52" s="48">
        <v>0</v>
      </c>
      <c r="Q52" s="6">
        <f t="shared" si="4"/>
        <v>19137</v>
      </c>
      <c r="R52" s="6">
        <f t="shared" si="5"/>
        <v>2.7851805403145846</v>
      </c>
      <c r="S52" s="6">
        <f t="shared" si="9"/>
        <v>-30000</v>
      </c>
      <c r="T52" s="78">
        <f t="shared" si="12"/>
        <v>-55666.666666666664</v>
      </c>
      <c r="U52" s="71">
        <f t="shared" si="10"/>
        <v>1099.9999999999091</v>
      </c>
      <c r="V52" s="79">
        <f t="shared" si="13"/>
        <v>-1699.9999999999698</v>
      </c>
    </row>
    <row r="53" spans="1:30" x14ac:dyDescent="0.25">
      <c r="A53" t="s">
        <v>460</v>
      </c>
      <c r="B53" s="70">
        <v>40847</v>
      </c>
      <c r="C53" s="48">
        <v>5056</v>
      </c>
      <c r="D53" t="s">
        <v>460</v>
      </c>
      <c r="E53" s="70">
        <v>40847</v>
      </c>
      <c r="F53" s="48">
        <v>14092</v>
      </c>
      <c r="G53" t="s">
        <v>460</v>
      </c>
      <c r="H53" s="70">
        <v>40847</v>
      </c>
      <c r="I53" s="5">
        <v>2223.6999999999998</v>
      </c>
      <c r="J53" t="s">
        <v>460</v>
      </c>
      <c r="K53" s="70">
        <v>40847</v>
      </c>
      <c r="L53" s="48">
        <v>0</v>
      </c>
      <c r="M53" t="s">
        <v>460</v>
      </c>
      <c r="N53" s="70">
        <v>40847</v>
      </c>
      <c r="O53" s="48">
        <v>0</v>
      </c>
      <c r="Q53" s="6">
        <f t="shared" si="4"/>
        <v>19148</v>
      </c>
      <c r="R53" s="6">
        <f t="shared" si="5"/>
        <v>2.7261332776269001</v>
      </c>
      <c r="S53" s="6">
        <f t="shared" si="9"/>
        <v>11000</v>
      </c>
      <c r="T53" s="78">
        <f t="shared" si="12"/>
        <v>-13000</v>
      </c>
      <c r="U53" s="71">
        <f t="shared" si="10"/>
        <v>-200.00000000027285</v>
      </c>
      <c r="V53" s="79">
        <f t="shared" si="13"/>
        <v>-866.66666666678793</v>
      </c>
    </row>
    <row r="54" spans="1:30" x14ac:dyDescent="0.25">
      <c r="A54" t="s">
        <v>461</v>
      </c>
      <c r="B54" s="70">
        <v>40877</v>
      </c>
      <c r="C54" s="48">
        <v>5050</v>
      </c>
      <c r="D54" t="s">
        <v>461</v>
      </c>
      <c r="E54" s="70">
        <v>40877</v>
      </c>
      <c r="F54" s="48">
        <v>14079</v>
      </c>
      <c r="G54" t="s">
        <v>461</v>
      </c>
      <c r="H54" s="70">
        <v>40877</v>
      </c>
      <c r="I54" s="5">
        <v>2220.9</v>
      </c>
      <c r="J54" t="s">
        <v>461</v>
      </c>
      <c r="K54" s="70">
        <v>40877</v>
      </c>
      <c r="L54" s="48">
        <v>0</v>
      </c>
      <c r="M54" t="s">
        <v>461</v>
      </c>
      <c r="N54" s="70">
        <v>40877</v>
      </c>
      <c r="O54" s="48">
        <v>0</v>
      </c>
      <c r="Q54" s="6">
        <f t="shared" si="4"/>
        <v>19129</v>
      </c>
      <c r="R54" s="6">
        <f t="shared" si="5"/>
        <v>2.8281666579538864</v>
      </c>
      <c r="S54" s="6">
        <f t="shared" si="9"/>
        <v>-19000</v>
      </c>
      <c r="T54" s="78">
        <f t="shared" si="12"/>
        <v>-12666.666666666666</v>
      </c>
      <c r="U54" s="71">
        <f t="shared" si="10"/>
        <v>-2799.9999999997272</v>
      </c>
      <c r="V54" s="79">
        <f t="shared" si="13"/>
        <v>-633.33333333336361</v>
      </c>
    </row>
    <row r="55" spans="1:30" x14ac:dyDescent="0.25">
      <c r="A55" t="s">
        <v>462</v>
      </c>
      <c r="B55" s="70">
        <v>40908</v>
      </c>
      <c r="C55" s="48">
        <v>5047</v>
      </c>
      <c r="D55" t="s">
        <v>462</v>
      </c>
      <c r="E55" s="70">
        <v>40908</v>
      </c>
      <c r="F55" s="48">
        <v>14071</v>
      </c>
      <c r="G55" t="s">
        <v>462</v>
      </c>
      <c r="H55" s="70">
        <v>40908</v>
      </c>
      <c r="I55" s="5">
        <v>2218</v>
      </c>
      <c r="J55" t="s">
        <v>462</v>
      </c>
      <c r="K55" s="70">
        <v>40908</v>
      </c>
      <c r="L55" s="48">
        <v>0</v>
      </c>
      <c r="M55" t="s">
        <v>462</v>
      </c>
      <c r="N55" s="70">
        <v>40908</v>
      </c>
      <c r="O55" s="48">
        <v>0</v>
      </c>
      <c r="Q55" s="6">
        <f t="shared" si="4"/>
        <v>19118</v>
      </c>
      <c r="R55" s="6">
        <f t="shared" si="5"/>
        <v>2.8873313108065588</v>
      </c>
      <c r="S55" s="6">
        <f t="shared" si="9"/>
        <v>-11000</v>
      </c>
      <c r="T55" s="78">
        <f t="shared" si="12"/>
        <v>-6333.333333333333</v>
      </c>
      <c r="U55" s="71">
        <f t="shared" si="10"/>
        <v>-2900.0000000000909</v>
      </c>
      <c r="V55" s="79">
        <f t="shared" si="13"/>
        <v>-1966.666666666697</v>
      </c>
    </row>
    <row r="56" spans="1:30" x14ac:dyDescent="0.25">
      <c r="A56" t="s">
        <v>463</v>
      </c>
      <c r="B56" s="70">
        <v>40939</v>
      </c>
      <c r="C56" s="48">
        <v>5045</v>
      </c>
      <c r="D56" t="s">
        <v>463</v>
      </c>
      <c r="E56" s="70">
        <v>40939</v>
      </c>
      <c r="F56" s="48">
        <v>14068</v>
      </c>
      <c r="G56" t="s">
        <v>463</v>
      </c>
      <c r="H56" s="70">
        <v>40939</v>
      </c>
      <c r="I56" s="5">
        <v>2212.8000000000002</v>
      </c>
      <c r="J56" t="s">
        <v>463</v>
      </c>
      <c r="K56" s="70">
        <v>40939</v>
      </c>
      <c r="L56" s="48">
        <v>0</v>
      </c>
      <c r="M56" t="s">
        <v>463</v>
      </c>
      <c r="N56" s="70">
        <v>40939</v>
      </c>
      <c r="O56" s="48">
        <v>0</v>
      </c>
      <c r="Q56" s="6">
        <f t="shared" si="4"/>
        <v>19113</v>
      </c>
      <c r="R56" s="6">
        <f t="shared" si="5"/>
        <v>2.9142468476952814</v>
      </c>
      <c r="S56" s="6">
        <f t="shared" si="9"/>
        <v>-5000</v>
      </c>
      <c r="T56" s="78">
        <f t="shared" si="12"/>
        <v>-11666.666666666666</v>
      </c>
      <c r="U56" s="71">
        <f t="shared" si="10"/>
        <v>-5199.9999999998181</v>
      </c>
      <c r="V56" s="79">
        <f t="shared" si="13"/>
        <v>-3633.3333333332121</v>
      </c>
    </row>
    <row r="57" spans="1:30" x14ac:dyDescent="0.25">
      <c r="A57" t="s">
        <v>464</v>
      </c>
      <c r="B57" s="70">
        <v>40968</v>
      </c>
      <c r="C57" s="48">
        <v>5048</v>
      </c>
      <c r="D57" t="s">
        <v>464</v>
      </c>
      <c r="E57" s="70">
        <v>40968</v>
      </c>
      <c r="F57" s="48">
        <v>14071</v>
      </c>
      <c r="G57" t="s">
        <v>464</v>
      </c>
      <c r="H57" s="70">
        <v>40968</v>
      </c>
      <c r="I57" s="5">
        <v>2210.8000000000002</v>
      </c>
      <c r="J57" t="s">
        <v>464</v>
      </c>
      <c r="K57" s="70">
        <v>40968</v>
      </c>
      <c r="L57" s="48">
        <v>0</v>
      </c>
      <c r="M57" t="s">
        <v>464</v>
      </c>
      <c r="N57" s="70">
        <v>40968</v>
      </c>
      <c r="O57" s="48">
        <v>0</v>
      </c>
      <c r="Q57" s="6">
        <f t="shared" si="4"/>
        <v>19119</v>
      </c>
      <c r="R57" s="6">
        <f t="shared" si="5"/>
        <v>2.8819498927768166</v>
      </c>
      <c r="S57" s="6">
        <f t="shared" si="9"/>
        <v>6000</v>
      </c>
      <c r="T57" s="78">
        <f t="shared" si="12"/>
        <v>-3333.3333333333335</v>
      </c>
      <c r="U57" s="71">
        <f t="shared" si="10"/>
        <v>-2000</v>
      </c>
      <c r="V57" s="79">
        <f t="shared" si="13"/>
        <v>-3366.6666666666365</v>
      </c>
    </row>
    <row r="58" spans="1:30" x14ac:dyDescent="0.25">
      <c r="A58" t="s">
        <v>465</v>
      </c>
      <c r="B58" s="70">
        <v>40999</v>
      </c>
      <c r="C58" s="48">
        <v>5051</v>
      </c>
      <c r="D58" t="s">
        <v>465</v>
      </c>
      <c r="E58" s="70">
        <v>40999</v>
      </c>
      <c r="F58" s="48">
        <v>14064</v>
      </c>
      <c r="G58" t="s">
        <v>465</v>
      </c>
      <c r="H58" s="70">
        <v>40999</v>
      </c>
      <c r="I58" s="5">
        <v>2211.8000000000002</v>
      </c>
      <c r="J58" t="s">
        <v>465</v>
      </c>
      <c r="K58" s="70">
        <v>40999</v>
      </c>
      <c r="L58" s="48">
        <v>0</v>
      </c>
      <c r="M58" t="s">
        <v>465</v>
      </c>
      <c r="N58" s="70">
        <v>40999</v>
      </c>
      <c r="O58" s="48">
        <v>0</v>
      </c>
      <c r="Q58" s="6">
        <f t="shared" si="4"/>
        <v>19115</v>
      </c>
      <c r="R58" s="6">
        <f t="shared" si="5"/>
        <v>2.9034789432382979</v>
      </c>
      <c r="S58" s="6">
        <f t="shared" si="9"/>
        <v>-4000</v>
      </c>
      <c r="T58" s="78">
        <f t="shared" si="12"/>
        <v>-1000</v>
      </c>
      <c r="U58" s="71">
        <f t="shared" si="10"/>
        <v>1000</v>
      </c>
      <c r="V58" s="79">
        <f t="shared" si="13"/>
        <v>-2066.666666666606</v>
      </c>
    </row>
    <row r="59" spans="1:30" x14ac:dyDescent="0.25">
      <c r="A59" t="s">
        <v>466</v>
      </c>
      <c r="B59" s="70">
        <v>41029</v>
      </c>
      <c r="C59" s="48">
        <v>5055</v>
      </c>
      <c r="D59" t="s">
        <v>466</v>
      </c>
      <c r="E59" s="70">
        <v>41029</v>
      </c>
      <c r="F59" s="48">
        <v>14050</v>
      </c>
      <c r="G59" t="s">
        <v>466</v>
      </c>
      <c r="H59" s="70">
        <v>41029</v>
      </c>
      <c r="I59" s="5">
        <v>2210.3000000000002</v>
      </c>
      <c r="J59" t="s">
        <v>466</v>
      </c>
      <c r="K59" s="70">
        <v>41029</v>
      </c>
      <c r="L59" s="48">
        <v>0</v>
      </c>
      <c r="M59" t="s">
        <v>466</v>
      </c>
      <c r="N59" s="70">
        <v>41029</v>
      </c>
      <c r="O59" s="48">
        <v>0</v>
      </c>
      <c r="Q59" s="6">
        <f t="shared" si="4"/>
        <v>19105</v>
      </c>
      <c r="R59" s="6">
        <f t="shared" si="5"/>
        <v>2.957341010206747</v>
      </c>
      <c r="S59" s="6">
        <f t="shared" si="9"/>
        <v>-10000</v>
      </c>
      <c r="T59" s="78">
        <f t="shared" si="12"/>
        <v>-2666.6666666666665</v>
      </c>
      <c r="U59" s="71">
        <f t="shared" si="10"/>
        <v>-1500</v>
      </c>
      <c r="V59" s="79">
        <f t="shared" si="13"/>
        <v>-833.33333333333337</v>
      </c>
    </row>
    <row r="60" spans="1:30" x14ac:dyDescent="0.25">
      <c r="A60" t="s">
        <v>467</v>
      </c>
      <c r="B60" s="70">
        <v>41060</v>
      </c>
      <c r="C60" s="48">
        <v>5052</v>
      </c>
      <c r="D60" t="s">
        <v>467</v>
      </c>
      <c r="E60" s="70">
        <v>41060</v>
      </c>
      <c r="F60" s="48">
        <v>14036</v>
      </c>
      <c r="G60" t="s">
        <v>467</v>
      </c>
      <c r="H60" s="70">
        <v>41060</v>
      </c>
      <c r="I60" s="5">
        <v>2209.1999999999998</v>
      </c>
      <c r="J60" t="s">
        <v>467</v>
      </c>
      <c r="K60" s="70">
        <v>41060</v>
      </c>
      <c r="L60" s="48">
        <v>0</v>
      </c>
      <c r="M60" t="s">
        <v>467</v>
      </c>
      <c r="N60" s="70">
        <v>41060</v>
      </c>
      <c r="O60" s="48">
        <v>0</v>
      </c>
      <c r="Q60" s="6">
        <f t="shared" si="4"/>
        <v>19088</v>
      </c>
      <c r="R60" s="6">
        <f t="shared" si="5"/>
        <v>3.0490360435875914</v>
      </c>
      <c r="S60" s="6">
        <f t="shared" si="9"/>
        <v>-17000</v>
      </c>
      <c r="T60" s="78">
        <f t="shared" si="12"/>
        <v>-10333.333333333334</v>
      </c>
      <c r="U60" s="71">
        <f t="shared" si="10"/>
        <v>-1100.0000000003638</v>
      </c>
      <c r="V60" s="79">
        <f t="shared" si="13"/>
        <v>-533.33333333345456</v>
      </c>
    </row>
    <row r="61" spans="1:30" x14ac:dyDescent="0.25">
      <c r="A61" t="s">
        <v>468</v>
      </c>
      <c r="B61" s="70">
        <v>41090</v>
      </c>
      <c r="C61" s="48">
        <v>5059</v>
      </c>
      <c r="D61" t="s">
        <v>468</v>
      </c>
      <c r="E61" s="70">
        <v>41090</v>
      </c>
      <c r="F61" s="48">
        <v>14047</v>
      </c>
      <c r="G61" t="s">
        <v>468</v>
      </c>
      <c r="H61" s="70">
        <v>41090</v>
      </c>
      <c r="I61" s="5">
        <v>2210.9</v>
      </c>
      <c r="J61" t="s">
        <v>468</v>
      </c>
      <c r="K61" s="70">
        <v>41090</v>
      </c>
      <c r="L61" s="48">
        <v>0</v>
      </c>
      <c r="M61" t="s">
        <v>468</v>
      </c>
      <c r="N61" s="70">
        <v>41090</v>
      </c>
      <c r="O61" s="48">
        <v>0</v>
      </c>
      <c r="Q61" s="6">
        <f t="shared" si="4"/>
        <v>19106</v>
      </c>
      <c r="R61" s="6">
        <f t="shared" si="5"/>
        <v>2.9519522663037776</v>
      </c>
      <c r="S61" s="6">
        <f t="shared" si="9"/>
        <v>18000</v>
      </c>
      <c r="T61" s="78">
        <f t="shared" si="12"/>
        <v>-3000</v>
      </c>
      <c r="U61" s="71">
        <f t="shared" si="10"/>
        <v>1700.0000000002728</v>
      </c>
      <c r="V61" s="79">
        <f t="shared" si="13"/>
        <v>-300.0000000000303</v>
      </c>
    </row>
    <row r="62" spans="1:30" x14ac:dyDescent="0.25">
      <c r="A62" t="s">
        <v>469</v>
      </c>
      <c r="B62" s="70">
        <v>41121</v>
      </c>
      <c r="C62" s="48">
        <v>5055</v>
      </c>
      <c r="D62" t="s">
        <v>469</v>
      </c>
      <c r="E62" s="70">
        <v>41121</v>
      </c>
      <c r="F62" s="48">
        <v>14043</v>
      </c>
      <c r="G62" t="s">
        <v>469</v>
      </c>
      <c r="H62" s="70">
        <v>41121</v>
      </c>
      <c r="I62" s="5">
        <v>2202.8000000000002</v>
      </c>
      <c r="J62" t="s">
        <v>469</v>
      </c>
      <c r="K62" s="70">
        <v>41121</v>
      </c>
      <c r="L62" s="48">
        <v>0</v>
      </c>
      <c r="M62" t="s">
        <v>469</v>
      </c>
      <c r="N62" s="70">
        <v>41121</v>
      </c>
      <c r="O62" s="48">
        <v>0</v>
      </c>
      <c r="Q62" s="6">
        <f t="shared" si="4"/>
        <v>19098</v>
      </c>
      <c r="R62" s="6">
        <f t="shared" si="5"/>
        <v>2.9950780186406973</v>
      </c>
      <c r="S62" s="6">
        <f t="shared" si="9"/>
        <v>-8000</v>
      </c>
      <c r="T62" s="78">
        <f t="shared" si="12"/>
        <v>-2333.3333333333335</v>
      </c>
      <c r="U62" s="71">
        <f t="shared" si="10"/>
        <v>-8099.9999999999091</v>
      </c>
      <c r="V62" s="79">
        <f t="shared" si="13"/>
        <v>-2500</v>
      </c>
    </row>
    <row r="63" spans="1:30" x14ac:dyDescent="0.25">
      <c r="A63" t="s">
        <v>470</v>
      </c>
      <c r="B63" s="70">
        <v>41152</v>
      </c>
      <c r="C63" s="48">
        <v>5063</v>
      </c>
      <c r="D63" t="s">
        <v>470</v>
      </c>
      <c r="E63" s="70">
        <v>41152</v>
      </c>
      <c r="F63" s="48">
        <v>14033</v>
      </c>
      <c r="G63" t="s">
        <v>470</v>
      </c>
      <c r="H63" s="70">
        <v>41152</v>
      </c>
      <c r="I63" s="5">
        <v>2210.6</v>
      </c>
      <c r="J63" t="s">
        <v>470</v>
      </c>
      <c r="K63" s="70">
        <v>41152</v>
      </c>
      <c r="L63" s="48">
        <v>0</v>
      </c>
      <c r="M63" t="s">
        <v>470</v>
      </c>
      <c r="N63" s="70">
        <v>41152</v>
      </c>
      <c r="O63" s="48">
        <v>0</v>
      </c>
      <c r="Q63" s="6">
        <f t="shared" si="4"/>
        <v>19096</v>
      </c>
      <c r="R63" s="6">
        <f t="shared" si="5"/>
        <v>3.0058651026392909</v>
      </c>
      <c r="S63" s="6">
        <f t="shared" si="9"/>
        <v>-2000</v>
      </c>
      <c r="T63" s="78">
        <f t="shared" si="12"/>
        <v>2666.6666666666665</v>
      </c>
      <c r="U63" s="71">
        <f t="shared" si="10"/>
        <v>7799.9999999997272</v>
      </c>
      <c r="V63" s="79">
        <f t="shared" si="13"/>
        <v>466.66666666669698</v>
      </c>
    </row>
    <row r="64" spans="1:30" x14ac:dyDescent="0.25">
      <c r="A64" t="s">
        <v>471</v>
      </c>
      <c r="B64" s="70">
        <v>41182</v>
      </c>
      <c r="C64" s="48">
        <v>5076</v>
      </c>
      <c r="D64" t="s">
        <v>471</v>
      </c>
      <c r="E64" s="70">
        <v>41182</v>
      </c>
      <c r="F64" s="48">
        <v>14027</v>
      </c>
      <c r="G64" t="s">
        <v>471</v>
      </c>
      <c r="H64" s="70">
        <v>41182</v>
      </c>
      <c r="I64" s="5">
        <v>2216.3000000000002</v>
      </c>
      <c r="J64" t="s">
        <v>471</v>
      </c>
      <c r="K64" s="70">
        <v>41182</v>
      </c>
      <c r="L64" s="48">
        <v>0</v>
      </c>
      <c r="M64" t="s">
        <v>471</v>
      </c>
      <c r="N64" s="70">
        <v>41182</v>
      </c>
      <c r="O64" s="48">
        <v>0</v>
      </c>
      <c r="Q64" s="6">
        <f t="shared" si="4"/>
        <v>19103</v>
      </c>
      <c r="R64" s="6">
        <f t="shared" si="5"/>
        <v>2.9681201905460028</v>
      </c>
      <c r="S64" s="6">
        <f t="shared" si="9"/>
        <v>7000</v>
      </c>
      <c r="T64" s="78">
        <f t="shared" si="12"/>
        <v>-1000</v>
      </c>
      <c r="U64" s="71">
        <f t="shared" si="10"/>
        <v>5700.0000000002728</v>
      </c>
      <c r="V64" s="79">
        <f t="shared" si="13"/>
        <v>1800.0000000000302</v>
      </c>
    </row>
    <row r="65" spans="1:22" x14ac:dyDescent="0.25">
      <c r="A65" t="s">
        <v>472</v>
      </c>
      <c r="B65" s="70">
        <v>41213</v>
      </c>
      <c r="C65" s="48">
        <v>5055</v>
      </c>
      <c r="D65" t="s">
        <v>472</v>
      </c>
      <c r="E65" s="70">
        <v>41213</v>
      </c>
      <c r="F65" s="48">
        <v>14024</v>
      </c>
      <c r="G65" t="s">
        <v>472</v>
      </c>
      <c r="H65" s="70">
        <v>41213</v>
      </c>
      <c r="I65" s="5">
        <v>2213.6</v>
      </c>
      <c r="J65" t="s">
        <v>472</v>
      </c>
      <c r="K65" s="70">
        <v>41213</v>
      </c>
      <c r="L65" s="48">
        <v>0</v>
      </c>
      <c r="M65" t="s">
        <v>472</v>
      </c>
      <c r="N65" s="70">
        <v>41213</v>
      </c>
      <c r="O65" s="48">
        <v>0</v>
      </c>
      <c r="Q65" s="6">
        <f t="shared" si="4"/>
        <v>19079</v>
      </c>
      <c r="R65" s="6">
        <f t="shared" si="5"/>
        <v>3.0976466271817316</v>
      </c>
      <c r="S65" s="6">
        <f t="shared" si="9"/>
        <v>-24000</v>
      </c>
      <c r="T65" s="78">
        <f t="shared" si="12"/>
        <v>-6333.333333333333</v>
      </c>
      <c r="U65" s="71">
        <f t="shared" si="10"/>
        <v>-2700.0000000002728</v>
      </c>
      <c r="V65" s="79">
        <f t="shared" si="13"/>
        <v>3599.9999999999091</v>
      </c>
    </row>
    <row r="66" spans="1:22" x14ac:dyDescent="0.25">
      <c r="A66" t="s">
        <v>473</v>
      </c>
      <c r="B66" s="70">
        <v>41243</v>
      </c>
      <c r="C66" s="48">
        <v>5052</v>
      </c>
      <c r="D66" t="s">
        <v>473</v>
      </c>
      <c r="E66" s="70">
        <v>41243</v>
      </c>
      <c r="F66" s="48">
        <v>14022</v>
      </c>
      <c r="G66" t="s">
        <v>473</v>
      </c>
      <c r="H66" s="70">
        <v>41243</v>
      </c>
      <c r="I66" s="5">
        <v>2209.1</v>
      </c>
      <c r="J66" t="s">
        <v>473</v>
      </c>
      <c r="K66" s="70">
        <v>41243</v>
      </c>
      <c r="L66" s="48">
        <v>0</v>
      </c>
      <c r="M66" t="s">
        <v>473</v>
      </c>
      <c r="N66" s="70">
        <v>41243</v>
      </c>
      <c r="O66" s="48">
        <v>0</v>
      </c>
      <c r="Q66" s="6">
        <f t="shared" si="4"/>
        <v>19074</v>
      </c>
      <c r="R66" s="6">
        <f t="shared" si="5"/>
        <v>3.1246723288245875</v>
      </c>
      <c r="S66" s="6">
        <f t="shared" si="9"/>
        <v>-5000</v>
      </c>
      <c r="T66" s="78">
        <f t="shared" si="12"/>
        <v>-7333.333333333333</v>
      </c>
      <c r="U66" s="71">
        <f t="shared" si="10"/>
        <v>-4500</v>
      </c>
      <c r="V66" s="79">
        <f t="shared" si="13"/>
        <v>-500</v>
      </c>
    </row>
    <row r="67" spans="1:22" x14ac:dyDescent="0.25">
      <c r="A67" t="s">
        <v>474</v>
      </c>
      <c r="B67" s="70">
        <v>41274</v>
      </c>
      <c r="C67" s="48">
        <v>5048</v>
      </c>
      <c r="D67" t="s">
        <v>474</v>
      </c>
      <c r="E67" s="70">
        <v>41274</v>
      </c>
      <c r="F67" s="48">
        <v>14033</v>
      </c>
      <c r="G67" t="s">
        <v>474</v>
      </c>
      <c r="H67" s="70">
        <v>41274</v>
      </c>
      <c r="I67" s="5">
        <v>2207.9</v>
      </c>
      <c r="J67" t="s">
        <v>474</v>
      </c>
      <c r="K67" s="70">
        <v>41274</v>
      </c>
      <c r="L67" s="48">
        <v>0</v>
      </c>
      <c r="M67" t="s">
        <v>474</v>
      </c>
      <c r="N67" s="70">
        <v>41274</v>
      </c>
      <c r="O67" s="48">
        <v>0</v>
      </c>
      <c r="Q67" s="6">
        <f t="shared" si="4"/>
        <v>19081</v>
      </c>
      <c r="R67" s="6">
        <f t="shared" si="5"/>
        <v>3.0868403123526065</v>
      </c>
      <c r="S67" s="6">
        <f t="shared" si="9"/>
        <v>7000</v>
      </c>
      <c r="T67" s="78">
        <f t="shared" si="12"/>
        <v>-7333.333333333333</v>
      </c>
      <c r="U67" s="71">
        <f t="shared" si="10"/>
        <v>-1199.9999999998181</v>
      </c>
      <c r="V67" s="79">
        <f t="shared" si="13"/>
        <v>-2800.0000000000305</v>
      </c>
    </row>
    <row r="68" spans="1:22" x14ac:dyDescent="0.25">
      <c r="A68" t="s">
        <v>475</v>
      </c>
      <c r="B68" s="70">
        <v>41305</v>
      </c>
      <c r="C68" s="48">
        <v>5029</v>
      </c>
      <c r="D68" t="s">
        <v>475</v>
      </c>
      <c r="E68" s="70">
        <v>41305</v>
      </c>
      <c r="F68" s="48">
        <v>14034</v>
      </c>
      <c r="G68" t="s">
        <v>475</v>
      </c>
      <c r="H68" s="70">
        <v>41305</v>
      </c>
      <c r="I68" s="5">
        <v>2203.6</v>
      </c>
      <c r="J68" t="s">
        <v>475</v>
      </c>
      <c r="K68" s="70">
        <v>41305</v>
      </c>
      <c r="L68" s="48">
        <v>0</v>
      </c>
      <c r="M68" t="s">
        <v>475</v>
      </c>
      <c r="N68" s="70">
        <v>41305</v>
      </c>
      <c r="O68" s="48">
        <v>0</v>
      </c>
      <c r="Q68" s="6">
        <f t="shared" si="4"/>
        <v>19063</v>
      </c>
      <c r="R68" s="6">
        <f t="shared" si="5"/>
        <v>3.184178775638685</v>
      </c>
      <c r="S68" s="6">
        <f t="shared" si="9"/>
        <v>-18000</v>
      </c>
      <c r="T68" s="78">
        <f t="shared" si="12"/>
        <v>-5333.333333333333</v>
      </c>
      <c r="U68" s="71">
        <f t="shared" si="10"/>
        <v>-4300.0000000001819</v>
      </c>
      <c r="V68" s="79">
        <f t="shared" si="13"/>
        <v>-3333.3333333333335</v>
      </c>
    </row>
    <row r="69" spans="1:22" x14ac:dyDescent="0.25">
      <c r="A69" t="s">
        <v>476</v>
      </c>
      <c r="B69" s="70">
        <v>41333</v>
      </c>
      <c r="C69" s="48">
        <v>5045</v>
      </c>
      <c r="D69" t="s">
        <v>476</v>
      </c>
      <c r="E69" s="70">
        <v>41333</v>
      </c>
      <c r="F69" s="48">
        <v>14030</v>
      </c>
      <c r="G69" t="s">
        <v>476</v>
      </c>
      <c r="H69" s="70">
        <v>41333</v>
      </c>
      <c r="I69" s="5">
        <v>2203.4</v>
      </c>
      <c r="J69" t="s">
        <v>476</v>
      </c>
      <c r="K69" s="70">
        <v>41333</v>
      </c>
      <c r="L69" s="48">
        <v>0</v>
      </c>
      <c r="M69" t="s">
        <v>476</v>
      </c>
      <c r="N69" s="70">
        <v>41333</v>
      </c>
      <c r="O69" s="48">
        <v>0</v>
      </c>
      <c r="Q69" s="6">
        <f t="shared" si="4"/>
        <v>19075</v>
      </c>
      <c r="R69" s="6">
        <f t="shared" si="5"/>
        <v>3.1192660550458697</v>
      </c>
      <c r="S69" s="6">
        <f t="shared" si="9"/>
        <v>12000</v>
      </c>
      <c r="T69" s="78">
        <f t="shared" si="12"/>
        <v>333.33333333333331</v>
      </c>
      <c r="U69" s="71">
        <f t="shared" si="10"/>
        <v>-199.9999999998181</v>
      </c>
      <c r="V69" s="79">
        <f t="shared" si="13"/>
        <v>-1899.9999999999393</v>
      </c>
    </row>
    <row r="70" spans="1:22" x14ac:dyDescent="0.25">
      <c r="A70" t="s">
        <v>477</v>
      </c>
      <c r="B70" s="70">
        <v>41364</v>
      </c>
      <c r="C70" s="48">
        <v>5052</v>
      </c>
      <c r="D70" t="s">
        <v>477</v>
      </c>
      <c r="E70" s="70">
        <v>41364</v>
      </c>
      <c r="F70" s="48">
        <v>14024</v>
      </c>
      <c r="G70" t="s">
        <v>477</v>
      </c>
      <c r="H70" s="70">
        <v>41364</v>
      </c>
      <c r="I70" s="5">
        <v>2201.8000000000002</v>
      </c>
      <c r="J70" t="s">
        <v>477</v>
      </c>
      <c r="K70" s="70">
        <v>41364</v>
      </c>
      <c r="L70" s="48">
        <v>0</v>
      </c>
      <c r="M70" t="s">
        <v>477</v>
      </c>
      <c r="N70" s="70">
        <v>41364</v>
      </c>
      <c r="O70" s="48">
        <v>0</v>
      </c>
      <c r="Q70" s="6">
        <f t="shared" si="4"/>
        <v>19076</v>
      </c>
      <c r="R70" s="6">
        <f t="shared" si="5"/>
        <v>3.11386034808136</v>
      </c>
      <c r="S70" s="6">
        <f t="shared" si="9"/>
        <v>1000</v>
      </c>
      <c r="T70" s="78">
        <f t="shared" si="12"/>
        <v>-1666.6666666666667</v>
      </c>
      <c r="U70" s="71">
        <f t="shared" si="10"/>
        <v>-1599.9999999999091</v>
      </c>
      <c r="V70" s="79">
        <f t="shared" si="13"/>
        <v>-2033.333333333303</v>
      </c>
    </row>
    <row r="71" spans="1:22" x14ac:dyDescent="0.25">
      <c r="A71" t="s">
        <v>478</v>
      </c>
      <c r="B71" s="70">
        <v>41394</v>
      </c>
      <c r="C71" s="48">
        <v>5047</v>
      </c>
      <c r="D71" t="s">
        <v>478</v>
      </c>
      <c r="E71" s="70">
        <v>41394</v>
      </c>
      <c r="F71" s="48">
        <v>14028</v>
      </c>
      <c r="G71" t="s">
        <v>478</v>
      </c>
      <c r="H71" s="70">
        <v>41394</v>
      </c>
      <c r="I71" s="5">
        <v>2192.6</v>
      </c>
      <c r="J71" t="s">
        <v>478</v>
      </c>
      <c r="K71" s="70">
        <v>41394</v>
      </c>
      <c r="L71" s="48">
        <v>0</v>
      </c>
      <c r="M71" t="s">
        <v>478</v>
      </c>
      <c r="N71" s="70">
        <v>41394</v>
      </c>
      <c r="O71" s="48">
        <v>0</v>
      </c>
      <c r="Q71" s="6">
        <f t="shared" si="4"/>
        <v>19075</v>
      </c>
      <c r="R71" s="6">
        <f t="shared" si="5"/>
        <v>3.1192660550458697</v>
      </c>
      <c r="S71" s="6">
        <f t="shared" si="9"/>
        <v>-1000</v>
      </c>
      <c r="T71" s="78">
        <f t="shared" si="12"/>
        <v>4000</v>
      </c>
      <c r="U71" s="71">
        <f t="shared" si="10"/>
        <v>-9200.0000000002728</v>
      </c>
      <c r="V71" s="79">
        <f t="shared" si="13"/>
        <v>-3666.6666666666665</v>
      </c>
    </row>
    <row r="72" spans="1:22" x14ac:dyDescent="0.25">
      <c r="A72" t="s">
        <v>479</v>
      </c>
      <c r="B72" s="70">
        <v>41425</v>
      </c>
      <c r="C72" s="48">
        <v>5049</v>
      </c>
      <c r="D72" t="s">
        <v>479</v>
      </c>
      <c r="E72" s="70">
        <v>41425</v>
      </c>
      <c r="F72" s="48">
        <v>14040</v>
      </c>
      <c r="G72" t="s">
        <v>479</v>
      </c>
      <c r="H72" s="70">
        <v>41425</v>
      </c>
      <c r="I72" s="5">
        <v>2184.6999999999998</v>
      </c>
      <c r="J72" t="s">
        <v>479</v>
      </c>
      <c r="K72" s="70">
        <v>41425</v>
      </c>
      <c r="L72" s="48">
        <v>0</v>
      </c>
      <c r="M72" t="s">
        <v>479</v>
      </c>
      <c r="N72" s="70">
        <v>41425</v>
      </c>
      <c r="O72" s="48">
        <v>0</v>
      </c>
      <c r="Q72" s="6">
        <f t="shared" si="4"/>
        <v>19089</v>
      </c>
      <c r="R72" s="6">
        <f t="shared" si="5"/>
        <v>3.0436376971030512</v>
      </c>
      <c r="S72" s="6">
        <f t="shared" si="9"/>
        <v>14000</v>
      </c>
      <c r="T72" s="78">
        <f t="shared" si="12"/>
        <v>4666.666666666667</v>
      </c>
      <c r="U72" s="71">
        <f t="shared" si="10"/>
        <v>-7900.0000000000909</v>
      </c>
      <c r="V72" s="79">
        <f t="shared" si="13"/>
        <v>-6233.333333333424</v>
      </c>
    </row>
    <row r="73" spans="1:22" x14ac:dyDescent="0.25">
      <c r="A73" t="s">
        <v>480</v>
      </c>
      <c r="B73" s="70">
        <v>41455</v>
      </c>
      <c r="C73" s="48">
        <v>5038</v>
      </c>
      <c r="D73" t="s">
        <v>480</v>
      </c>
      <c r="E73" s="70">
        <v>41455</v>
      </c>
      <c r="F73" s="48">
        <v>14031</v>
      </c>
      <c r="G73" t="s">
        <v>480</v>
      </c>
      <c r="H73" s="70">
        <v>41455</v>
      </c>
      <c r="I73" s="5">
        <v>2177.9</v>
      </c>
      <c r="J73" t="s">
        <v>480</v>
      </c>
      <c r="K73" s="70">
        <v>41455</v>
      </c>
      <c r="L73" s="48">
        <v>0</v>
      </c>
      <c r="M73" t="s">
        <v>480</v>
      </c>
      <c r="N73" s="70">
        <v>41455</v>
      </c>
      <c r="O73" s="48">
        <v>0</v>
      </c>
      <c r="Q73" s="6">
        <f t="shared" si="4"/>
        <v>19069</v>
      </c>
      <c r="R73" s="6">
        <f t="shared" si="5"/>
        <v>3.1517122030520852</v>
      </c>
      <c r="S73" s="6">
        <f t="shared" ref="S73:S104" si="14">IF(B73&lt;&gt;"",((C73+F73)-(C72+F72))*1000,"")</f>
        <v>-20000</v>
      </c>
      <c r="T73" s="78">
        <f t="shared" si="12"/>
        <v>-2333.3333333333335</v>
      </c>
      <c r="U73" s="71">
        <f t="shared" ref="U73:U104" si="15">IF(B73&lt;&gt;"",((I73-L73)-(I72-L72))*1000,"")</f>
        <v>-6799.9999999997272</v>
      </c>
      <c r="V73" s="79">
        <f t="shared" si="13"/>
        <v>-7966.666666666697</v>
      </c>
    </row>
    <row r="74" spans="1:22" x14ac:dyDescent="0.25">
      <c r="A74" t="s">
        <v>481</v>
      </c>
      <c r="B74" s="70">
        <v>41486</v>
      </c>
      <c r="C74" s="48">
        <v>5025</v>
      </c>
      <c r="D74" t="s">
        <v>481</v>
      </c>
      <c r="E74" s="70">
        <v>41486</v>
      </c>
      <c r="F74" s="48">
        <v>14029</v>
      </c>
      <c r="G74" t="s">
        <v>481</v>
      </c>
      <c r="H74" s="70">
        <v>41486</v>
      </c>
      <c r="I74" s="5">
        <v>2168.9</v>
      </c>
      <c r="J74" t="s">
        <v>481</v>
      </c>
      <c r="K74" s="70">
        <v>41486</v>
      </c>
      <c r="L74" s="48">
        <v>0</v>
      </c>
      <c r="M74" t="s">
        <v>481</v>
      </c>
      <c r="N74" s="70">
        <v>41486</v>
      </c>
      <c r="O74" s="48">
        <v>0</v>
      </c>
      <c r="Q74" s="6">
        <f t="shared" ref="Q74:Q130" si="16">C74+F74</f>
        <v>19054</v>
      </c>
      <c r="R74" s="6">
        <f t="shared" ref="R74:R129" si="17">100*($Q$9/Q74)-100</f>
        <v>3.2329169728141096</v>
      </c>
      <c r="S74" s="6">
        <f t="shared" si="14"/>
        <v>-15000</v>
      </c>
      <c r="T74" s="78">
        <f t="shared" si="12"/>
        <v>-7000</v>
      </c>
      <c r="U74" s="71">
        <f t="shared" si="15"/>
        <v>-9000</v>
      </c>
      <c r="V74" s="79">
        <f t="shared" si="13"/>
        <v>-7899.9999999999391</v>
      </c>
    </row>
    <row r="75" spans="1:22" x14ac:dyDescent="0.25">
      <c r="A75" t="s">
        <v>482</v>
      </c>
      <c r="B75" s="70">
        <v>41517</v>
      </c>
      <c r="C75" s="48">
        <v>5045</v>
      </c>
      <c r="D75" t="s">
        <v>482</v>
      </c>
      <c r="E75" s="70">
        <v>41517</v>
      </c>
      <c r="F75" s="48">
        <v>14032</v>
      </c>
      <c r="G75" t="s">
        <v>482</v>
      </c>
      <c r="H75" s="70">
        <v>41517</v>
      </c>
      <c r="I75" s="5">
        <v>2162</v>
      </c>
      <c r="J75" t="s">
        <v>482</v>
      </c>
      <c r="K75" s="70">
        <v>41517</v>
      </c>
      <c r="L75" s="48">
        <v>0</v>
      </c>
      <c r="M75" t="s">
        <v>482</v>
      </c>
      <c r="N75" s="70">
        <v>41517</v>
      </c>
      <c r="O75" s="48">
        <v>0</v>
      </c>
      <c r="Q75" s="6">
        <f t="shared" si="16"/>
        <v>19077</v>
      </c>
      <c r="R75" s="6">
        <f t="shared" si="17"/>
        <v>3.1084552078419136</v>
      </c>
      <c r="S75" s="6">
        <f t="shared" si="14"/>
        <v>23000</v>
      </c>
      <c r="T75" s="78">
        <f t="shared" ref="T75:T106" si="18">IF(B75&lt;&gt;"",AVERAGE(S73:S75),"")</f>
        <v>-4000</v>
      </c>
      <c r="U75" s="71">
        <f t="shared" si="15"/>
        <v>-6900.0000000000909</v>
      </c>
      <c r="V75" s="79">
        <f t="shared" ref="V75:V106" si="19">IF(B75&lt;&gt;"",AVERAGE(U73:U75),"")</f>
        <v>-7566.666666666606</v>
      </c>
    </row>
    <row r="76" spans="1:22" x14ac:dyDescent="0.25">
      <c r="A76" t="s">
        <v>483</v>
      </c>
      <c r="B76" s="70">
        <v>41547</v>
      </c>
      <c r="C76" s="48">
        <v>5050</v>
      </c>
      <c r="D76" t="s">
        <v>483</v>
      </c>
      <c r="E76" s="70">
        <v>41547</v>
      </c>
      <c r="F76" s="48">
        <v>14032</v>
      </c>
      <c r="G76" t="s">
        <v>483</v>
      </c>
      <c r="H76" s="70">
        <v>41547</v>
      </c>
      <c r="I76" s="5">
        <v>2159.6999999999998</v>
      </c>
      <c r="J76" t="s">
        <v>483</v>
      </c>
      <c r="K76" s="70">
        <v>41547</v>
      </c>
      <c r="L76" s="48">
        <v>0</v>
      </c>
      <c r="M76" t="s">
        <v>483</v>
      </c>
      <c r="N76" s="70">
        <v>41547</v>
      </c>
      <c r="O76" s="48">
        <v>0</v>
      </c>
      <c r="Q76" s="6">
        <f t="shared" si="16"/>
        <v>19082</v>
      </c>
      <c r="R76" s="6">
        <f t="shared" si="17"/>
        <v>3.0814380044020595</v>
      </c>
      <c r="S76" s="6">
        <f t="shared" si="14"/>
        <v>5000</v>
      </c>
      <c r="T76" s="78">
        <f t="shared" si="18"/>
        <v>4333.333333333333</v>
      </c>
      <c r="U76" s="71">
        <f t="shared" si="15"/>
        <v>-2300.0000000001819</v>
      </c>
      <c r="V76" s="79">
        <f t="shared" si="19"/>
        <v>-6066.6666666667579</v>
      </c>
    </row>
    <row r="77" spans="1:22" x14ac:dyDescent="0.25">
      <c r="A77" t="s">
        <v>484</v>
      </c>
      <c r="B77" s="70">
        <v>41578</v>
      </c>
      <c r="C77" s="48">
        <v>5057</v>
      </c>
      <c r="D77" t="s">
        <v>484</v>
      </c>
      <c r="E77" s="70">
        <v>41578</v>
      </c>
      <c r="F77" s="48">
        <v>14034</v>
      </c>
      <c r="G77" t="s">
        <v>484</v>
      </c>
      <c r="H77" s="70">
        <v>41578</v>
      </c>
      <c r="I77" s="5">
        <v>2148.8000000000002</v>
      </c>
      <c r="J77" t="s">
        <v>484</v>
      </c>
      <c r="K77" s="70">
        <v>41578</v>
      </c>
      <c r="L77" s="48">
        <v>0</v>
      </c>
      <c r="M77" t="s">
        <v>484</v>
      </c>
      <c r="N77" s="70">
        <v>41578</v>
      </c>
      <c r="O77" s="48">
        <v>0</v>
      </c>
      <c r="Q77" s="6">
        <f t="shared" si="16"/>
        <v>19091</v>
      </c>
      <c r="R77" s="6">
        <f t="shared" si="17"/>
        <v>3.0328427007490433</v>
      </c>
      <c r="S77" s="6">
        <f t="shared" si="14"/>
        <v>9000</v>
      </c>
      <c r="T77" s="78">
        <f t="shared" si="18"/>
        <v>12333.333333333334</v>
      </c>
      <c r="U77" s="71">
        <f t="shared" si="15"/>
        <v>-10899.999999999636</v>
      </c>
      <c r="V77" s="79">
        <f t="shared" si="19"/>
        <v>-6699.99999999997</v>
      </c>
    </row>
    <row r="78" spans="1:22" x14ac:dyDescent="0.25">
      <c r="A78" t="s">
        <v>485</v>
      </c>
      <c r="B78" s="70">
        <v>41608</v>
      </c>
      <c r="C78" s="48">
        <v>5056</v>
      </c>
      <c r="D78" t="s">
        <v>485</v>
      </c>
      <c r="E78" s="70">
        <v>41608</v>
      </c>
      <c r="F78" s="48">
        <v>14041</v>
      </c>
      <c r="G78" t="s">
        <v>485</v>
      </c>
      <c r="H78" s="70">
        <v>41608</v>
      </c>
      <c r="I78" s="5">
        <v>2151.6</v>
      </c>
      <c r="J78" t="s">
        <v>485</v>
      </c>
      <c r="K78" s="70">
        <v>41608</v>
      </c>
      <c r="L78" s="48">
        <v>0</v>
      </c>
      <c r="M78" t="s">
        <v>485</v>
      </c>
      <c r="N78" s="70">
        <v>41608</v>
      </c>
      <c r="O78" s="48">
        <v>0</v>
      </c>
      <c r="Q78" s="6">
        <f t="shared" si="16"/>
        <v>19097</v>
      </c>
      <c r="R78" s="6">
        <f t="shared" si="17"/>
        <v>3.0004712782112364</v>
      </c>
      <c r="S78" s="6">
        <f t="shared" si="14"/>
        <v>6000</v>
      </c>
      <c r="T78" s="78">
        <f t="shared" si="18"/>
        <v>6666.666666666667</v>
      </c>
      <c r="U78" s="71">
        <f t="shared" si="15"/>
        <v>2799.9999999997272</v>
      </c>
      <c r="V78" s="79">
        <f t="shared" si="19"/>
        <v>-3466.666666666697</v>
      </c>
    </row>
    <row r="79" spans="1:22" x14ac:dyDescent="0.25">
      <c r="A79" t="s">
        <v>486</v>
      </c>
      <c r="B79" s="70">
        <v>41639</v>
      </c>
      <c r="C79" s="48">
        <v>5053</v>
      </c>
      <c r="D79" t="s">
        <v>486</v>
      </c>
      <c r="E79" s="70">
        <v>41639</v>
      </c>
      <c r="F79" s="48">
        <v>14026</v>
      </c>
      <c r="G79" t="s">
        <v>486</v>
      </c>
      <c r="H79" s="70">
        <v>41639</v>
      </c>
      <c r="I79" s="5">
        <v>2147.1999999999998</v>
      </c>
      <c r="J79" t="s">
        <v>486</v>
      </c>
      <c r="K79" s="70">
        <v>41639</v>
      </c>
      <c r="L79" s="48">
        <v>0</v>
      </c>
      <c r="M79" t="s">
        <v>486</v>
      </c>
      <c r="N79" s="70">
        <v>41639</v>
      </c>
      <c r="O79" s="48">
        <v>0</v>
      </c>
      <c r="Q79" s="6">
        <f t="shared" si="16"/>
        <v>19079</v>
      </c>
      <c r="R79" s="6">
        <f t="shared" si="17"/>
        <v>3.0976466271817316</v>
      </c>
      <c r="S79" s="6">
        <f t="shared" si="14"/>
        <v>-18000</v>
      </c>
      <c r="T79" s="78">
        <f t="shared" si="18"/>
        <v>-1000</v>
      </c>
      <c r="U79" s="71">
        <f t="shared" si="15"/>
        <v>-4400.0000000000909</v>
      </c>
      <c r="V79" s="79">
        <f t="shared" si="19"/>
        <v>-4166.666666666667</v>
      </c>
    </row>
    <row r="80" spans="1:22" x14ac:dyDescent="0.25">
      <c r="A80" t="s">
        <v>487</v>
      </c>
      <c r="B80" s="70">
        <v>41670</v>
      </c>
      <c r="C80" s="48">
        <v>5051</v>
      </c>
      <c r="D80" t="s">
        <v>487</v>
      </c>
      <c r="E80" s="70">
        <v>41670</v>
      </c>
      <c r="F80" s="48">
        <v>14025</v>
      </c>
      <c r="G80" t="s">
        <v>487</v>
      </c>
      <c r="H80" s="70">
        <v>41670</v>
      </c>
      <c r="I80" s="5">
        <v>2143.8000000000002</v>
      </c>
      <c r="J80" t="s">
        <v>487</v>
      </c>
      <c r="K80" s="70">
        <v>41670</v>
      </c>
      <c r="L80" s="48">
        <v>0</v>
      </c>
      <c r="M80" t="s">
        <v>487</v>
      </c>
      <c r="N80" s="70">
        <v>41670</v>
      </c>
      <c r="O80" s="48">
        <v>0</v>
      </c>
      <c r="Q80" s="6">
        <f t="shared" si="16"/>
        <v>19076</v>
      </c>
      <c r="R80" s="6">
        <f t="shared" si="17"/>
        <v>3.11386034808136</v>
      </c>
      <c r="S80" s="6">
        <f t="shared" si="14"/>
        <v>-3000</v>
      </c>
      <c r="T80" s="78">
        <f t="shared" si="18"/>
        <v>-5000</v>
      </c>
      <c r="U80" s="71">
        <f t="shared" si="15"/>
        <v>-3399.9999999996362</v>
      </c>
      <c r="V80" s="79">
        <f t="shared" si="19"/>
        <v>-1666.6666666666667</v>
      </c>
    </row>
    <row r="81" spans="1:22" x14ac:dyDescent="0.25">
      <c r="A81" t="s">
        <v>488</v>
      </c>
      <c r="B81" s="70">
        <v>41698</v>
      </c>
      <c r="C81" s="48">
        <v>5058</v>
      </c>
      <c r="D81" t="s">
        <v>488</v>
      </c>
      <c r="E81" s="70">
        <v>41698</v>
      </c>
      <c r="F81" s="48">
        <v>14035</v>
      </c>
      <c r="G81" t="s">
        <v>488</v>
      </c>
      <c r="H81" s="70">
        <v>41698</v>
      </c>
      <c r="I81" s="5">
        <v>2139.9</v>
      </c>
      <c r="J81" t="s">
        <v>488</v>
      </c>
      <c r="K81" s="70">
        <v>41698</v>
      </c>
      <c r="L81" s="48">
        <v>0</v>
      </c>
      <c r="M81" t="s">
        <v>488</v>
      </c>
      <c r="N81" s="70">
        <v>41698</v>
      </c>
      <c r="O81" s="48">
        <v>0</v>
      </c>
      <c r="Q81" s="6">
        <f t="shared" si="16"/>
        <v>19093</v>
      </c>
      <c r="R81" s="6">
        <f t="shared" si="17"/>
        <v>3.0220499659561142</v>
      </c>
      <c r="S81" s="6">
        <f t="shared" si="14"/>
        <v>17000</v>
      </c>
      <c r="T81" s="78">
        <f t="shared" si="18"/>
        <v>-1333.3333333333333</v>
      </c>
      <c r="U81" s="71">
        <f t="shared" si="15"/>
        <v>-3900.0000000000909</v>
      </c>
      <c r="V81" s="79">
        <f t="shared" si="19"/>
        <v>-3899.9999999999395</v>
      </c>
    </row>
    <row r="82" spans="1:22" x14ac:dyDescent="0.25">
      <c r="A82" t="s">
        <v>489</v>
      </c>
      <c r="B82" s="70">
        <v>41729</v>
      </c>
      <c r="C82" s="48">
        <v>5055</v>
      </c>
      <c r="D82" t="s">
        <v>489</v>
      </c>
      <c r="E82" s="70">
        <v>41729</v>
      </c>
      <c r="F82" s="48">
        <v>14047</v>
      </c>
      <c r="G82" t="s">
        <v>489</v>
      </c>
      <c r="H82" s="70">
        <v>41729</v>
      </c>
      <c r="I82" s="5">
        <v>2138.1</v>
      </c>
      <c r="J82" t="s">
        <v>489</v>
      </c>
      <c r="K82" s="70">
        <v>41729</v>
      </c>
      <c r="L82" s="48">
        <v>0</v>
      </c>
      <c r="M82" t="s">
        <v>489</v>
      </c>
      <c r="N82" s="70">
        <v>41729</v>
      </c>
      <c r="O82" s="48">
        <v>0</v>
      </c>
      <c r="Q82" s="6">
        <f t="shared" si="16"/>
        <v>19102</v>
      </c>
      <c r="R82" s="6">
        <f t="shared" si="17"/>
        <v>2.9735106271594702</v>
      </c>
      <c r="S82" s="6">
        <f t="shared" si="14"/>
        <v>9000</v>
      </c>
      <c r="T82" s="78">
        <f t="shared" si="18"/>
        <v>7666.666666666667</v>
      </c>
      <c r="U82" s="71">
        <f t="shared" si="15"/>
        <v>-1800.0000000001819</v>
      </c>
      <c r="V82" s="79">
        <f t="shared" si="19"/>
        <v>-3033.333333333303</v>
      </c>
    </row>
    <row r="83" spans="1:22" x14ac:dyDescent="0.25">
      <c r="A83" t="s">
        <v>490</v>
      </c>
      <c r="B83" s="70">
        <v>41759</v>
      </c>
      <c r="C83" s="48">
        <v>5058</v>
      </c>
      <c r="D83" t="s">
        <v>490</v>
      </c>
      <c r="E83" s="70">
        <v>41759</v>
      </c>
      <c r="F83" s="48">
        <v>14070</v>
      </c>
      <c r="G83" t="s">
        <v>490</v>
      </c>
      <c r="H83" s="70">
        <v>41759</v>
      </c>
      <c r="I83" s="5">
        <v>2135</v>
      </c>
      <c r="J83" t="s">
        <v>490</v>
      </c>
      <c r="K83" s="70">
        <v>41759</v>
      </c>
      <c r="L83" s="48">
        <v>0</v>
      </c>
      <c r="M83" t="s">
        <v>490</v>
      </c>
      <c r="N83" s="70">
        <v>41759</v>
      </c>
      <c r="O83" s="48">
        <v>0</v>
      </c>
      <c r="Q83" s="6">
        <f t="shared" si="16"/>
        <v>19128</v>
      </c>
      <c r="R83" s="6">
        <f t="shared" si="17"/>
        <v>2.8335424508573794</v>
      </c>
      <c r="S83" s="6">
        <f t="shared" si="14"/>
        <v>26000</v>
      </c>
      <c r="T83" s="78">
        <f t="shared" si="18"/>
        <v>17333.333333333332</v>
      </c>
      <c r="U83" s="71">
        <f t="shared" si="15"/>
        <v>-3099.9999999999091</v>
      </c>
      <c r="V83" s="79">
        <f t="shared" si="19"/>
        <v>-2933.333333333394</v>
      </c>
    </row>
    <row r="84" spans="1:22" x14ac:dyDescent="0.25">
      <c r="A84" t="s">
        <v>491</v>
      </c>
      <c r="B84" s="70">
        <v>41790</v>
      </c>
      <c r="C84" s="48">
        <v>5057</v>
      </c>
      <c r="D84" t="s">
        <v>491</v>
      </c>
      <c r="E84" s="70">
        <v>41790</v>
      </c>
      <c r="F84" s="48">
        <v>14079</v>
      </c>
      <c r="G84" t="s">
        <v>491</v>
      </c>
      <c r="H84" s="70">
        <v>41790</v>
      </c>
      <c r="I84" s="5">
        <v>2136.6999999999998</v>
      </c>
      <c r="J84" t="s">
        <v>491</v>
      </c>
      <c r="K84" s="70">
        <v>41790</v>
      </c>
      <c r="L84" s="48">
        <v>0</v>
      </c>
      <c r="M84" t="s">
        <v>491</v>
      </c>
      <c r="N84" s="70">
        <v>41790</v>
      </c>
      <c r="O84" s="48">
        <v>0</v>
      </c>
      <c r="Q84" s="6">
        <f t="shared" si="16"/>
        <v>19136</v>
      </c>
      <c r="R84" s="6">
        <f t="shared" si="17"/>
        <v>2.7905518394648823</v>
      </c>
      <c r="S84" s="6">
        <f t="shared" si="14"/>
        <v>8000</v>
      </c>
      <c r="T84" s="78">
        <f t="shared" si="18"/>
        <v>14333.333333333334</v>
      </c>
      <c r="U84" s="71">
        <f t="shared" si="15"/>
        <v>1699.9999999998181</v>
      </c>
      <c r="V84" s="79">
        <f t="shared" si="19"/>
        <v>-1066.6666666667577</v>
      </c>
    </row>
    <row r="85" spans="1:22" x14ac:dyDescent="0.25">
      <c r="A85" t="s">
        <v>492</v>
      </c>
      <c r="B85" s="70">
        <v>41820</v>
      </c>
      <c r="C85" s="48">
        <v>5062</v>
      </c>
      <c r="D85" t="s">
        <v>492</v>
      </c>
      <c r="E85" s="70">
        <v>41820</v>
      </c>
      <c r="F85" s="48">
        <v>14102</v>
      </c>
      <c r="G85" t="s">
        <v>492</v>
      </c>
      <c r="H85" s="70">
        <v>41820</v>
      </c>
      <c r="I85" s="5">
        <v>2136.8000000000002</v>
      </c>
      <c r="J85" t="s">
        <v>492</v>
      </c>
      <c r="K85" s="70">
        <v>41820</v>
      </c>
      <c r="L85" s="48">
        <v>0</v>
      </c>
      <c r="M85" t="s">
        <v>492</v>
      </c>
      <c r="N85" s="70">
        <v>41820</v>
      </c>
      <c r="O85" s="48">
        <v>0</v>
      </c>
      <c r="Q85" s="6">
        <f t="shared" si="16"/>
        <v>19164</v>
      </c>
      <c r="R85" s="6">
        <f t="shared" si="17"/>
        <v>2.6403673554581388</v>
      </c>
      <c r="S85" s="6">
        <f t="shared" si="14"/>
        <v>28000</v>
      </c>
      <c r="T85" s="78">
        <f t="shared" si="18"/>
        <v>20666.666666666668</v>
      </c>
      <c r="U85" s="71">
        <f t="shared" si="15"/>
        <v>100.0000000003638</v>
      </c>
      <c r="V85" s="79">
        <f t="shared" si="19"/>
        <v>-433.33333333324236</v>
      </c>
    </row>
    <row r="86" spans="1:22" x14ac:dyDescent="0.25">
      <c r="A86" t="s">
        <v>493</v>
      </c>
      <c r="B86" s="70">
        <v>41851</v>
      </c>
      <c r="C86" s="48">
        <v>5022</v>
      </c>
      <c r="D86" t="s">
        <v>493</v>
      </c>
      <c r="E86" s="70">
        <v>41851</v>
      </c>
      <c r="F86" s="48">
        <v>14126</v>
      </c>
      <c r="G86" t="s">
        <v>493</v>
      </c>
      <c r="H86" s="70">
        <v>41851</v>
      </c>
      <c r="I86" s="5">
        <v>2139.5</v>
      </c>
      <c r="J86" t="s">
        <v>493</v>
      </c>
      <c r="K86" s="70">
        <v>41851</v>
      </c>
      <c r="L86" s="48">
        <v>0</v>
      </c>
      <c r="M86" t="s">
        <v>493</v>
      </c>
      <c r="N86" s="70">
        <v>41851</v>
      </c>
      <c r="O86" s="48">
        <v>0</v>
      </c>
      <c r="Q86" s="6">
        <f t="shared" si="16"/>
        <v>19148</v>
      </c>
      <c r="R86" s="6">
        <f t="shared" si="17"/>
        <v>2.7261332776269001</v>
      </c>
      <c r="S86" s="6">
        <f t="shared" si="14"/>
        <v>-16000</v>
      </c>
      <c r="T86" s="78">
        <f t="shared" si="18"/>
        <v>6666.666666666667</v>
      </c>
      <c r="U86" s="71">
        <f t="shared" si="15"/>
        <v>2699.9999999998181</v>
      </c>
      <c r="V86" s="79">
        <f t="shared" si="19"/>
        <v>1500</v>
      </c>
    </row>
    <row r="87" spans="1:22" x14ac:dyDescent="0.25">
      <c r="A87" t="s">
        <v>494</v>
      </c>
      <c r="B87" s="70">
        <v>41882</v>
      </c>
      <c r="C87" s="48">
        <v>5021</v>
      </c>
      <c r="D87" t="s">
        <v>494</v>
      </c>
      <c r="E87" s="70">
        <v>41882</v>
      </c>
      <c r="F87" s="48">
        <v>14106</v>
      </c>
      <c r="G87" t="s">
        <v>494</v>
      </c>
      <c r="H87" s="70">
        <v>41882</v>
      </c>
      <c r="I87" s="5">
        <v>2142.1999999999998</v>
      </c>
      <c r="J87" t="s">
        <v>494</v>
      </c>
      <c r="K87" s="70">
        <v>41882</v>
      </c>
      <c r="L87" s="48">
        <v>0</v>
      </c>
      <c r="M87" t="s">
        <v>494</v>
      </c>
      <c r="N87" s="70">
        <v>41882</v>
      </c>
      <c r="O87" s="48">
        <v>0</v>
      </c>
      <c r="Q87" s="6">
        <f t="shared" si="16"/>
        <v>19127</v>
      </c>
      <c r="R87" s="6">
        <f t="shared" si="17"/>
        <v>2.8389188058765029</v>
      </c>
      <c r="S87" s="6">
        <f t="shared" si="14"/>
        <v>-21000</v>
      </c>
      <c r="T87" s="78">
        <f t="shared" si="18"/>
        <v>-3000</v>
      </c>
      <c r="U87" s="71">
        <f t="shared" si="15"/>
        <v>2699.9999999998181</v>
      </c>
      <c r="V87" s="79">
        <f t="shared" si="19"/>
        <v>1833.3333333333333</v>
      </c>
    </row>
    <row r="88" spans="1:22" x14ac:dyDescent="0.25">
      <c r="A88" t="s">
        <v>495</v>
      </c>
      <c r="B88" s="70">
        <v>41912</v>
      </c>
      <c r="C88" s="48">
        <v>5045</v>
      </c>
      <c r="D88" t="s">
        <v>495</v>
      </c>
      <c r="E88" s="70">
        <v>41912</v>
      </c>
      <c r="F88" s="48">
        <v>14114</v>
      </c>
      <c r="G88" t="s">
        <v>495</v>
      </c>
      <c r="H88" s="70">
        <v>41912</v>
      </c>
      <c r="I88" s="5">
        <v>2141.6999999999998</v>
      </c>
      <c r="J88" t="s">
        <v>495</v>
      </c>
      <c r="K88" s="70">
        <v>41912</v>
      </c>
      <c r="L88" s="48">
        <v>0</v>
      </c>
      <c r="M88" t="s">
        <v>495</v>
      </c>
      <c r="N88" s="70">
        <v>41912</v>
      </c>
      <c r="O88" s="48">
        <v>0</v>
      </c>
      <c r="Q88" s="6">
        <f t="shared" si="16"/>
        <v>19159</v>
      </c>
      <c r="R88" s="6">
        <f t="shared" si="17"/>
        <v>2.6671538180489591</v>
      </c>
      <c r="S88" s="6">
        <f t="shared" si="14"/>
        <v>32000</v>
      </c>
      <c r="T88" s="78">
        <f t="shared" si="18"/>
        <v>-1666.6666666666667</v>
      </c>
      <c r="U88" s="71">
        <f t="shared" si="15"/>
        <v>-500</v>
      </c>
      <c r="V88" s="79">
        <f t="shared" si="19"/>
        <v>1633.3333333332121</v>
      </c>
    </row>
    <row r="89" spans="1:22" x14ac:dyDescent="0.25">
      <c r="A89" t="s">
        <v>496</v>
      </c>
      <c r="B89" s="70">
        <v>41943</v>
      </c>
      <c r="C89" s="48">
        <v>5051</v>
      </c>
      <c r="D89" t="s">
        <v>496</v>
      </c>
      <c r="E89" s="70">
        <v>41943</v>
      </c>
      <c r="F89" s="48">
        <v>14130</v>
      </c>
      <c r="G89" t="s">
        <v>496</v>
      </c>
      <c r="H89" s="70">
        <v>41943</v>
      </c>
      <c r="I89" s="5">
        <v>2142.8000000000002</v>
      </c>
      <c r="J89" t="s">
        <v>496</v>
      </c>
      <c r="K89" s="70">
        <v>41943</v>
      </c>
      <c r="L89" s="48">
        <v>0</v>
      </c>
      <c r="M89" t="s">
        <v>496</v>
      </c>
      <c r="N89" s="70">
        <v>41943</v>
      </c>
      <c r="O89" s="48">
        <v>0</v>
      </c>
      <c r="Q89" s="6">
        <f t="shared" si="16"/>
        <v>19181</v>
      </c>
      <c r="R89" s="6">
        <f t="shared" si="17"/>
        <v>2.5493978416140948</v>
      </c>
      <c r="S89" s="6">
        <f t="shared" si="14"/>
        <v>22000</v>
      </c>
      <c r="T89" s="78">
        <f t="shared" si="18"/>
        <v>11000</v>
      </c>
      <c r="U89" s="71">
        <f t="shared" si="15"/>
        <v>1100.0000000003638</v>
      </c>
      <c r="V89" s="79">
        <f t="shared" si="19"/>
        <v>1100.0000000000607</v>
      </c>
    </row>
    <row r="90" spans="1:22" x14ac:dyDescent="0.25">
      <c r="A90" t="s">
        <v>497</v>
      </c>
      <c r="B90" s="70">
        <v>41973</v>
      </c>
      <c r="C90" s="48">
        <v>5055</v>
      </c>
      <c r="D90" t="s">
        <v>497</v>
      </c>
      <c r="E90" s="70">
        <v>41973</v>
      </c>
      <c r="F90" s="48">
        <v>14138</v>
      </c>
      <c r="G90" t="s">
        <v>497</v>
      </c>
      <c r="H90" s="70">
        <v>41973</v>
      </c>
      <c r="I90" s="5">
        <v>2145.9</v>
      </c>
      <c r="J90" t="s">
        <v>497</v>
      </c>
      <c r="K90" s="70">
        <v>41973</v>
      </c>
      <c r="L90" s="48">
        <v>0</v>
      </c>
      <c r="M90" t="s">
        <v>497</v>
      </c>
      <c r="N90" s="70">
        <v>41973</v>
      </c>
      <c r="O90" s="48">
        <v>0</v>
      </c>
      <c r="Q90" s="6">
        <f t="shared" si="16"/>
        <v>19193</v>
      </c>
      <c r="R90" s="6">
        <f t="shared" si="17"/>
        <v>2.4852810920648096</v>
      </c>
      <c r="S90" s="6">
        <f t="shared" si="14"/>
        <v>12000</v>
      </c>
      <c r="T90" s="78">
        <f t="shared" si="18"/>
        <v>22000</v>
      </c>
      <c r="U90" s="71">
        <f t="shared" si="15"/>
        <v>3099.9999999999091</v>
      </c>
      <c r="V90" s="79">
        <f t="shared" si="19"/>
        <v>1233.3333333334242</v>
      </c>
    </row>
    <row r="91" spans="1:22" x14ac:dyDescent="0.25">
      <c r="A91" t="s">
        <v>498</v>
      </c>
      <c r="B91" s="70">
        <v>42004</v>
      </c>
      <c r="C91" s="48">
        <v>5061</v>
      </c>
      <c r="D91" t="s">
        <v>498</v>
      </c>
      <c r="E91" s="70">
        <v>42004</v>
      </c>
      <c r="F91" s="48">
        <v>14144</v>
      </c>
      <c r="G91" t="s">
        <v>498</v>
      </c>
      <c r="H91" s="70">
        <v>42004</v>
      </c>
      <c r="I91" s="5">
        <v>2146.1</v>
      </c>
      <c r="J91" t="s">
        <v>498</v>
      </c>
      <c r="K91" s="70">
        <v>42004</v>
      </c>
      <c r="L91" s="48">
        <v>0</v>
      </c>
      <c r="M91" t="s">
        <v>498</v>
      </c>
      <c r="N91" s="70">
        <v>42004</v>
      </c>
      <c r="O91" s="48">
        <v>0</v>
      </c>
      <c r="Q91" s="6">
        <f t="shared" si="16"/>
        <v>19205</v>
      </c>
      <c r="R91" s="6">
        <f t="shared" si="17"/>
        <v>2.4212444675865612</v>
      </c>
      <c r="S91" s="6">
        <f t="shared" si="14"/>
        <v>12000</v>
      </c>
      <c r="T91" s="78">
        <f t="shared" si="18"/>
        <v>15333.333333333334</v>
      </c>
      <c r="U91" s="71">
        <f t="shared" si="15"/>
        <v>199.9999999998181</v>
      </c>
      <c r="V91" s="79">
        <f t="shared" si="19"/>
        <v>1466.666666666697</v>
      </c>
    </row>
    <row r="92" spans="1:22" x14ac:dyDescent="0.25">
      <c r="A92" t="s">
        <v>499</v>
      </c>
      <c r="B92" s="70">
        <v>42035</v>
      </c>
      <c r="C92" s="48">
        <v>5065</v>
      </c>
      <c r="D92" t="s">
        <v>499</v>
      </c>
      <c r="E92" s="70">
        <v>42035</v>
      </c>
      <c r="F92" s="48">
        <v>14148</v>
      </c>
      <c r="G92" t="s">
        <v>499</v>
      </c>
      <c r="H92" s="70">
        <v>42035</v>
      </c>
      <c r="I92" s="5">
        <v>2149.8000000000002</v>
      </c>
      <c r="J92" t="s">
        <v>499</v>
      </c>
      <c r="K92" s="70">
        <v>42035</v>
      </c>
      <c r="L92" s="48">
        <v>0</v>
      </c>
      <c r="M92" t="s">
        <v>499</v>
      </c>
      <c r="N92" s="70">
        <v>42035</v>
      </c>
      <c r="O92" s="48">
        <v>0</v>
      </c>
      <c r="Q92" s="6">
        <f t="shared" si="16"/>
        <v>19213</v>
      </c>
      <c r="R92" s="6">
        <f t="shared" si="17"/>
        <v>2.3785978243897432</v>
      </c>
      <c r="S92" s="6">
        <f t="shared" si="14"/>
        <v>8000</v>
      </c>
      <c r="T92" s="78">
        <f t="shared" si="18"/>
        <v>10666.666666666666</v>
      </c>
      <c r="U92" s="71">
        <f t="shared" si="15"/>
        <v>3700.0000000002728</v>
      </c>
      <c r="V92" s="79">
        <f t="shared" si="19"/>
        <v>2333.3333333333335</v>
      </c>
    </row>
    <row r="93" spans="1:22" x14ac:dyDescent="0.25">
      <c r="A93" t="s">
        <v>500</v>
      </c>
      <c r="B93" s="70">
        <v>42063</v>
      </c>
      <c r="C93" s="48">
        <v>5070</v>
      </c>
      <c r="D93" t="s">
        <v>500</v>
      </c>
      <c r="E93" s="70">
        <v>42063</v>
      </c>
      <c r="F93" s="48">
        <v>14158</v>
      </c>
      <c r="G93" t="s">
        <v>500</v>
      </c>
      <c r="H93" s="70">
        <v>42063</v>
      </c>
      <c r="I93" s="5">
        <v>2151.3000000000002</v>
      </c>
      <c r="J93" t="s">
        <v>500</v>
      </c>
      <c r="K93" s="70">
        <v>42063</v>
      </c>
      <c r="L93" s="48">
        <v>0</v>
      </c>
      <c r="M93" t="s">
        <v>500</v>
      </c>
      <c r="N93" s="70">
        <v>42063</v>
      </c>
      <c r="O93" s="48">
        <v>0</v>
      </c>
      <c r="Q93" s="6">
        <f t="shared" si="16"/>
        <v>19228</v>
      </c>
      <c r="R93" s="6">
        <f t="shared" si="17"/>
        <v>2.2987310172664763</v>
      </c>
      <c r="S93" s="6">
        <f t="shared" si="14"/>
        <v>15000</v>
      </c>
      <c r="T93" s="78">
        <f t="shared" si="18"/>
        <v>11666.666666666666</v>
      </c>
      <c r="U93" s="71">
        <f t="shared" si="15"/>
        <v>1500</v>
      </c>
      <c r="V93" s="79">
        <f t="shared" si="19"/>
        <v>1800.0000000000302</v>
      </c>
    </row>
    <row r="94" spans="1:22" x14ac:dyDescent="0.25">
      <c r="A94" t="s">
        <v>501</v>
      </c>
      <c r="B94" s="70">
        <v>42094</v>
      </c>
      <c r="C94" s="48">
        <v>5064</v>
      </c>
      <c r="D94" t="s">
        <v>501</v>
      </c>
      <c r="E94" s="70">
        <v>42094</v>
      </c>
      <c r="F94" s="48">
        <v>14152</v>
      </c>
      <c r="G94" t="s">
        <v>501</v>
      </c>
      <c r="H94" s="70">
        <v>42094</v>
      </c>
      <c r="I94" s="5">
        <v>2153.6</v>
      </c>
      <c r="J94" t="s">
        <v>501</v>
      </c>
      <c r="K94" s="70">
        <v>42094</v>
      </c>
      <c r="L94" s="48">
        <v>0</v>
      </c>
      <c r="M94" t="s">
        <v>501</v>
      </c>
      <c r="N94" s="70">
        <v>42094</v>
      </c>
      <c r="O94" s="48">
        <v>0</v>
      </c>
      <c r="Q94" s="6">
        <f t="shared" si="16"/>
        <v>19216</v>
      </c>
      <c r="R94" s="6">
        <f t="shared" si="17"/>
        <v>2.3626144879267201</v>
      </c>
      <c r="S94" s="6">
        <f t="shared" si="14"/>
        <v>-12000</v>
      </c>
      <c r="T94" s="78">
        <f t="shared" si="18"/>
        <v>3666.6666666666665</v>
      </c>
      <c r="U94" s="71">
        <f t="shared" si="15"/>
        <v>2299.9999999997272</v>
      </c>
      <c r="V94" s="79">
        <f t="shared" si="19"/>
        <v>2500</v>
      </c>
    </row>
    <row r="95" spans="1:22" x14ac:dyDescent="0.25">
      <c r="A95" t="s">
        <v>502</v>
      </c>
      <c r="B95" s="70">
        <v>42124</v>
      </c>
      <c r="C95" s="48">
        <v>5067</v>
      </c>
      <c r="D95" t="s">
        <v>502</v>
      </c>
      <c r="E95" s="70">
        <v>42124</v>
      </c>
      <c r="F95" s="48">
        <v>14173</v>
      </c>
      <c r="G95" t="s">
        <v>502</v>
      </c>
      <c r="H95" s="70">
        <v>42124</v>
      </c>
      <c r="I95" s="5">
        <v>2156</v>
      </c>
      <c r="J95" t="s">
        <v>502</v>
      </c>
      <c r="K95" s="70">
        <v>42124</v>
      </c>
      <c r="L95" s="48">
        <v>0</v>
      </c>
      <c r="M95" t="s">
        <v>502</v>
      </c>
      <c r="N95" s="70">
        <v>42124</v>
      </c>
      <c r="O95" s="48">
        <v>0</v>
      </c>
      <c r="Q95" s="6">
        <f t="shared" si="16"/>
        <v>19240</v>
      </c>
      <c r="R95" s="6">
        <f t="shared" si="17"/>
        <v>2.2349272349272411</v>
      </c>
      <c r="S95" s="6">
        <f t="shared" si="14"/>
        <v>24000</v>
      </c>
      <c r="T95" s="78">
        <f t="shared" si="18"/>
        <v>9000</v>
      </c>
      <c r="U95" s="71">
        <f t="shared" si="15"/>
        <v>2400.0000000000909</v>
      </c>
      <c r="V95" s="79">
        <f t="shared" si="19"/>
        <v>2066.666666666606</v>
      </c>
    </row>
    <row r="96" spans="1:22" x14ac:dyDescent="0.25">
      <c r="A96" t="s">
        <v>503</v>
      </c>
      <c r="B96" s="70">
        <v>42155</v>
      </c>
      <c r="C96" s="48">
        <v>5069</v>
      </c>
      <c r="D96" t="s">
        <v>503</v>
      </c>
      <c r="E96" s="70">
        <v>42155</v>
      </c>
      <c r="F96" s="48">
        <v>14189</v>
      </c>
      <c r="G96" t="s">
        <v>503</v>
      </c>
      <c r="H96" s="70">
        <v>42155</v>
      </c>
      <c r="I96" s="5">
        <v>2157.6999999999998</v>
      </c>
      <c r="J96" t="s">
        <v>503</v>
      </c>
      <c r="K96" s="70">
        <v>42155</v>
      </c>
      <c r="L96" s="48">
        <v>0</v>
      </c>
      <c r="M96" t="s">
        <v>503</v>
      </c>
      <c r="N96" s="70">
        <v>42155</v>
      </c>
      <c r="O96" s="48">
        <v>0</v>
      </c>
      <c r="Q96" s="6">
        <f t="shared" si="16"/>
        <v>19258</v>
      </c>
      <c r="R96" s="6">
        <f t="shared" si="17"/>
        <v>2.1393706511579751</v>
      </c>
      <c r="S96" s="6">
        <f t="shared" si="14"/>
        <v>18000</v>
      </c>
      <c r="T96" s="78">
        <f t="shared" si="18"/>
        <v>10000</v>
      </c>
      <c r="U96" s="71">
        <f t="shared" si="15"/>
        <v>1699.9999999998181</v>
      </c>
      <c r="V96" s="79">
        <f t="shared" si="19"/>
        <v>2133.3333333332121</v>
      </c>
    </row>
    <row r="97" spans="1:23" x14ac:dyDescent="0.25">
      <c r="A97" t="s">
        <v>504</v>
      </c>
      <c r="B97" s="70">
        <v>42185</v>
      </c>
      <c r="C97" s="48">
        <v>5072</v>
      </c>
      <c r="D97" t="s">
        <v>504</v>
      </c>
      <c r="E97" s="70">
        <v>42185</v>
      </c>
      <c r="F97" s="48">
        <v>14185</v>
      </c>
      <c r="G97" t="s">
        <v>504</v>
      </c>
      <c r="H97" s="70">
        <v>42185</v>
      </c>
      <c r="I97" s="5">
        <v>2158.5</v>
      </c>
      <c r="J97" t="s">
        <v>504</v>
      </c>
      <c r="K97" s="70">
        <v>42185</v>
      </c>
      <c r="L97" s="48">
        <v>0</v>
      </c>
      <c r="M97" t="s">
        <v>504</v>
      </c>
      <c r="N97" s="70">
        <v>42185</v>
      </c>
      <c r="O97" s="48">
        <v>0</v>
      </c>
      <c r="Q97" s="6">
        <f t="shared" si="16"/>
        <v>19257</v>
      </c>
      <c r="R97" s="6">
        <f t="shared" si="17"/>
        <v>2.1446746637586216</v>
      </c>
      <c r="S97" s="6">
        <f t="shared" si="14"/>
        <v>-1000</v>
      </c>
      <c r="T97" s="78">
        <f t="shared" si="18"/>
        <v>13666.666666666666</v>
      </c>
      <c r="U97" s="71">
        <f t="shared" si="15"/>
        <v>800.0000000001819</v>
      </c>
      <c r="V97" s="79">
        <f t="shared" si="19"/>
        <v>1633.3333333333637</v>
      </c>
    </row>
    <row r="98" spans="1:23" x14ac:dyDescent="0.25">
      <c r="A98" t="s">
        <v>505</v>
      </c>
      <c r="B98" s="70">
        <v>42216</v>
      </c>
      <c r="C98" s="48">
        <v>5062</v>
      </c>
      <c r="D98" t="s">
        <v>505</v>
      </c>
      <c r="E98" s="70">
        <v>42216</v>
      </c>
      <c r="F98" s="48">
        <v>14215</v>
      </c>
      <c r="G98" t="s">
        <v>505</v>
      </c>
      <c r="H98" s="70">
        <v>42216</v>
      </c>
      <c r="I98" s="5">
        <v>2161</v>
      </c>
      <c r="J98" t="s">
        <v>505</v>
      </c>
      <c r="K98" s="70">
        <v>42216</v>
      </c>
      <c r="L98" s="48">
        <v>0</v>
      </c>
      <c r="M98" t="s">
        <v>505</v>
      </c>
      <c r="N98" s="70">
        <v>42216</v>
      </c>
      <c r="O98" s="48">
        <v>0</v>
      </c>
      <c r="Q98" s="6">
        <f t="shared" si="16"/>
        <v>19277</v>
      </c>
      <c r="R98" s="6">
        <f t="shared" si="17"/>
        <v>2.0386989676816967</v>
      </c>
      <c r="S98" s="6">
        <f t="shared" si="14"/>
        <v>20000</v>
      </c>
      <c r="T98" s="78">
        <f t="shared" si="18"/>
        <v>12333.333333333334</v>
      </c>
      <c r="U98" s="71">
        <f t="shared" si="15"/>
        <v>2500</v>
      </c>
      <c r="V98" s="79">
        <f t="shared" si="19"/>
        <v>1666.6666666666667</v>
      </c>
    </row>
    <row r="99" spans="1:23" x14ac:dyDescent="0.25">
      <c r="A99" t="s">
        <v>506</v>
      </c>
      <c r="B99" s="70">
        <v>42247</v>
      </c>
      <c r="C99" s="48">
        <v>5079</v>
      </c>
      <c r="D99" t="s">
        <v>506</v>
      </c>
      <c r="E99" s="70">
        <v>42247</v>
      </c>
      <c r="F99" s="48">
        <v>14234</v>
      </c>
      <c r="G99" t="s">
        <v>506</v>
      </c>
      <c r="H99" s="70">
        <v>42247</v>
      </c>
      <c r="I99" s="5">
        <v>2163.6999999999998</v>
      </c>
      <c r="J99" t="s">
        <v>506</v>
      </c>
      <c r="K99" s="70">
        <v>42247</v>
      </c>
      <c r="L99" s="48">
        <v>0</v>
      </c>
      <c r="M99" t="s">
        <v>506</v>
      </c>
      <c r="N99" s="70">
        <v>42247</v>
      </c>
      <c r="O99" s="48">
        <v>0</v>
      </c>
      <c r="Q99" s="6">
        <f t="shared" si="16"/>
        <v>19313</v>
      </c>
      <c r="R99" s="6">
        <f t="shared" si="17"/>
        <v>1.8484958318231151</v>
      </c>
      <c r="S99" s="6">
        <f t="shared" si="14"/>
        <v>36000</v>
      </c>
      <c r="T99" s="78">
        <f t="shared" si="18"/>
        <v>18333.333333333332</v>
      </c>
      <c r="U99" s="71">
        <f t="shared" si="15"/>
        <v>2699.9999999998181</v>
      </c>
      <c r="V99" s="79">
        <f t="shared" si="19"/>
        <v>2000</v>
      </c>
    </row>
    <row r="100" spans="1:23" x14ac:dyDescent="0.25">
      <c r="A100" t="s">
        <v>507</v>
      </c>
      <c r="B100" s="70">
        <v>42277</v>
      </c>
      <c r="C100" s="48">
        <v>5092</v>
      </c>
      <c r="D100" t="s">
        <v>507</v>
      </c>
      <c r="E100" s="70">
        <v>42277</v>
      </c>
      <c r="F100" s="48">
        <v>14189</v>
      </c>
      <c r="G100" t="s">
        <v>507</v>
      </c>
      <c r="H100" s="70">
        <v>42277</v>
      </c>
      <c r="I100" s="5">
        <v>2163.9</v>
      </c>
      <c r="J100" t="s">
        <v>507</v>
      </c>
      <c r="K100" s="70">
        <v>42277</v>
      </c>
      <c r="L100" s="48">
        <v>0</v>
      </c>
      <c r="M100" t="s">
        <v>507</v>
      </c>
      <c r="N100" s="70">
        <v>42277</v>
      </c>
      <c r="O100" s="48">
        <v>0</v>
      </c>
      <c r="Q100" s="6">
        <f t="shared" si="16"/>
        <v>19281</v>
      </c>
      <c r="R100" s="6">
        <f t="shared" si="17"/>
        <v>2.0175302110886406</v>
      </c>
      <c r="S100" s="6">
        <f t="shared" si="14"/>
        <v>-32000</v>
      </c>
      <c r="T100" s="78">
        <f t="shared" si="18"/>
        <v>8000</v>
      </c>
      <c r="U100" s="71">
        <f t="shared" si="15"/>
        <v>200.00000000027285</v>
      </c>
      <c r="V100" s="79">
        <f t="shared" si="19"/>
        <v>1800.0000000000302</v>
      </c>
    </row>
    <row r="101" spans="1:23" x14ac:dyDescent="0.25">
      <c r="A101" t="s">
        <v>508</v>
      </c>
      <c r="B101" s="70">
        <v>42308</v>
      </c>
      <c r="C101" s="48">
        <v>5092</v>
      </c>
      <c r="D101" t="s">
        <v>508</v>
      </c>
      <c r="E101" s="70">
        <v>42308</v>
      </c>
      <c r="F101" s="48">
        <v>14210</v>
      </c>
      <c r="G101" t="s">
        <v>508</v>
      </c>
      <c r="H101" s="70">
        <v>42308</v>
      </c>
      <c r="I101" s="5">
        <v>2161.3000000000002</v>
      </c>
      <c r="J101" t="s">
        <v>508</v>
      </c>
      <c r="K101" s="70">
        <v>42308</v>
      </c>
      <c r="L101" s="48">
        <v>0</v>
      </c>
      <c r="M101" t="s">
        <v>508</v>
      </c>
      <c r="N101" s="70">
        <v>42308</v>
      </c>
      <c r="O101" s="48">
        <v>0</v>
      </c>
      <c r="Q101" s="6">
        <f t="shared" si="16"/>
        <v>19302</v>
      </c>
      <c r="R101" s="6">
        <f t="shared" si="17"/>
        <v>1.9065381825717651</v>
      </c>
      <c r="S101" s="6">
        <f t="shared" si="14"/>
        <v>21000</v>
      </c>
      <c r="T101" s="78">
        <f t="shared" si="18"/>
        <v>8333.3333333333339</v>
      </c>
      <c r="U101" s="71">
        <f t="shared" si="15"/>
        <v>-2599.9999999999091</v>
      </c>
      <c r="V101" s="79">
        <f t="shared" si="19"/>
        <v>100.00000000006064</v>
      </c>
    </row>
    <row r="102" spans="1:23" x14ac:dyDescent="0.25">
      <c r="A102" t="s">
        <v>509</v>
      </c>
      <c r="B102" s="70">
        <v>42338</v>
      </c>
      <c r="C102" s="48">
        <v>5094</v>
      </c>
      <c r="D102" t="s">
        <v>509</v>
      </c>
      <c r="E102" s="70">
        <v>42338</v>
      </c>
      <c r="F102" s="48">
        <v>14223</v>
      </c>
      <c r="G102" t="s">
        <v>509</v>
      </c>
      <c r="H102" s="70">
        <v>42338</v>
      </c>
      <c r="I102" s="5">
        <v>2167.3000000000002</v>
      </c>
      <c r="J102" t="s">
        <v>509</v>
      </c>
      <c r="K102" s="70">
        <v>42338</v>
      </c>
      <c r="L102" s="48">
        <v>0</v>
      </c>
      <c r="M102" t="s">
        <v>509</v>
      </c>
      <c r="N102" s="70">
        <v>42338</v>
      </c>
      <c r="O102" s="48">
        <v>0</v>
      </c>
      <c r="Q102" s="6">
        <f t="shared" si="16"/>
        <v>19317</v>
      </c>
      <c r="R102" s="6">
        <f t="shared" si="17"/>
        <v>1.827405911891077</v>
      </c>
      <c r="S102" s="6">
        <f t="shared" si="14"/>
        <v>15000</v>
      </c>
      <c r="T102" s="78">
        <f t="shared" si="18"/>
        <v>1333.3333333333333</v>
      </c>
      <c r="U102" s="71">
        <f t="shared" si="15"/>
        <v>6000</v>
      </c>
      <c r="V102" s="79">
        <f t="shared" si="19"/>
        <v>1200.0000000001212</v>
      </c>
    </row>
    <row r="103" spans="1:23" x14ac:dyDescent="0.25">
      <c r="A103" t="s">
        <v>510</v>
      </c>
      <c r="B103" s="70">
        <v>42369</v>
      </c>
      <c r="C103" s="48">
        <v>5092</v>
      </c>
      <c r="D103" t="s">
        <v>510</v>
      </c>
      <c r="E103" s="70">
        <v>42369</v>
      </c>
      <c r="F103" s="48">
        <v>14233</v>
      </c>
      <c r="G103" t="s">
        <v>510</v>
      </c>
      <c r="H103" s="70">
        <v>42369</v>
      </c>
      <c r="I103" s="5">
        <v>2169.9</v>
      </c>
      <c r="J103" t="s">
        <v>510</v>
      </c>
      <c r="K103" s="70">
        <v>42369</v>
      </c>
      <c r="L103" s="48">
        <v>0</v>
      </c>
      <c r="M103" t="s">
        <v>510</v>
      </c>
      <c r="N103" s="70">
        <v>42369</v>
      </c>
      <c r="O103" s="48">
        <v>0</v>
      </c>
      <c r="Q103" s="6">
        <f t="shared" si="16"/>
        <v>19325</v>
      </c>
      <c r="R103" s="6">
        <f t="shared" si="17"/>
        <v>1.7852522639068695</v>
      </c>
      <c r="S103" s="6">
        <f t="shared" si="14"/>
        <v>8000</v>
      </c>
      <c r="T103" s="78">
        <f t="shared" si="18"/>
        <v>14666.666666666666</v>
      </c>
      <c r="U103" s="71">
        <f t="shared" si="15"/>
        <v>2599.9999999999091</v>
      </c>
      <c r="V103" s="79">
        <f t="shared" si="19"/>
        <v>2000</v>
      </c>
    </row>
    <row r="104" spans="1:23" x14ac:dyDescent="0.25">
      <c r="A104" t="s">
        <v>511</v>
      </c>
      <c r="B104" s="70">
        <v>42400</v>
      </c>
      <c r="C104" s="48">
        <v>5089</v>
      </c>
      <c r="D104" t="s">
        <v>511</v>
      </c>
      <c r="E104" s="70">
        <v>42400</v>
      </c>
      <c r="F104" s="48">
        <v>14256</v>
      </c>
      <c r="G104" t="s">
        <v>511</v>
      </c>
      <c r="H104" s="70">
        <v>42400</v>
      </c>
      <c r="I104" s="5">
        <v>2171.3000000000002</v>
      </c>
      <c r="J104" t="s">
        <v>511</v>
      </c>
      <c r="K104" s="70">
        <v>42400</v>
      </c>
      <c r="L104" s="48">
        <v>0</v>
      </c>
      <c r="M104" t="s">
        <v>511</v>
      </c>
      <c r="N104" s="70">
        <v>42400</v>
      </c>
      <c r="O104" s="48">
        <v>0</v>
      </c>
      <c r="Q104" s="6">
        <f t="shared" si="16"/>
        <v>19345</v>
      </c>
      <c r="R104" s="6">
        <f t="shared" si="17"/>
        <v>1.6800206771775663</v>
      </c>
      <c r="S104" s="6">
        <f t="shared" si="14"/>
        <v>20000</v>
      </c>
      <c r="T104" s="78">
        <f t="shared" si="18"/>
        <v>14333.333333333334</v>
      </c>
      <c r="U104" s="71">
        <f t="shared" si="15"/>
        <v>1400.0000000000909</v>
      </c>
      <c r="V104" s="79">
        <f t="shared" si="19"/>
        <v>3333.3333333333335</v>
      </c>
      <c r="W104">
        <f>(Q104/Q92)-1</f>
        <v>6.8703482017384854E-3</v>
      </c>
    </row>
    <row r="105" spans="1:23" x14ac:dyDescent="0.25">
      <c r="A105" t="s">
        <v>512</v>
      </c>
      <c r="B105" s="70">
        <v>42429</v>
      </c>
      <c r="C105" s="48">
        <v>5083</v>
      </c>
      <c r="D105" t="s">
        <v>512</v>
      </c>
      <c r="E105" s="70">
        <v>42429</v>
      </c>
      <c r="F105" s="48">
        <v>14277</v>
      </c>
      <c r="G105" t="s">
        <v>512</v>
      </c>
      <c r="H105" s="70">
        <v>42429</v>
      </c>
      <c r="I105" s="5">
        <v>2172.6999999999998</v>
      </c>
      <c r="J105" t="s">
        <v>512</v>
      </c>
      <c r="K105" s="70">
        <v>42429</v>
      </c>
      <c r="L105" s="48">
        <v>0</v>
      </c>
      <c r="M105" t="s">
        <v>512</v>
      </c>
      <c r="N105" s="70">
        <v>42429</v>
      </c>
      <c r="O105" s="48">
        <v>0</v>
      </c>
      <c r="Q105" s="6">
        <f t="shared" si="16"/>
        <v>19360</v>
      </c>
      <c r="R105" s="6">
        <f t="shared" si="17"/>
        <v>1.6012396694214885</v>
      </c>
      <c r="S105" s="6">
        <f t="shared" ref="S105:S130" si="20">IF(B105&lt;&gt;"",((C105+F105)-(C104+F104))*1000,"")</f>
        <v>15000</v>
      </c>
      <c r="T105" s="78">
        <f t="shared" si="18"/>
        <v>14333.333333333334</v>
      </c>
      <c r="U105" s="71">
        <f t="shared" ref="U105:U130" si="21">IF(B105&lt;&gt;"",((I105-L105)-(I104-L104))*1000,"")</f>
        <v>1399.9999999996362</v>
      </c>
      <c r="V105" s="79">
        <f t="shared" si="19"/>
        <v>1799.9999999998788</v>
      </c>
      <c r="W105">
        <f t="shared" ref="W105:W130" si="22">(Q105/Q93)-1</f>
        <v>6.8649885583524917E-3</v>
      </c>
    </row>
    <row r="106" spans="1:23" x14ac:dyDescent="0.25">
      <c r="A106" t="s">
        <v>513</v>
      </c>
      <c r="B106" s="70">
        <v>42460</v>
      </c>
      <c r="C106" s="48">
        <v>5090</v>
      </c>
      <c r="D106" t="s">
        <v>513</v>
      </c>
      <c r="E106" s="70">
        <v>42460</v>
      </c>
      <c r="F106" s="48">
        <v>14301</v>
      </c>
      <c r="G106" t="s">
        <v>513</v>
      </c>
      <c r="H106" s="70">
        <v>42460</v>
      </c>
      <c r="I106" s="5">
        <v>2175.8000000000002</v>
      </c>
      <c r="J106" t="s">
        <v>513</v>
      </c>
      <c r="K106" s="70">
        <v>42460</v>
      </c>
      <c r="L106" s="48">
        <v>0</v>
      </c>
      <c r="M106" t="s">
        <v>513</v>
      </c>
      <c r="N106" s="70">
        <v>42460</v>
      </c>
      <c r="O106" s="48">
        <v>0</v>
      </c>
      <c r="Q106" s="6">
        <f t="shared" si="16"/>
        <v>19391</v>
      </c>
      <c r="R106" s="6">
        <f t="shared" si="17"/>
        <v>1.4388118199164524</v>
      </c>
      <c r="S106" s="6">
        <f t="shared" si="20"/>
        <v>31000</v>
      </c>
      <c r="T106" s="78">
        <f t="shared" si="18"/>
        <v>22000</v>
      </c>
      <c r="U106" s="71">
        <f t="shared" si="21"/>
        <v>3100.0000000003638</v>
      </c>
      <c r="V106" s="79">
        <f t="shared" si="19"/>
        <v>1966.666666666697</v>
      </c>
      <c r="W106">
        <f t="shared" si="22"/>
        <v>9.1069941715238301E-3</v>
      </c>
    </row>
    <row r="107" spans="1:23" x14ac:dyDescent="0.25">
      <c r="A107" t="s">
        <v>514</v>
      </c>
      <c r="B107" s="70">
        <v>42490</v>
      </c>
      <c r="C107" s="48">
        <v>5092</v>
      </c>
      <c r="D107" t="s">
        <v>514</v>
      </c>
      <c r="E107" s="70">
        <v>42490</v>
      </c>
      <c r="F107" s="48">
        <v>14304</v>
      </c>
      <c r="G107" t="s">
        <v>514</v>
      </c>
      <c r="H107" s="70">
        <v>42490</v>
      </c>
      <c r="I107" s="5">
        <v>2179.9</v>
      </c>
      <c r="J107" t="s">
        <v>514</v>
      </c>
      <c r="K107" s="70">
        <v>42490</v>
      </c>
      <c r="L107" s="48">
        <v>0</v>
      </c>
      <c r="M107" t="s">
        <v>514</v>
      </c>
      <c r="N107" s="70">
        <v>42490</v>
      </c>
      <c r="O107" s="48">
        <v>0</v>
      </c>
      <c r="Q107" s="6">
        <f t="shared" si="16"/>
        <v>19396</v>
      </c>
      <c r="R107" s="6">
        <f t="shared" si="17"/>
        <v>1.4126624046194962</v>
      </c>
      <c r="S107" s="6">
        <f t="shared" si="20"/>
        <v>5000</v>
      </c>
      <c r="T107" s="78">
        <f t="shared" ref="T107:T130" si="23">IF(B107&lt;&gt;"",AVERAGE(S105:S107),"")</f>
        <v>17000</v>
      </c>
      <c r="U107" s="71">
        <f t="shared" si="21"/>
        <v>4099.9999999999091</v>
      </c>
      <c r="V107" s="79">
        <f t="shared" ref="V107:V130" si="24">IF(B107&lt;&gt;"",AVERAGE(U105:U107),"")</f>
        <v>2866.6666666666365</v>
      </c>
      <c r="W107">
        <f t="shared" si="22"/>
        <v>8.1081081081080253E-3</v>
      </c>
    </row>
    <row r="108" spans="1:23" x14ac:dyDescent="0.25">
      <c r="A108" t="s">
        <v>515</v>
      </c>
      <c r="B108" s="70">
        <v>42521</v>
      </c>
      <c r="C108" s="48">
        <v>5083</v>
      </c>
      <c r="D108" t="s">
        <v>515</v>
      </c>
      <c r="E108" s="70">
        <v>42521</v>
      </c>
      <c r="F108" s="48">
        <v>14317</v>
      </c>
      <c r="G108" t="s">
        <v>515</v>
      </c>
      <c r="H108" s="70">
        <v>42521</v>
      </c>
      <c r="I108" s="5">
        <v>2182.4</v>
      </c>
      <c r="J108" t="s">
        <v>515</v>
      </c>
      <c r="K108" s="70">
        <v>42521</v>
      </c>
      <c r="L108" s="48">
        <v>0</v>
      </c>
      <c r="M108" t="s">
        <v>515</v>
      </c>
      <c r="N108" s="70">
        <v>42521</v>
      </c>
      <c r="O108" s="48">
        <v>0</v>
      </c>
      <c r="Q108" s="6">
        <f t="shared" si="16"/>
        <v>19400</v>
      </c>
      <c r="R108" s="6">
        <f t="shared" si="17"/>
        <v>1.3917525773195791</v>
      </c>
      <c r="S108" s="6">
        <f t="shared" si="20"/>
        <v>4000</v>
      </c>
      <c r="T108" s="78">
        <f t="shared" si="23"/>
        <v>13333.333333333334</v>
      </c>
      <c r="U108" s="71">
        <f t="shared" si="21"/>
        <v>2500</v>
      </c>
      <c r="V108" s="79">
        <f t="shared" si="24"/>
        <v>3233.3333333334244</v>
      </c>
      <c r="W108">
        <f t="shared" si="22"/>
        <v>7.3735590403987139E-3</v>
      </c>
    </row>
    <row r="109" spans="1:23" x14ac:dyDescent="0.25">
      <c r="A109" t="s">
        <v>516</v>
      </c>
      <c r="B109" s="70">
        <v>42551</v>
      </c>
      <c r="C109" s="48">
        <v>5103</v>
      </c>
      <c r="D109" t="s">
        <v>516</v>
      </c>
      <c r="E109" s="70">
        <v>42551</v>
      </c>
      <c r="F109" s="48">
        <v>14288</v>
      </c>
      <c r="G109" t="s">
        <v>516</v>
      </c>
      <c r="H109" s="70">
        <v>42551</v>
      </c>
      <c r="I109" s="5">
        <v>2187.5</v>
      </c>
      <c r="J109" t="s">
        <v>516</v>
      </c>
      <c r="K109" s="70">
        <v>42551</v>
      </c>
      <c r="L109" s="48">
        <v>0</v>
      </c>
      <c r="M109" t="s">
        <v>516</v>
      </c>
      <c r="N109" s="70">
        <v>42551</v>
      </c>
      <c r="O109" s="48">
        <v>0</v>
      </c>
      <c r="Q109" s="6">
        <f t="shared" si="16"/>
        <v>19391</v>
      </c>
      <c r="R109" s="6">
        <f t="shared" si="17"/>
        <v>1.4388118199164524</v>
      </c>
      <c r="S109" s="6">
        <f t="shared" si="20"/>
        <v>-9000</v>
      </c>
      <c r="T109" s="78">
        <f t="shared" si="23"/>
        <v>0</v>
      </c>
      <c r="U109" s="71">
        <f t="shared" si="21"/>
        <v>5099.9999999999091</v>
      </c>
      <c r="V109" s="79">
        <f t="shared" si="24"/>
        <v>3899.9999999999395</v>
      </c>
      <c r="W109">
        <f t="shared" si="22"/>
        <v>6.9585085942773794E-3</v>
      </c>
    </row>
    <row r="110" spans="1:23" x14ac:dyDescent="0.25">
      <c r="A110" t="s">
        <v>517</v>
      </c>
      <c r="B110" s="70">
        <v>42582</v>
      </c>
      <c r="C110" s="48">
        <v>5109</v>
      </c>
      <c r="D110" t="s">
        <v>517</v>
      </c>
      <c r="E110" s="70">
        <v>42582</v>
      </c>
      <c r="F110" s="48">
        <v>14371</v>
      </c>
      <c r="G110" t="s">
        <v>517</v>
      </c>
      <c r="H110" s="70">
        <v>42582</v>
      </c>
      <c r="I110" s="5">
        <v>2192.9</v>
      </c>
      <c r="J110" t="s">
        <v>517</v>
      </c>
      <c r="K110" s="70">
        <v>42582</v>
      </c>
      <c r="L110" s="48">
        <v>0</v>
      </c>
      <c r="M110" t="s">
        <v>517</v>
      </c>
      <c r="N110" s="70">
        <v>42582</v>
      </c>
      <c r="O110" s="48">
        <v>0</v>
      </c>
      <c r="Q110" s="6">
        <f t="shared" si="16"/>
        <v>19480</v>
      </c>
      <c r="R110" s="6">
        <f t="shared" si="17"/>
        <v>0.97535934291582294</v>
      </c>
      <c r="S110" s="6">
        <f t="shared" si="20"/>
        <v>89000</v>
      </c>
      <c r="T110" s="78">
        <f t="shared" si="23"/>
        <v>28000</v>
      </c>
      <c r="U110" s="71">
        <f t="shared" si="21"/>
        <v>5400.0000000000909</v>
      </c>
      <c r="V110" s="79">
        <f t="shared" si="24"/>
        <v>4333.333333333333</v>
      </c>
      <c r="W110">
        <f t="shared" si="22"/>
        <v>1.0530684235098731E-2</v>
      </c>
    </row>
    <row r="111" spans="1:23" x14ac:dyDescent="0.25">
      <c r="A111" t="s">
        <v>518</v>
      </c>
      <c r="B111" s="70">
        <v>42613</v>
      </c>
      <c r="C111" s="48">
        <v>5116</v>
      </c>
      <c r="D111" t="s">
        <v>518</v>
      </c>
      <c r="E111" s="70">
        <v>42613</v>
      </c>
      <c r="F111" s="48">
        <v>14364</v>
      </c>
      <c r="G111" t="s">
        <v>518</v>
      </c>
      <c r="H111" s="70">
        <v>42613</v>
      </c>
      <c r="I111" s="5">
        <v>2190.6999999999998</v>
      </c>
      <c r="J111" t="s">
        <v>518</v>
      </c>
      <c r="K111" s="70">
        <v>42613</v>
      </c>
      <c r="L111" s="48">
        <v>0</v>
      </c>
      <c r="M111" t="s">
        <v>518</v>
      </c>
      <c r="N111" s="70">
        <v>42613</v>
      </c>
      <c r="O111" s="48">
        <v>0</v>
      </c>
      <c r="Q111" s="6">
        <f t="shared" si="16"/>
        <v>19480</v>
      </c>
      <c r="R111" s="6">
        <f t="shared" si="17"/>
        <v>0.97535934291582294</v>
      </c>
      <c r="S111" s="6">
        <f t="shared" si="20"/>
        <v>0</v>
      </c>
      <c r="T111" s="78">
        <f t="shared" si="23"/>
        <v>26666.666666666668</v>
      </c>
      <c r="U111" s="71">
        <f t="shared" si="21"/>
        <v>-2200.0000000002728</v>
      </c>
      <c r="V111" s="79">
        <f t="shared" si="24"/>
        <v>2766.6666666665756</v>
      </c>
      <c r="W111">
        <f t="shared" si="22"/>
        <v>8.6470253197328262E-3</v>
      </c>
    </row>
    <row r="112" spans="1:23" x14ac:dyDescent="0.25">
      <c r="A112" t="s">
        <v>519</v>
      </c>
      <c r="B112" s="70">
        <v>42643</v>
      </c>
      <c r="C112" s="48">
        <v>5149</v>
      </c>
      <c r="D112" t="s">
        <v>519</v>
      </c>
      <c r="E112" s="70">
        <v>42643</v>
      </c>
      <c r="F112" s="48">
        <v>14352</v>
      </c>
      <c r="G112" t="s">
        <v>519</v>
      </c>
      <c r="H112" s="70">
        <v>42643</v>
      </c>
      <c r="I112" s="5">
        <v>2193.9</v>
      </c>
      <c r="J112" t="s">
        <v>519</v>
      </c>
      <c r="K112" s="70">
        <v>42643</v>
      </c>
      <c r="L112" s="48">
        <v>0</v>
      </c>
      <c r="M112" t="s">
        <v>519</v>
      </c>
      <c r="N112" s="70">
        <v>42643</v>
      </c>
      <c r="O112" s="48">
        <v>0</v>
      </c>
      <c r="Q112" s="6">
        <f t="shared" si="16"/>
        <v>19501</v>
      </c>
      <c r="R112" s="6">
        <f t="shared" si="17"/>
        <v>0.8666222245013131</v>
      </c>
      <c r="S112" s="6">
        <f t="shared" si="20"/>
        <v>21000</v>
      </c>
      <c r="T112" s="78">
        <f t="shared" si="23"/>
        <v>36666.666666666664</v>
      </c>
      <c r="U112" s="71">
        <f t="shared" si="21"/>
        <v>3200.0000000002728</v>
      </c>
      <c r="V112" s="79">
        <f t="shared" si="24"/>
        <v>2133.3333333333635</v>
      </c>
      <c r="W112">
        <f t="shared" si="22"/>
        <v>1.1410196566568054E-2</v>
      </c>
    </row>
    <row r="113" spans="1:23" x14ac:dyDescent="0.25">
      <c r="A113" t="s">
        <v>520</v>
      </c>
      <c r="B113" s="70">
        <v>42674</v>
      </c>
      <c r="C113" s="48">
        <v>5141</v>
      </c>
      <c r="D113" t="s">
        <v>520</v>
      </c>
      <c r="E113" s="70">
        <v>42674</v>
      </c>
      <c r="F113" s="48">
        <v>14352</v>
      </c>
      <c r="G113" t="s">
        <v>520</v>
      </c>
      <c r="H113" s="70">
        <v>42674</v>
      </c>
      <c r="I113" s="5">
        <v>2194.5</v>
      </c>
      <c r="J113" t="s">
        <v>520</v>
      </c>
      <c r="K113" s="70">
        <v>42674</v>
      </c>
      <c r="L113" s="48">
        <v>0</v>
      </c>
      <c r="M113" t="s">
        <v>520</v>
      </c>
      <c r="N113" s="70">
        <v>42674</v>
      </c>
      <c r="O113" s="48">
        <v>0</v>
      </c>
      <c r="Q113" s="6">
        <f t="shared" si="16"/>
        <v>19493</v>
      </c>
      <c r="R113" s="6">
        <f t="shared" si="17"/>
        <v>0.90801826296620902</v>
      </c>
      <c r="S113" s="6">
        <f t="shared" si="20"/>
        <v>-8000</v>
      </c>
      <c r="T113" s="78">
        <f t="shared" si="23"/>
        <v>4333.333333333333</v>
      </c>
      <c r="U113" s="71">
        <f t="shared" si="21"/>
        <v>599.99999999990905</v>
      </c>
      <c r="V113" s="79">
        <f t="shared" si="24"/>
        <v>533.33333333330302</v>
      </c>
      <c r="W113">
        <f t="shared" si="22"/>
        <v>9.8953476323697664E-3</v>
      </c>
    </row>
    <row r="114" spans="1:23" x14ac:dyDescent="0.25">
      <c r="A114" t="s">
        <v>521</v>
      </c>
      <c r="B114" s="70">
        <v>42704</v>
      </c>
      <c r="C114" s="48">
        <v>5145</v>
      </c>
      <c r="D114" t="s">
        <v>521</v>
      </c>
      <c r="E114" s="70">
        <v>42704</v>
      </c>
      <c r="F114" s="48">
        <v>14350</v>
      </c>
      <c r="G114" t="s">
        <v>521</v>
      </c>
      <c r="H114" s="70">
        <v>42704</v>
      </c>
      <c r="I114" s="5">
        <v>2190.1</v>
      </c>
      <c r="J114" t="s">
        <v>521</v>
      </c>
      <c r="K114" s="70">
        <v>42704</v>
      </c>
      <c r="L114" s="48">
        <v>0</v>
      </c>
      <c r="M114" t="s">
        <v>521</v>
      </c>
      <c r="N114" s="70">
        <v>42704</v>
      </c>
      <c r="O114" s="48">
        <v>0</v>
      </c>
      <c r="Q114" s="6">
        <f t="shared" si="16"/>
        <v>19495</v>
      </c>
      <c r="R114" s="6">
        <f t="shared" si="17"/>
        <v>0.89766606822261963</v>
      </c>
      <c r="S114" s="6">
        <f t="shared" si="20"/>
        <v>2000</v>
      </c>
      <c r="T114" s="78">
        <f t="shared" si="23"/>
        <v>5000</v>
      </c>
      <c r="U114" s="71">
        <f t="shared" si="21"/>
        <v>-4400.0000000000909</v>
      </c>
      <c r="V114" s="79">
        <f t="shared" si="24"/>
        <v>-199.99999999996967</v>
      </c>
      <c r="W114">
        <f t="shared" si="22"/>
        <v>9.2146813687425944E-3</v>
      </c>
    </row>
    <row r="115" spans="1:23" x14ac:dyDescent="0.25">
      <c r="A115" t="s">
        <v>522</v>
      </c>
      <c r="B115" s="70">
        <v>42735</v>
      </c>
      <c r="C115" s="48">
        <v>5145</v>
      </c>
      <c r="D115" t="s">
        <v>522</v>
      </c>
      <c r="E115" s="70">
        <v>42735</v>
      </c>
      <c r="F115" s="48">
        <v>14351</v>
      </c>
      <c r="G115" t="s">
        <v>522</v>
      </c>
      <c r="H115" s="70">
        <v>42735</v>
      </c>
      <c r="I115" s="5">
        <v>2194.6999999999998</v>
      </c>
      <c r="J115" t="s">
        <v>522</v>
      </c>
      <c r="K115" s="70">
        <v>42735</v>
      </c>
      <c r="L115" s="48">
        <v>0</v>
      </c>
      <c r="M115" t="s">
        <v>522</v>
      </c>
      <c r="N115" s="70">
        <v>42735</v>
      </c>
      <c r="O115" s="48">
        <v>0</v>
      </c>
      <c r="Q115" s="6">
        <f t="shared" si="16"/>
        <v>19496</v>
      </c>
      <c r="R115" s="6">
        <f t="shared" si="17"/>
        <v>0.89249076733688071</v>
      </c>
      <c r="S115" s="6">
        <f t="shared" si="20"/>
        <v>1000</v>
      </c>
      <c r="T115" s="78">
        <f t="shared" si="23"/>
        <v>-1666.6666666666667</v>
      </c>
      <c r="U115" s="71">
        <f t="shared" si="21"/>
        <v>4599.9999999999091</v>
      </c>
      <c r="V115" s="79">
        <f t="shared" si="24"/>
        <v>266.66666666657574</v>
      </c>
      <c r="W115">
        <f t="shared" si="22"/>
        <v>8.8486416558861691E-3</v>
      </c>
    </row>
    <row r="116" spans="1:23" x14ac:dyDescent="0.25">
      <c r="A116" t="s">
        <v>523</v>
      </c>
      <c r="B116" s="70">
        <v>42766</v>
      </c>
      <c r="C116" s="48">
        <v>5153</v>
      </c>
      <c r="D116" t="s">
        <v>523</v>
      </c>
      <c r="E116" s="70">
        <v>42766</v>
      </c>
      <c r="F116" s="48">
        <v>14346</v>
      </c>
      <c r="G116" t="s">
        <v>523</v>
      </c>
      <c r="H116" s="70">
        <v>42766</v>
      </c>
      <c r="I116" s="5">
        <v>2198.1</v>
      </c>
      <c r="J116" t="s">
        <v>523</v>
      </c>
      <c r="K116" s="70">
        <v>42766</v>
      </c>
      <c r="L116" s="48">
        <v>0</v>
      </c>
      <c r="M116" t="s">
        <v>523</v>
      </c>
      <c r="N116" s="70">
        <v>42766</v>
      </c>
      <c r="O116" s="48">
        <v>0</v>
      </c>
      <c r="Q116" s="6">
        <f t="shared" si="16"/>
        <v>19499</v>
      </c>
      <c r="R116" s="6">
        <f t="shared" si="17"/>
        <v>0.87696804964356545</v>
      </c>
      <c r="S116" s="6">
        <f t="shared" si="20"/>
        <v>3000</v>
      </c>
      <c r="T116" s="78">
        <f t="shared" si="23"/>
        <v>2000</v>
      </c>
      <c r="U116" s="71">
        <f t="shared" si="21"/>
        <v>3400.0000000000909</v>
      </c>
      <c r="V116" s="79">
        <f t="shared" si="24"/>
        <v>1199.9999999999698</v>
      </c>
      <c r="W116">
        <f t="shared" si="22"/>
        <v>7.9607133626260485E-3</v>
      </c>
    </row>
    <row r="117" spans="1:23" x14ac:dyDescent="0.25">
      <c r="A117" t="s">
        <v>524</v>
      </c>
      <c r="B117" s="70">
        <v>42794</v>
      </c>
      <c r="C117" s="48">
        <v>5154</v>
      </c>
      <c r="D117" t="s">
        <v>524</v>
      </c>
      <c r="E117" s="70">
        <v>42794</v>
      </c>
      <c r="F117" s="48">
        <v>14345</v>
      </c>
      <c r="G117" t="s">
        <v>524</v>
      </c>
      <c r="H117" s="70">
        <v>42794</v>
      </c>
      <c r="I117" s="5">
        <v>2196.8000000000002</v>
      </c>
      <c r="J117" t="s">
        <v>524</v>
      </c>
      <c r="K117" s="70">
        <v>42794</v>
      </c>
      <c r="L117" s="48">
        <v>0</v>
      </c>
      <c r="M117" t="s">
        <v>524</v>
      </c>
      <c r="N117" s="70">
        <v>42794</v>
      </c>
      <c r="O117" s="48">
        <v>0</v>
      </c>
      <c r="Q117" s="6">
        <f t="shared" si="16"/>
        <v>19499</v>
      </c>
      <c r="R117" s="6">
        <f t="shared" si="17"/>
        <v>0.87696804964356545</v>
      </c>
      <c r="S117" s="6">
        <f t="shared" si="20"/>
        <v>0</v>
      </c>
      <c r="T117" s="78">
        <f t="shared" si="23"/>
        <v>1333.3333333333333</v>
      </c>
      <c r="U117" s="71">
        <f t="shared" si="21"/>
        <v>-1299.9999999997272</v>
      </c>
      <c r="V117" s="79">
        <f t="shared" si="24"/>
        <v>2233.3333333334244</v>
      </c>
      <c r="W117">
        <f t="shared" si="22"/>
        <v>7.1797520661156522E-3</v>
      </c>
    </row>
    <row r="118" spans="1:23" x14ac:dyDescent="0.25">
      <c r="A118" t="s">
        <v>525</v>
      </c>
      <c r="B118" s="70">
        <v>42825</v>
      </c>
      <c r="C118" s="48">
        <v>5159</v>
      </c>
      <c r="D118" t="s">
        <v>525</v>
      </c>
      <c r="E118" s="70">
        <v>42825</v>
      </c>
      <c r="F118" s="48">
        <v>14347</v>
      </c>
      <c r="G118" t="s">
        <v>525</v>
      </c>
      <c r="H118" s="70">
        <v>42825</v>
      </c>
      <c r="I118" s="5">
        <v>2191.8000000000002</v>
      </c>
      <c r="J118" t="s">
        <v>525</v>
      </c>
      <c r="K118" s="70">
        <v>42825</v>
      </c>
      <c r="L118" s="48">
        <v>0</v>
      </c>
      <c r="M118" t="s">
        <v>525</v>
      </c>
      <c r="N118" s="70">
        <v>42825</v>
      </c>
      <c r="O118" s="48">
        <v>0</v>
      </c>
      <c r="Q118" s="6">
        <f t="shared" si="16"/>
        <v>19506</v>
      </c>
      <c r="R118" s="6">
        <f t="shared" si="17"/>
        <v>0.84076694350456194</v>
      </c>
      <c r="S118" s="6">
        <f t="shared" si="20"/>
        <v>7000</v>
      </c>
      <c r="T118" s="78">
        <f t="shared" si="23"/>
        <v>3333.3333333333335</v>
      </c>
      <c r="U118" s="71">
        <f t="shared" si="21"/>
        <v>-5000</v>
      </c>
      <c r="V118" s="79">
        <f t="shared" si="24"/>
        <v>-966.66666666654544</v>
      </c>
      <c r="W118">
        <f t="shared" si="22"/>
        <v>5.9305863544942827E-3</v>
      </c>
    </row>
    <row r="119" spans="1:23" x14ac:dyDescent="0.25">
      <c r="A119" t="s">
        <v>526</v>
      </c>
      <c r="B119" s="70">
        <v>42855</v>
      </c>
      <c r="C119" s="48">
        <v>5157</v>
      </c>
      <c r="D119" t="s">
        <v>526</v>
      </c>
      <c r="E119" s="70">
        <v>42855</v>
      </c>
      <c r="F119" s="48">
        <v>14357</v>
      </c>
      <c r="G119" t="s">
        <v>526</v>
      </c>
      <c r="H119" s="70">
        <v>42855</v>
      </c>
      <c r="I119" s="5">
        <v>2188.6</v>
      </c>
      <c r="J119" t="s">
        <v>526</v>
      </c>
      <c r="K119" s="70">
        <v>42855</v>
      </c>
      <c r="L119" s="48">
        <v>0</v>
      </c>
      <c r="M119" t="s">
        <v>526</v>
      </c>
      <c r="N119" s="70">
        <v>42855</v>
      </c>
      <c r="O119" s="48">
        <v>0</v>
      </c>
      <c r="Q119" s="6">
        <f t="shared" si="16"/>
        <v>19514</v>
      </c>
      <c r="R119" s="6">
        <f t="shared" si="17"/>
        <v>0.79942605309008741</v>
      </c>
      <c r="S119" s="6">
        <f t="shared" si="20"/>
        <v>8000</v>
      </c>
      <c r="T119" s="78">
        <f t="shared" si="23"/>
        <v>5000</v>
      </c>
      <c r="U119" s="71">
        <f t="shared" si="21"/>
        <v>-3200.0000000002728</v>
      </c>
      <c r="V119" s="79">
        <f t="shared" si="24"/>
        <v>-3166.6666666666665</v>
      </c>
      <c r="W119">
        <f t="shared" si="22"/>
        <v>6.0837286038357696E-3</v>
      </c>
    </row>
    <row r="120" spans="1:23" x14ac:dyDescent="0.25">
      <c r="A120" t="s">
        <v>527</v>
      </c>
      <c r="B120" s="70">
        <v>42886</v>
      </c>
      <c r="C120" s="48">
        <v>5149</v>
      </c>
      <c r="D120" t="s">
        <v>527</v>
      </c>
      <c r="E120" s="70">
        <v>42886</v>
      </c>
      <c r="F120" s="48">
        <v>14349</v>
      </c>
      <c r="G120" t="s">
        <v>527</v>
      </c>
      <c r="H120" s="70">
        <v>42886</v>
      </c>
      <c r="I120" s="5">
        <v>2190</v>
      </c>
      <c r="J120" t="s">
        <v>527</v>
      </c>
      <c r="K120" s="70">
        <v>42886</v>
      </c>
      <c r="L120" s="48">
        <v>0</v>
      </c>
      <c r="M120" t="s">
        <v>527</v>
      </c>
      <c r="N120" s="70">
        <v>42886</v>
      </c>
      <c r="O120" s="48">
        <v>0</v>
      </c>
      <c r="Q120" s="6">
        <f t="shared" si="16"/>
        <v>19498</v>
      </c>
      <c r="R120" s="6">
        <f t="shared" si="17"/>
        <v>0.88214175812903761</v>
      </c>
      <c r="S120" s="6">
        <f t="shared" si="20"/>
        <v>-16000</v>
      </c>
      <c r="T120" s="78">
        <f t="shared" si="23"/>
        <v>-333.33333333333331</v>
      </c>
      <c r="U120" s="71">
        <f t="shared" si="21"/>
        <v>1400.0000000000909</v>
      </c>
      <c r="V120" s="79">
        <f t="shared" si="24"/>
        <v>-2266.6666666667275</v>
      </c>
      <c r="W120">
        <f t="shared" si="22"/>
        <v>5.0515463917526482E-3</v>
      </c>
    </row>
    <row r="121" spans="1:23" x14ac:dyDescent="0.25">
      <c r="A121" t="s">
        <v>528</v>
      </c>
      <c r="B121" s="70">
        <v>42916</v>
      </c>
      <c r="C121" s="48">
        <v>5149</v>
      </c>
      <c r="D121" t="s">
        <v>528</v>
      </c>
      <c r="E121" s="70">
        <v>42916</v>
      </c>
      <c r="F121" s="48">
        <v>14370</v>
      </c>
      <c r="G121" t="s">
        <v>528</v>
      </c>
      <c r="H121" s="70">
        <v>42916</v>
      </c>
      <c r="I121" s="5">
        <v>2189.6</v>
      </c>
      <c r="J121" t="s">
        <v>528</v>
      </c>
      <c r="K121" s="70">
        <v>42916</v>
      </c>
      <c r="L121" s="48">
        <v>0</v>
      </c>
      <c r="M121" t="s">
        <v>528</v>
      </c>
      <c r="N121" s="70">
        <v>42916</v>
      </c>
      <c r="O121" s="48">
        <v>0</v>
      </c>
      <c r="Q121" s="6">
        <f t="shared" si="16"/>
        <v>19519</v>
      </c>
      <c r="R121" s="6">
        <f t="shared" si="17"/>
        <v>0.77360520518470821</v>
      </c>
      <c r="S121" s="6">
        <f t="shared" si="20"/>
        <v>21000</v>
      </c>
      <c r="T121" s="78">
        <f t="shared" si="23"/>
        <v>4333.333333333333</v>
      </c>
      <c r="U121" s="71">
        <f t="shared" si="21"/>
        <v>-400.00000000009095</v>
      </c>
      <c r="V121" s="79">
        <f t="shared" si="24"/>
        <v>-733.33333333342432</v>
      </c>
      <c r="W121">
        <f t="shared" si="22"/>
        <v>6.6010004641328113E-3</v>
      </c>
    </row>
    <row r="122" spans="1:23" x14ac:dyDescent="0.25">
      <c r="A122" t="s">
        <v>584</v>
      </c>
      <c r="B122" s="70">
        <v>42947</v>
      </c>
      <c r="C122" s="48">
        <v>5148</v>
      </c>
      <c r="D122" t="s">
        <v>584</v>
      </c>
      <c r="E122" s="70">
        <v>42947</v>
      </c>
      <c r="F122" s="48">
        <v>14371</v>
      </c>
      <c r="G122" t="s">
        <v>584</v>
      </c>
      <c r="H122" s="70">
        <v>42947</v>
      </c>
      <c r="I122" s="5">
        <v>2189</v>
      </c>
      <c r="J122" t="s">
        <v>584</v>
      </c>
      <c r="K122" s="70">
        <v>42947</v>
      </c>
      <c r="L122" s="48">
        <v>0</v>
      </c>
      <c r="M122" t="s">
        <v>584</v>
      </c>
      <c r="N122" s="70">
        <v>42947</v>
      </c>
      <c r="O122" s="48">
        <v>0</v>
      </c>
      <c r="Q122" s="6">
        <f t="shared" si="16"/>
        <v>19519</v>
      </c>
      <c r="R122" s="6">
        <f t="shared" si="17"/>
        <v>0.77360520518470821</v>
      </c>
      <c r="S122" s="6">
        <f t="shared" si="20"/>
        <v>0</v>
      </c>
      <c r="T122" s="78">
        <f t="shared" si="23"/>
        <v>1666.6666666666667</v>
      </c>
      <c r="U122" s="71">
        <f t="shared" si="21"/>
        <v>-599.99999999990905</v>
      </c>
      <c r="V122" s="79">
        <f t="shared" si="24"/>
        <v>133.33333333336364</v>
      </c>
      <c r="W122">
        <f t="shared" si="22"/>
        <v>2.0020533880904523E-3</v>
      </c>
    </row>
    <row r="123" spans="1:23" x14ac:dyDescent="0.25">
      <c r="A123" t="s">
        <v>585</v>
      </c>
      <c r="B123" s="70">
        <v>42978</v>
      </c>
      <c r="C123" s="48">
        <v>5149</v>
      </c>
      <c r="D123" t="s">
        <v>585</v>
      </c>
      <c r="E123" s="70">
        <v>42978</v>
      </c>
      <c r="F123" s="48">
        <v>14387</v>
      </c>
      <c r="G123" t="s">
        <v>585</v>
      </c>
      <c r="H123" s="70">
        <v>42978</v>
      </c>
      <c r="I123" s="5">
        <v>2189.1</v>
      </c>
      <c r="J123" t="s">
        <v>585</v>
      </c>
      <c r="K123" s="70">
        <v>42978</v>
      </c>
      <c r="L123" s="48">
        <v>0</v>
      </c>
      <c r="M123" t="s">
        <v>585</v>
      </c>
      <c r="N123" s="70">
        <v>42978</v>
      </c>
      <c r="O123" s="48">
        <v>0</v>
      </c>
      <c r="Q123" s="6">
        <f t="shared" si="16"/>
        <v>19536</v>
      </c>
      <c r="R123" s="6">
        <f t="shared" si="17"/>
        <v>0.68591318591317929</v>
      </c>
      <c r="S123" s="6">
        <f t="shared" si="20"/>
        <v>17000</v>
      </c>
      <c r="T123" s="78">
        <f t="shared" si="23"/>
        <v>12666.666666666666</v>
      </c>
      <c r="U123" s="71">
        <f t="shared" si="21"/>
        <v>99.999999999909051</v>
      </c>
      <c r="V123" s="79">
        <f t="shared" si="24"/>
        <v>-300.0000000000303</v>
      </c>
      <c r="W123">
        <f t="shared" si="22"/>
        <v>2.8747433264886268E-3</v>
      </c>
    </row>
    <row r="124" spans="1:23" x14ac:dyDescent="0.25">
      <c r="A124" t="s">
        <v>586</v>
      </c>
      <c r="B124" s="70">
        <v>43008</v>
      </c>
      <c r="C124" s="48">
        <v>5140</v>
      </c>
      <c r="D124" t="s">
        <v>586</v>
      </c>
      <c r="E124" s="70">
        <v>43008</v>
      </c>
      <c r="F124" s="48">
        <v>14394</v>
      </c>
      <c r="G124" t="s">
        <v>586</v>
      </c>
      <c r="H124" s="70">
        <v>43008</v>
      </c>
      <c r="I124" s="5">
        <v>2188.6999999999998</v>
      </c>
      <c r="J124" t="s">
        <v>586</v>
      </c>
      <c r="K124" s="70">
        <v>43008</v>
      </c>
      <c r="L124" s="48">
        <v>0</v>
      </c>
      <c r="M124" t="s">
        <v>586</v>
      </c>
      <c r="N124" s="70">
        <v>43008</v>
      </c>
      <c r="O124" s="48">
        <v>0</v>
      </c>
      <c r="Q124" s="6">
        <f t="shared" si="16"/>
        <v>19534</v>
      </c>
      <c r="R124" s="6">
        <f t="shared" si="17"/>
        <v>0.69622197194634339</v>
      </c>
      <c r="S124" s="6">
        <f t="shared" si="20"/>
        <v>-2000</v>
      </c>
      <c r="T124" s="78">
        <f t="shared" si="23"/>
        <v>5000</v>
      </c>
      <c r="U124" s="71">
        <f t="shared" si="21"/>
        <v>-400.00000000009095</v>
      </c>
      <c r="V124" s="79">
        <f t="shared" si="24"/>
        <v>-300.0000000000303</v>
      </c>
      <c r="W124">
        <f t="shared" si="22"/>
        <v>1.6922209117480325E-3</v>
      </c>
    </row>
    <row r="125" spans="1:23" x14ac:dyDescent="0.25">
      <c r="A125" t="s">
        <v>589</v>
      </c>
      <c r="B125" s="70">
        <v>43039</v>
      </c>
      <c r="C125" s="48">
        <v>5135</v>
      </c>
      <c r="D125" t="s">
        <v>589</v>
      </c>
      <c r="E125" s="70">
        <v>43039</v>
      </c>
      <c r="F125" s="48">
        <v>14389</v>
      </c>
      <c r="G125" t="s">
        <v>589</v>
      </c>
      <c r="H125" s="70">
        <v>43039</v>
      </c>
      <c r="I125" s="5">
        <v>2190.3000000000002</v>
      </c>
      <c r="J125" t="s">
        <v>589</v>
      </c>
      <c r="K125" s="70">
        <v>43039</v>
      </c>
      <c r="L125" s="48">
        <v>0</v>
      </c>
      <c r="M125" t="s">
        <v>589</v>
      </c>
      <c r="N125" s="70">
        <v>43039</v>
      </c>
      <c r="O125" s="48">
        <v>0</v>
      </c>
      <c r="Q125" s="6">
        <f t="shared" si="16"/>
        <v>19524</v>
      </c>
      <c r="R125" s="6">
        <f t="shared" si="17"/>
        <v>0.74779758246262418</v>
      </c>
      <c r="S125" s="6">
        <f t="shared" si="20"/>
        <v>-10000</v>
      </c>
      <c r="T125" s="78">
        <f t="shared" si="23"/>
        <v>1666.6666666666667</v>
      </c>
      <c r="U125" s="71">
        <f t="shared" si="21"/>
        <v>1600.0000000003638</v>
      </c>
      <c r="V125" s="79">
        <f t="shared" si="24"/>
        <v>433.33333333339397</v>
      </c>
      <c r="W125">
        <f t="shared" si="22"/>
        <v>1.5903144718616424E-3</v>
      </c>
    </row>
    <row r="126" spans="1:23" x14ac:dyDescent="0.25">
      <c r="A126" t="s">
        <v>590</v>
      </c>
      <c r="B126" s="70">
        <v>43069</v>
      </c>
      <c r="C126" s="48">
        <v>5129</v>
      </c>
      <c r="D126" t="s">
        <v>590</v>
      </c>
      <c r="E126" s="70">
        <v>43069</v>
      </c>
      <c r="F126" s="48">
        <v>14398</v>
      </c>
      <c r="G126" t="s">
        <v>590</v>
      </c>
      <c r="H126" s="70">
        <v>43069</v>
      </c>
      <c r="I126" s="5">
        <v>2186.8000000000002</v>
      </c>
      <c r="J126" t="s">
        <v>590</v>
      </c>
      <c r="K126" s="70">
        <v>43069</v>
      </c>
      <c r="L126" s="48">
        <v>0</v>
      </c>
      <c r="M126" t="s">
        <v>590</v>
      </c>
      <c r="N126" s="70">
        <v>43069</v>
      </c>
      <c r="O126" s="48">
        <v>0</v>
      </c>
      <c r="Q126" s="6">
        <f t="shared" si="16"/>
        <v>19527</v>
      </c>
      <c r="R126" s="6">
        <f t="shared" si="17"/>
        <v>0.73231935269113535</v>
      </c>
      <c r="S126" s="6">
        <f t="shared" si="20"/>
        <v>3000</v>
      </c>
      <c r="T126" s="78">
        <f t="shared" si="23"/>
        <v>-3000</v>
      </c>
      <c r="U126" s="71">
        <f t="shared" si="21"/>
        <v>-3500</v>
      </c>
      <c r="V126" s="79">
        <f t="shared" si="24"/>
        <v>-766.66666666657568</v>
      </c>
      <c r="W126">
        <f t="shared" si="22"/>
        <v>1.6414465247498455E-3</v>
      </c>
    </row>
    <row r="127" spans="1:23" x14ac:dyDescent="0.25">
      <c r="A127" t="s">
        <v>592</v>
      </c>
      <c r="B127" s="70">
        <v>43100</v>
      </c>
      <c r="C127" s="48">
        <v>5129</v>
      </c>
      <c r="D127" t="s">
        <v>592</v>
      </c>
      <c r="E127" s="70">
        <v>43100</v>
      </c>
      <c r="F127" s="48">
        <v>14407</v>
      </c>
      <c r="G127" t="s">
        <v>592</v>
      </c>
      <c r="H127" s="70">
        <v>43100</v>
      </c>
      <c r="I127" s="5">
        <v>2182.4</v>
      </c>
      <c r="J127" t="s">
        <v>592</v>
      </c>
      <c r="K127" s="70">
        <v>43100</v>
      </c>
      <c r="L127" s="48">
        <v>0</v>
      </c>
      <c r="M127" t="s">
        <v>592</v>
      </c>
      <c r="N127" s="70">
        <v>43100</v>
      </c>
      <c r="O127" s="48">
        <v>0</v>
      </c>
      <c r="Q127" s="6">
        <f t="shared" si="16"/>
        <v>19536</v>
      </c>
      <c r="R127" s="6">
        <f t="shared" si="17"/>
        <v>0.68591318591317929</v>
      </c>
      <c r="S127" s="6">
        <f t="shared" si="20"/>
        <v>9000</v>
      </c>
      <c r="T127" s="78">
        <f t="shared" si="23"/>
        <v>666.66666666666663</v>
      </c>
      <c r="U127" s="71">
        <f t="shared" si="21"/>
        <v>-4400.0000000000909</v>
      </c>
      <c r="V127" s="79">
        <f t="shared" si="24"/>
        <v>-2099.9999999999091</v>
      </c>
      <c r="W127">
        <f t="shared" si="22"/>
        <v>2.051702913418163E-3</v>
      </c>
    </row>
    <row r="128" spans="1:23" x14ac:dyDescent="0.25">
      <c r="A128" t="s">
        <v>595</v>
      </c>
      <c r="B128" s="70">
        <v>43131</v>
      </c>
      <c r="C128" s="48">
        <v>5119</v>
      </c>
      <c r="D128" t="s">
        <v>595</v>
      </c>
      <c r="E128" s="70">
        <v>43131</v>
      </c>
      <c r="F128" s="48">
        <v>14403</v>
      </c>
      <c r="G128" t="s">
        <v>595</v>
      </c>
      <c r="H128" s="70">
        <v>43131</v>
      </c>
      <c r="I128" s="5">
        <v>2183.6999999999998</v>
      </c>
      <c r="J128" t="s">
        <v>595</v>
      </c>
      <c r="K128" s="70">
        <v>43131</v>
      </c>
      <c r="L128" s="48">
        <v>0</v>
      </c>
      <c r="M128" t="s">
        <v>595</v>
      </c>
      <c r="N128" s="70">
        <v>43131</v>
      </c>
      <c r="O128" s="48">
        <v>0</v>
      </c>
      <c r="Q128" s="6">
        <f t="shared" si="16"/>
        <v>19522</v>
      </c>
      <c r="R128" s="6">
        <f t="shared" si="17"/>
        <v>0.75811904517979656</v>
      </c>
      <c r="S128" s="6">
        <f t="shared" si="20"/>
        <v>-14000</v>
      </c>
      <c r="T128" s="78">
        <f t="shared" si="23"/>
        <v>-666.66666666666663</v>
      </c>
      <c r="U128" s="71">
        <f t="shared" si="21"/>
        <v>1299.9999999997272</v>
      </c>
      <c r="V128" s="79">
        <f t="shared" si="24"/>
        <v>-2200.0000000001214</v>
      </c>
      <c r="W128">
        <f t="shared" si="22"/>
        <v>1.1795476691112139E-3</v>
      </c>
    </row>
    <row r="129" spans="1:23" x14ac:dyDescent="0.25">
      <c r="A129" t="s">
        <v>596</v>
      </c>
      <c r="B129" s="70">
        <v>43159</v>
      </c>
      <c r="C129" s="48">
        <v>5114</v>
      </c>
      <c r="D129" t="s">
        <v>596</v>
      </c>
      <c r="E129" s="70">
        <v>43159</v>
      </c>
      <c r="F129" s="48">
        <v>14421</v>
      </c>
      <c r="G129" t="s">
        <v>596</v>
      </c>
      <c r="H129" s="70">
        <v>43159</v>
      </c>
      <c r="I129" s="5">
        <v>2183.1</v>
      </c>
      <c r="J129" t="s">
        <v>596</v>
      </c>
      <c r="K129" s="70">
        <v>43159</v>
      </c>
      <c r="L129" s="48">
        <v>0</v>
      </c>
      <c r="M129" t="s">
        <v>596</v>
      </c>
      <c r="N129" s="70">
        <v>43159</v>
      </c>
      <c r="O129" s="48">
        <v>0</v>
      </c>
      <c r="Q129" s="6">
        <f t="shared" si="16"/>
        <v>19535</v>
      </c>
      <c r="R129" s="6">
        <f t="shared" si="17"/>
        <v>0.69106731507551444</v>
      </c>
      <c r="S129" s="6">
        <f t="shared" si="20"/>
        <v>13000</v>
      </c>
      <c r="T129" s="78">
        <f t="shared" si="23"/>
        <v>2666.6666666666665</v>
      </c>
      <c r="U129" s="71">
        <f t="shared" si="21"/>
        <v>-599.99999999990905</v>
      </c>
      <c r="V129" s="79">
        <f t="shared" si="24"/>
        <v>-1233.3333333334242</v>
      </c>
      <c r="W129">
        <f t="shared" si="22"/>
        <v>1.8462485255654748E-3</v>
      </c>
    </row>
    <row r="130" spans="1:23" x14ac:dyDescent="0.25">
      <c r="A130" t="s">
        <v>599</v>
      </c>
      <c r="B130" s="70">
        <v>43190</v>
      </c>
      <c r="C130" s="48">
        <v>5113</v>
      </c>
      <c r="D130" t="s">
        <v>599</v>
      </c>
      <c r="E130" s="70">
        <v>43190</v>
      </c>
      <c r="F130" s="48">
        <v>14424</v>
      </c>
      <c r="G130" t="s">
        <v>599</v>
      </c>
      <c r="H130" s="70">
        <v>43190</v>
      </c>
      <c r="I130" s="5">
        <v>2182.1999999999998</v>
      </c>
      <c r="J130" t="s">
        <v>599</v>
      </c>
      <c r="K130" s="70">
        <v>43190</v>
      </c>
      <c r="L130" s="48">
        <v>0</v>
      </c>
      <c r="M130" t="s">
        <v>599</v>
      </c>
      <c r="N130" s="70">
        <v>43190</v>
      </c>
      <c r="O130" s="48">
        <v>0</v>
      </c>
      <c r="Q130" s="6">
        <f t="shared" si="16"/>
        <v>19537</v>
      </c>
      <c r="R130" s="6">
        <f>100*($Q$9/Q130)-100</f>
        <v>0.68075958437836448</v>
      </c>
      <c r="S130" s="6">
        <f t="shared" si="20"/>
        <v>2000</v>
      </c>
      <c r="T130" s="78">
        <f t="shared" si="23"/>
        <v>333.33333333333331</v>
      </c>
      <c r="U130" s="71">
        <f t="shared" si="21"/>
        <v>-900.00000000009095</v>
      </c>
      <c r="V130" s="79">
        <f t="shared" si="24"/>
        <v>-66.666666666757621</v>
      </c>
      <c r="W130">
        <f t="shared" si="22"/>
        <v>1.5892545883318121E-3</v>
      </c>
    </row>
    <row r="132" spans="1:23" x14ac:dyDescent="0.25">
      <c r="R132" s="6"/>
    </row>
  </sheetData>
  <mergeCells count="6">
    <mergeCell ref="S1:S8"/>
    <mergeCell ref="T1:T7"/>
    <mergeCell ref="U1:U7"/>
    <mergeCell ref="V1:V7"/>
    <mergeCell ref="Q1:Q8"/>
    <mergeCell ref="R1:R8"/>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12" ma:contentTypeDescription="Create a new document." ma:contentTypeScope="" ma:versionID="61f75d9b13a46a58fd2456a565edcb9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d86870d415110e2c98f3a885b29630d1"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1C195C3-DD7F-4C66-8454-C3D89B88A4CE}"/>
</file>

<file path=customXml/itemProps2.xml><?xml version="1.0" encoding="utf-8"?>
<ds:datastoreItem xmlns:ds="http://schemas.openxmlformats.org/officeDocument/2006/customXml" ds:itemID="{B3F66449-4DE8-4EAE-923E-D635F2C8DAEE}"/>
</file>

<file path=customXml/itemProps3.xml><?xml version="1.0" encoding="utf-8"?>
<ds:datastoreItem xmlns:ds="http://schemas.openxmlformats.org/officeDocument/2006/customXml" ds:itemID="{3C4CD28A-0E44-4A7B-A90B-8FFA435B1DD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MASTER</vt:lpstr>
      <vt:lpstr>HaverPull</vt:lpstr>
      <vt:lpstr>Calculations</vt:lpstr>
      <vt:lpstr>fiscal_impact</vt:lpstr>
      <vt:lpstr>Fiscal_impact_082918</vt:lpstr>
      <vt:lpstr>additional info</vt:lpstr>
      <vt:lpstr>DLX1.USE</vt:lpstr>
      <vt:lpstr>fiscal_impact!Print_Area</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Sage Belz</cp:lastModifiedBy>
  <cp:lastPrinted>2018-09-27T13:05:16Z</cp:lastPrinted>
  <dcterms:created xsi:type="dcterms:W3CDTF">2014-09-08T20:08:32Z</dcterms:created>
  <dcterms:modified xsi:type="dcterms:W3CDTF">2018-10-09T20:27:35Z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