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008FA17B-544B-4F91-95B0-386D72FBC3AF}" xr6:coauthVersionLast="44" xr6:coauthVersionMax="46" xr10:uidLastSave="{00000000-0000-0000-0000-000000000000}"/>
  <bookViews>
    <workbookView xWindow="-110" yWindow="-110" windowWidth="19420" windowHeight="10420" activeTab="4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3" i="1" l="1"/>
  <c r="Q64" i="1"/>
  <c r="P63" i="1" l="1"/>
  <c r="C15" i="17"/>
  <c r="B15" i="17"/>
  <c r="C14" i="17"/>
  <c r="B14" i="17"/>
  <c r="C13" i="17"/>
  <c r="D13" i="17"/>
  <c r="B13" i="17"/>
  <c r="D12" i="17"/>
  <c r="C12" i="17"/>
  <c r="B12" i="17"/>
  <c r="C9" i="17"/>
  <c r="D9" i="17"/>
  <c r="E9" i="17"/>
  <c r="F9" i="17"/>
  <c r="G9" i="17"/>
  <c r="H9" i="17"/>
  <c r="I9" i="17"/>
  <c r="J9" i="17"/>
  <c r="B9" i="17"/>
  <c r="F7" i="17"/>
  <c r="G7" i="17"/>
  <c r="H7" i="17"/>
  <c r="I7" i="17"/>
  <c r="J7" i="17"/>
  <c r="E7" i="17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D4" i="17"/>
  <c r="E4" i="17"/>
  <c r="F4" i="17"/>
  <c r="G4" i="17"/>
  <c r="B4" i="17"/>
  <c r="E2" i="17"/>
  <c r="O70" i="1" l="1"/>
  <c r="O71" i="1"/>
  <c r="O68" i="1"/>
  <c r="O72" i="1"/>
  <c r="O80" i="1" l="1"/>
  <c r="M72" i="1"/>
  <c r="L72" i="1"/>
  <c r="O11" i="9"/>
  <c r="O12" i="9"/>
  <c r="O13" i="9"/>
  <c r="O10" i="9"/>
  <c r="O7" i="9"/>
  <c r="O8" i="9"/>
  <c r="O9" i="9"/>
  <c r="O6" i="9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<sst xmlns="http://schemas.openxmlformats.org/spreadsheetml/2006/main" count="1040" uniqueCount="397">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</sst>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17" zoomScaleNormal="110" workbookViewId="0">
      <pane xSplit="2" ySplit="3" topLeftCell="L78" activePane="bottomRight" state="frozen"/>
      <selection pane="topRight" activeCell="C1" sqref="C1"/>
      <selection pane="bottomLeft" activeCell="A4" sqref="A4"/>
      <selection pane="bottomRight" activeCell="N77" sqref="N77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369</v>
      </c>
      <c r="B1" s="341"/>
      <c r="C1" s="268"/>
      <c r="D1" s="268"/>
      <c r="E1" s="35"/>
      <c r="N1" t="s">
        <v>371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277</v>
      </c>
      <c r="AJ1" s="343"/>
      <c r="AK1" s="343"/>
      <c r="AL1" s="343"/>
      <c r="AM1" s="342" t="s">
        <v>275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8.5" x14ac:dyDescent="0.4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258</v>
      </c>
      <c r="B5" t="s">
        <v>279</v>
      </c>
      <c r="C5" s="35" t="s">
        <v>290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259</v>
      </c>
      <c r="B7" t="s">
        <v>279</v>
      </c>
      <c r="C7" s="35" t="s">
        <v>291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279</v>
      </c>
      <c r="C12" t="s">
        <v>292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374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370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279</v>
      </c>
      <c r="C15" t="s">
        <v>293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374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279</v>
      </c>
      <c r="C18" t="s">
        <v>294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374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279</v>
      </c>
      <c r="C21" t="s">
        <v>295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374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296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297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298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299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279</v>
      </c>
      <c r="C34" t="s">
        <v>300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279</v>
      </c>
      <c r="C35" t="s">
        <v>301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337</v>
      </c>
      <c r="B36" t="s">
        <v>279</v>
      </c>
      <c r="C36" t="s">
        <v>302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338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345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348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331</v>
      </c>
      <c r="B41" t="s">
        <v>279</v>
      </c>
      <c r="C41" t="s">
        <v>303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343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279</v>
      </c>
      <c r="C48" s="107" t="s">
        <v>304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380</v>
      </c>
      <c r="B49" s="107" t="s">
        <v>279</v>
      </c>
      <c r="C49" s="107" t="s">
        <v>305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279</v>
      </c>
      <c r="C54" t="s">
        <v>306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853250.25</v>
      </c>
      <c r="P54" s="144">
        <f t="shared" si="39"/>
        <v>847383.58333333337</v>
      </c>
      <c r="Q54" s="144">
        <f t="shared" si="39"/>
        <v>107416.91666666667</v>
      </c>
      <c r="R54" s="144">
        <f t="shared" si="39"/>
        <v>102750.25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778420</v>
      </c>
      <c r="P55" s="116">
        <f t="shared" ref="P55:V55" si="41">P57+P58+SUM(P63:P66)</f>
        <v>772553.33333333337</v>
      </c>
      <c r="Q55" s="116">
        <f t="shared" si="41"/>
        <v>32586.666666666672</v>
      </c>
      <c r="R55" s="116">
        <f t="shared" si="41"/>
        <v>27920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335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333</v>
      </c>
      <c r="C57" t="s">
        <v>307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270</v>
      </c>
      <c r="C58" t="s">
        <v>332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280</v>
      </c>
      <c r="B59" s="185" t="s">
        <v>279</v>
      </c>
      <c r="C59" t="s">
        <v>308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281</v>
      </c>
      <c r="B60" s="185" t="s">
        <v>279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282</v>
      </c>
      <c r="B61" s="185" t="s">
        <v>279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336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334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29" x14ac:dyDescent="0.35">
      <c r="A64" s="273" t="s">
        <v>396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281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349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279</v>
      </c>
      <c r="C68" t="s">
        <v>311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279</v>
      </c>
      <c r="C72" t="s">
        <v>312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381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116">
        <f t="shared" ref="O73:Z73" si="44">O74+O78</f>
        <v>124900</v>
      </c>
      <c r="P73" s="116">
        <f t="shared" si="44"/>
        <v>126000</v>
      </c>
      <c r="Q73" s="116">
        <f t="shared" si="44"/>
        <v>120000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339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67000</v>
      </c>
      <c r="Q74" s="116">
        <f t="shared" si="45"/>
        <v>61000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279</v>
      </c>
      <c r="C75" s="35" t="s">
        <v>375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379</v>
      </c>
      <c r="B76" s="107" t="s">
        <v>279</v>
      </c>
      <c r="C76" s="107" t="s">
        <v>376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279</v>
      </c>
      <c r="C77" s="107" t="s">
        <v>377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337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340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341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342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346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347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294151</v>
      </c>
      <c r="O83" s="144">
        <f t="shared" si="47"/>
        <v>322638.804</v>
      </c>
      <c r="P83" s="144">
        <f t="shared" si="47"/>
        <v>324529.75921599998</v>
      </c>
      <c r="Q83" s="144">
        <f t="shared" si="47"/>
        <v>319323.878252864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279</v>
      </c>
      <c r="C85" t="s">
        <v>313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279</v>
      </c>
      <c r="C86" t="s">
        <v>314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378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354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350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351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352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279</v>
      </c>
      <c r="C93" t="s">
        <v>315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279</v>
      </c>
      <c r="C97" t="s">
        <v>316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225</v>
      </c>
      <c r="B100" s="35" t="s">
        <v>279</v>
      </c>
      <c r="C100" t="s">
        <v>317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279</v>
      </c>
      <c r="C103" t="s">
        <v>318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283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284</v>
      </c>
      <c r="B105" s="35" t="s">
        <v>279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214</v>
      </c>
      <c r="B106" s="35" t="s">
        <v>279</v>
      </c>
      <c r="C106" t="s">
        <v>319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283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284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370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defaultRowHeight="14.5" x14ac:dyDescent="0.35"/>
  <cols>
    <col min="1" max="1" width="24.7265625" customWidth="1"/>
  </cols>
  <sheetData>
    <row r="1" spans="1:10" x14ac:dyDescent="0.35">
      <c r="B1" t="s">
        <v>382</v>
      </c>
      <c r="C1" t="s">
        <v>383</v>
      </c>
      <c r="D1" t="s">
        <v>384</v>
      </c>
      <c r="E1" t="s">
        <v>385</v>
      </c>
      <c r="F1" t="s">
        <v>117</v>
      </c>
      <c r="G1" t="s">
        <v>387</v>
      </c>
      <c r="H1" t="s">
        <v>388</v>
      </c>
      <c r="I1" t="s">
        <v>389</v>
      </c>
      <c r="J1" t="s">
        <v>390</v>
      </c>
    </row>
    <row r="2" spans="1:10" x14ac:dyDescent="0.35">
      <c r="A2" t="s">
        <v>386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35">
      <c r="A4" t="s">
        <v>382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35">
      <c r="A5" t="s">
        <v>383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35">
      <c r="A6" t="s">
        <v>384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35">
      <c r="A7" t="s">
        <v>385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35">
      <c r="A9" t="s">
        <v>34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35">
      <c r="B11" t="s">
        <v>110</v>
      </c>
      <c r="C11" t="s">
        <v>111</v>
      </c>
      <c r="D11" t="s">
        <v>112</v>
      </c>
      <c r="E11" t="s">
        <v>135</v>
      </c>
    </row>
    <row r="12" spans="1:10" x14ac:dyDescent="0.35">
      <c r="A12" t="s">
        <v>392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35">
      <c r="A13" s="86" t="s">
        <v>391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35">
      <c r="A14" t="s">
        <v>393</v>
      </c>
      <c r="B14">
        <f>SUM(B2:D2)*4</f>
        <v>716</v>
      </c>
      <c r="C14">
        <f>E2*4</f>
        <v>328</v>
      </c>
    </row>
    <row r="15" spans="1:10" x14ac:dyDescent="0.35">
      <c r="A15" t="s">
        <v>394</v>
      </c>
      <c r="B15">
        <f>B14*325/261</f>
        <v>891.57088122605364</v>
      </c>
      <c r="C15">
        <f>C14*325/261</f>
        <v>408.42911877394636</v>
      </c>
    </row>
    <row r="16" spans="1:10" x14ac:dyDescent="0.35">
      <c r="B16" t="s">
        <v>395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353</v>
      </c>
      <c r="B1" s="97" t="s">
        <v>355</v>
      </c>
      <c r="C1" s="97" t="s">
        <v>356</v>
      </c>
    </row>
    <row r="2" spans="1:3" x14ac:dyDescent="0.35">
      <c r="A2" s="289" t="s">
        <v>358</v>
      </c>
      <c r="B2" s="289">
        <v>325</v>
      </c>
      <c r="C2" s="290">
        <f>B2*1000</f>
        <v>325000</v>
      </c>
    </row>
    <row r="3" spans="1:3" x14ac:dyDescent="0.35">
      <c r="A3" s="289" t="s">
        <v>359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360</v>
      </c>
      <c r="B6" s="289">
        <v>63</v>
      </c>
      <c r="C6" s="290">
        <f t="shared" si="0"/>
        <v>63000</v>
      </c>
    </row>
    <row r="7" spans="1:3" x14ac:dyDescent="0.35">
      <c r="A7" s="291" t="s">
        <v>350</v>
      </c>
      <c r="B7">
        <v>22</v>
      </c>
      <c r="C7" s="290">
        <f>B7*1000</f>
        <v>22000</v>
      </c>
    </row>
    <row r="8" spans="1:3" x14ac:dyDescent="0.35">
      <c r="A8" s="176" t="s">
        <v>351</v>
      </c>
      <c r="B8">
        <v>20</v>
      </c>
      <c r="C8" s="290">
        <f>B8*1000</f>
        <v>20000</v>
      </c>
    </row>
    <row r="9" spans="1:3" x14ac:dyDescent="0.35">
      <c r="A9" s="176" t="s">
        <v>352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361</v>
      </c>
      <c r="B11" s="289">
        <v>45</v>
      </c>
      <c r="C11" s="290">
        <f t="shared" si="0"/>
        <v>45000</v>
      </c>
    </row>
    <row r="12" spans="1:3" x14ac:dyDescent="0.35">
      <c r="A12" s="291" t="s">
        <v>362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363</v>
      </c>
      <c r="B14" s="289">
        <v>80</v>
      </c>
      <c r="C14" s="290">
        <f t="shared" si="0"/>
        <v>80000</v>
      </c>
    </row>
    <row r="15" spans="1:3" x14ac:dyDescent="0.35">
      <c r="A15" s="291" t="s">
        <v>345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364</v>
      </c>
      <c r="B17">
        <v>30</v>
      </c>
      <c r="C17" s="290">
        <f t="shared" si="0"/>
        <v>30000</v>
      </c>
    </row>
    <row r="18" spans="1:3" x14ac:dyDescent="0.35">
      <c r="A18" s="291" t="s">
        <v>365</v>
      </c>
      <c r="B18">
        <v>20</v>
      </c>
      <c r="C18" s="290">
        <f t="shared" si="0"/>
        <v>20000</v>
      </c>
    </row>
    <row r="19" spans="1:3" x14ac:dyDescent="0.35">
      <c r="A19" s="291" t="s">
        <v>366</v>
      </c>
      <c r="B19">
        <v>5</v>
      </c>
      <c r="C19" s="290">
        <f t="shared" si="0"/>
        <v>5000</v>
      </c>
    </row>
    <row r="20" spans="1:3" ht="15" thickBot="1" x14ac:dyDescent="0.4">
      <c r="A20" s="293" t="s">
        <v>367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C60" activePane="bottomRight" state="frozen"/>
      <selection pane="topRight" activeCell="C1" sqref="C1"/>
      <selection pane="bottomLeft" activeCell="A9" sqref="A9"/>
      <selection pane="bottomRight" activeCell="I60" sqref="I60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48" t="s">
        <v>206</v>
      </c>
      <c r="B1" s="349"/>
      <c r="C1" s="35"/>
      <c r="H1"/>
      <c r="I1" s="240"/>
      <c r="J1" s="356" t="s">
        <v>278</v>
      </c>
      <c r="V1" s="340"/>
      <c r="W1" s="340"/>
      <c r="X1" s="340"/>
      <c r="Y1" s="340"/>
    </row>
    <row r="2" spans="1:49" x14ac:dyDescent="0.35">
      <c r="A2" s="350" t="s">
        <v>191</v>
      </c>
      <c r="B2" s="126"/>
      <c r="C2" t="s">
        <v>192</v>
      </c>
      <c r="I2" s="241"/>
      <c r="J2" s="356"/>
    </row>
    <row r="3" spans="1:49" x14ac:dyDescent="0.35">
      <c r="A3" s="351"/>
      <c r="B3" s="127"/>
      <c r="C3" t="s">
        <v>193</v>
      </c>
      <c r="I3" s="241"/>
      <c r="J3" s="356"/>
    </row>
    <row r="4" spans="1:49" x14ac:dyDescent="0.35">
      <c r="A4" s="351"/>
      <c r="B4" s="128"/>
      <c r="C4" t="s">
        <v>194</v>
      </c>
    </row>
    <row r="5" spans="1:49" x14ac:dyDescent="0.35">
      <c r="A5" s="352"/>
      <c r="B5" s="129"/>
      <c r="C5" t="s">
        <v>181</v>
      </c>
    </row>
    <row r="7" spans="1:49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49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35">
      <c r="B22" t="s">
        <v>177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276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177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276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35">
      <c r="B48" t="s">
        <v>177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276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177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276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853.25025000000005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177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276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450.95025000000004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177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276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L1" activePane="topRight" state="frozen"/>
      <selection pane="topRight" activeCell="N13" sqref="N13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285</v>
      </c>
      <c r="J1" t="s">
        <v>271</v>
      </c>
      <c r="K1" t="s">
        <v>287</v>
      </c>
      <c r="L1" t="s">
        <v>288</v>
      </c>
      <c r="M1" t="s">
        <v>289</v>
      </c>
      <c r="N1" t="s">
        <v>344</v>
      </c>
      <c r="O1" t="s">
        <v>357</v>
      </c>
      <c r="P1" t="s">
        <v>368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450.95025000000004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443.19820174709946</v>
      </c>
      <c r="I6">
        <v>92.454570502826414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-298.69716490110829</v>
      </c>
      <c r="I7">
        <v>103.60367441070301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-305.33172438316558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35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35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35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35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35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35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35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35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35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35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278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276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276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276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276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285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450.95025000000004</v>
      </c>
      <c r="I4" s="259">
        <v>61.90180399999997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443.19820174709946</v>
      </c>
      <c r="I5" s="259">
        <v>92.454570502826414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-298.69716490110829</v>
      </c>
      <c r="I6" s="259">
        <v>103.60367441070301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-305.33172438316558</v>
      </c>
      <c r="I7" s="259">
        <v>98.229777558424473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defaultColWidth="8.81640625" defaultRowHeight="14.5" x14ac:dyDescent="0.35"/>
  <sheetData>
    <row r="1" spans="1:10" s="297" customFormat="1" x14ac:dyDescent="0.35">
      <c r="A1" s="297" t="s">
        <v>320</v>
      </c>
      <c r="B1" s="297" t="s">
        <v>321</v>
      </c>
      <c r="C1" s="297" t="s">
        <v>322</v>
      </c>
      <c r="D1" s="297" t="s">
        <v>323</v>
      </c>
      <c r="E1" s="297" t="s">
        <v>324</v>
      </c>
      <c r="F1" s="297" t="s">
        <v>325</v>
      </c>
      <c r="G1" s="297" t="s">
        <v>326</v>
      </c>
      <c r="H1" s="297" t="s">
        <v>327</v>
      </c>
      <c r="I1" s="297" t="s">
        <v>328</v>
      </c>
      <c r="J1" s="297" t="s">
        <v>372</v>
      </c>
    </row>
    <row r="2" spans="1:10" x14ac:dyDescent="0.35">
      <c r="A2" t="s">
        <v>290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291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292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293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294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295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296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297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329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330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299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300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301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302</v>
      </c>
      <c r="H15">
        <v>1078100</v>
      </c>
      <c r="I15">
        <v>15600</v>
      </c>
      <c r="J15">
        <v>5000</v>
      </c>
    </row>
    <row r="16" spans="1:10" x14ac:dyDescent="0.35">
      <c r="A16" t="s">
        <v>303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304</v>
      </c>
      <c r="H17">
        <v>19100</v>
      </c>
      <c r="I17">
        <v>27000</v>
      </c>
      <c r="J17">
        <v>10800</v>
      </c>
    </row>
    <row r="18" spans="1:10" x14ac:dyDescent="0.35">
      <c r="A18" t="s">
        <v>305</v>
      </c>
      <c r="H18">
        <v>160900</v>
      </c>
      <c r="I18">
        <v>58400</v>
      </c>
      <c r="J18">
        <v>34500</v>
      </c>
    </row>
    <row r="19" spans="1:10" x14ac:dyDescent="0.35">
      <c r="A19" t="s">
        <v>306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307</v>
      </c>
      <c r="H20">
        <v>609300</v>
      </c>
      <c r="I20">
        <v>865600</v>
      </c>
      <c r="J20">
        <v>260300</v>
      </c>
    </row>
    <row r="21" spans="1:10" x14ac:dyDescent="0.35">
      <c r="A21" t="s">
        <v>308</v>
      </c>
      <c r="H21">
        <v>63800</v>
      </c>
      <c r="I21">
        <v>15000</v>
      </c>
      <c r="J21">
        <v>100</v>
      </c>
    </row>
    <row r="22" spans="1:10" x14ac:dyDescent="0.35">
      <c r="A22" t="s">
        <v>309</v>
      </c>
      <c r="H22">
        <v>73300</v>
      </c>
      <c r="I22">
        <v>73300</v>
      </c>
      <c r="J22">
        <v>73300</v>
      </c>
    </row>
    <row r="23" spans="1:10" x14ac:dyDescent="0.35">
      <c r="A23" t="s">
        <v>310</v>
      </c>
      <c r="H23">
        <v>140000</v>
      </c>
      <c r="I23">
        <v>140000</v>
      </c>
      <c r="J23">
        <v>140000</v>
      </c>
    </row>
    <row r="24" spans="1:10" x14ac:dyDescent="0.35">
      <c r="A24" t="s">
        <v>311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314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313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315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316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317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318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319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298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332</v>
      </c>
      <c r="H33">
        <v>277100</v>
      </c>
      <c r="I33">
        <v>228300</v>
      </c>
      <c r="J33">
        <v>213400</v>
      </c>
    </row>
    <row r="34" spans="1:10" x14ac:dyDescent="0.35">
      <c r="A34" t="s">
        <v>312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254</v>
      </c>
      <c r="B1" t="s">
        <v>286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236</v>
      </c>
      <c r="C8" s="160"/>
      <c r="D8" s="161">
        <f>SUMPRODUCT(B5:B6,C5:C6)</f>
        <v>0.45</v>
      </c>
    </row>
    <row r="9" spans="1:16" x14ac:dyDescent="0.35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236</v>
      </c>
      <c r="C8" s="160"/>
      <c r="D8" s="161">
        <f>SUMPRODUCT(B5:B6,C5:C6)</f>
        <v>0.52500000000000002</v>
      </c>
    </row>
    <row r="9" spans="1:16" x14ac:dyDescent="0.35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35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853.25025000000005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-243.83788151563999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4" t="s">
        <v>104</v>
      </c>
      <c r="B2" s="364"/>
      <c r="C2" s="364"/>
      <c r="D2" s="364"/>
      <c r="E2" s="364"/>
      <c r="F2" s="364"/>
      <c r="G2" s="364"/>
      <c r="H2" s="364"/>
      <c r="I2" s="364"/>
      <c r="J2" s="364"/>
      <c r="K2" s="77"/>
    </row>
    <row r="3" spans="1:24" x14ac:dyDescent="0.35">
      <c r="A3" s="364" t="s">
        <v>105</v>
      </c>
      <c r="B3" s="364"/>
      <c r="C3" s="364"/>
      <c r="D3" s="364"/>
      <c r="E3" s="364"/>
      <c r="F3" s="364"/>
      <c r="G3" s="364"/>
      <c r="H3" s="364"/>
      <c r="I3" s="364"/>
      <c r="J3" s="364"/>
      <c r="K3" s="77"/>
    </row>
    <row r="4" spans="1:24" ht="15" thickBot="1" x14ac:dyDescent="0.4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70" t="s">
        <v>160</v>
      </c>
      <c r="L4" s="370"/>
      <c r="M4" s="370"/>
      <c r="N4" s="370"/>
    </row>
    <row r="5" spans="1:24" x14ac:dyDescent="0.35">
      <c r="A5" s="47"/>
      <c r="B5" s="48"/>
      <c r="C5" s="366" t="s">
        <v>106</v>
      </c>
      <c r="D5" s="367"/>
      <c r="E5" s="367"/>
      <c r="F5" s="367"/>
      <c r="G5" s="367"/>
      <c r="H5" s="367"/>
      <c r="I5" s="367"/>
      <c r="J5" s="368"/>
      <c r="K5" s="78"/>
      <c r="L5" s="369" t="s">
        <v>107</v>
      </c>
      <c r="M5" s="340"/>
      <c r="N5" s="340"/>
    </row>
    <row r="6" spans="1:24" x14ac:dyDescent="0.35">
      <c r="A6" s="1" t="s">
        <v>109</v>
      </c>
      <c r="B6" s="49"/>
      <c r="C6" s="372">
        <v>2020</v>
      </c>
      <c r="D6" s="373"/>
      <c r="E6" s="373"/>
      <c r="F6" s="373"/>
      <c r="G6" s="373"/>
      <c r="H6" s="373"/>
      <c r="I6" s="373"/>
      <c r="J6" s="37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5" t="s">
        <v>108</v>
      </c>
      <c r="L23" s="375"/>
      <c r="M23" s="375"/>
      <c r="N23" s="375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1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1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1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265</v>
      </c>
    </row>
    <row r="37" spans="3:23" x14ac:dyDescent="0.35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373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256</v>
      </c>
      <c r="O47">
        <v>32</v>
      </c>
    </row>
    <row r="48" spans="3:23" x14ac:dyDescent="0.35">
      <c r="N48" t="s">
        <v>257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9" t="s">
        <v>87</v>
      </c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7" t="s">
        <v>95</v>
      </c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8" t="s">
        <v>99</v>
      </c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7" t="s">
        <v>101</v>
      </c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66951ee6-cd93-49c7-9437-e871b2a117d6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cac5d118-ba7b-4807-b700-df6f95cfff5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2021-05-06T17:54:51Z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